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<sst xmlns="http://schemas.openxmlformats.org/spreadsheetml/2006/main" count="855" uniqueCount="156">
  <si>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</si>
  <si>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</si>
  <si>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</si>
  <si>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</si>
  <si>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</si>
  <si>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</si>
  <si>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</si>
  <si>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</si>
  <si>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</si>
  <si>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</si>
  <si>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</si>
  <si>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</si>
  <si>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</si>
  <si>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</si>
  <si>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</si>
  <si>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</si>
  <si>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</si>
  <si>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</si>
  <si>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DIA</t>
  </si>
  <si>
    <t xml:space="preserve">EDS</t>
  </si>
  <si>
    <t xml:space="preserve">INTC</t>
  </si>
  <si>
    <t xml:space="preserve">LEN</t>
  </si>
  <si>
    <t xml:space="preserve">MSFT</t>
  </si>
  <si>
    <t xml:space="preserve">PSFT</t>
  </si>
  <si>
    <t xml:space="preserve">SLB</t>
  </si>
  <si>
    <t xml:space="preserve">SPY</t>
  </si>
  <si>
    <t xml:space="preserve">options</t>
  </si>
  <si>
    <t xml:space="preserve">CPN    jul 02 20 calls</t>
  </si>
  <si>
    <t xml:space="preserve">CPN    apr 02 12.50 puts</t>
  </si>
  <si>
    <t xml:space="preserve">HDI    feb 02 55 calls</t>
  </si>
  <si>
    <t xml:space="preserve">HDI    may 02 40 puts</t>
  </si>
  <si>
    <t xml:space="preserve">Margin Account Payable</t>
  </si>
  <si>
    <t xml:space="preserve">ytd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</si>
  <si>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</si>
  <si>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</si>
  <si>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</si>
  <si>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</si>
  <si>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</si>
  <si>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</si>
  <si>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</si>
  <si>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</si>
  <si>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</si>
  <si>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</si>
  <si>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</si>
  <si>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</si>
  <si>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</si>
  <si>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</si>
  <si>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</si>
  <si>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Paine Webber</t>
  </si>
  <si>
    <t xml:space="preserve">Municipal Bonds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</si>
  <si>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</si>
  <si>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</si>
  <si>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</si>
  <si>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</si>
  <si>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</si>
  <si>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</si>
  <si>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</si>
  <si>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</si>
  <si>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</si>
  <si>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</si>
  <si>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</si>
  <si>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</si>
  <si>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</si>
  <si>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</si>
  <si>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</si>
  <si>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</si>
  <si>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</si>
  <si>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</si>
  <si>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</si>
  <si>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cash value 9859605</t>
  </si>
  <si>
    <t xml:space="preserve">cash value 8841294</t>
  </si>
  <si>
    <t xml:space="preserve">cash value 8735621</t>
  </si>
  <si>
    <t xml:space="preserve">equity value 7869659  (150)</t>
  </si>
  <si>
    <t xml:space="preserve">Taxes Payable</t>
  </si>
  <si>
    <t xml:space="preserve">Income Taxes due 2001</t>
  </si>
  <si>
    <t xml:space="preserve">Income Taxes due 2002</t>
  </si>
  <si>
    <t xml:space="preserve">Income Taxes due 2003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</si>
  <si>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</si>
  <si>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</si>
  <si>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</si>
  <si>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</si>
  <si>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equity</t>
  </si>
  <si>
    <t xml:space="preserve">long</t>
  </si>
  <si>
    <t xml:space="preserve">Am. Century Vista</t>
  </si>
  <si>
    <t xml:space="preserve">fxd income/cash</t>
  </si>
  <si>
    <t xml:space="preserve">Colton Neal</t>
  </si>
  <si>
    <t xml:space="preserve">taxes payable</t>
  </si>
  <si>
    <t xml:space="preserve">Carol Neal</t>
  </si>
  <si>
    <t xml:space="preserve">total</t>
  </si>
  <si>
    <t xml:space="preserve">TOTAL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</si>
  <si>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</si>
  <si>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</si>
  <si>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</si>
  <si>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</si>
  <si>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</si>
  <si>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</si>
  <si>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</si>
  <si>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</si>
  <si>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</si>
  <si>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</si>
  <si>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</si>
  <si>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Cypresswood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</si>
  <si>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</si>
  <si>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</si>
  <si>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</si>
  <si>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</si>
  <si>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</si>
  <si>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</si>
  <si>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</si>
  <si>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</si>
  <si>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</si>
  <si>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</si>
  <si>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</si>
  <si>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</si>
  <si>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</si>
  <si>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</si>
  <si>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</si>
  <si>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</si>
  <si>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</si>
  <si>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</si>
  <si>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</si>
  <si>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</si>
  <si>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</si>
  <si>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</si>
  <si>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</si>
  <si>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</si>
  <si>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</si>
  <si>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</si>
  <si>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</si>
  <si>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</si>
  <si>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</si>
  <si>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</si>
  <si>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</si>
  <si>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</si>
  <si>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</si>
  <si>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</si>
  <si>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</si>
  <si>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</si>
  <si>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</si>
  <si>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</si>
  <si>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</si>
  <si>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</si>
  <si>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</si>
  <si>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</si>
  <si>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</si>
  <si>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</si>
  <si>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</si>
  <si>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</si>
  <si>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</si>
  <si>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</si>
  <si>
    <t xml:space="preserve">cash flow</t>
  </si>
  <si>
    <t xml:space="preserve">salary/mo</t>
  </si>
  <si>
    <t xml:space="preserve">401k</t>
  </si>
  <si>
    <t xml:space="preserve">benefit ded</t>
  </si>
  <si>
    <t xml:space="preserve">taxes 40%</t>
  </si>
  <si>
    <t xml:space="preserve">muni inc.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</si>
</sst>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0.00%"/>
    <numFmt numFmtId="177" formatCode="#,##0.0000"/>
    <numFmt numFmtId="178" formatCode="[$-409]#,##0.00_);\(#,##0.00\)"/>
    <numFmt numFmtId="179" formatCode="0.0%"/>
    <numFmt numFmtId="180" formatCode="0.0000"/>
    <numFmt numFmtId="181" formatCode="\$#,##0_);[RED]&quot;($&quot;#,##0\)"/>
    <numFmt numFmtId="182" formatCode="#,##0"/>
    <numFmt numFmtId="183" formatCode="\$#,##0.000"/>
    <numFmt numFmtId="184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5.87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4.33"/>
    <col collapsed="false" customWidth="true" hidden="false" outlineLevel="0" max="11" min="11" style="4" width="14.66"/>
    <col collapsed="false" customWidth="true" hidden="false" outlineLevel="0" max="12" min="12" style="5" width="2.88"/>
    <col collapsed="false" customWidth="true" hidden="false" outlineLevel="0" max="13" min="13" style="6" width="14.33"/>
    <col collapsed="false" customWidth="true" hidden="false" outlineLevel="0" max="14" min="14" style="6" width="12.99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37293</v>
      </c>
      <c r="F3" s="12" t="n">
        <v>37292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3.2" hidden="false" customHeight="false" outlineLevel="0" collapsed="false">
      <c r="A5" s="8" t="s">
        <v>14</v>
      </c>
      <c r="B5" s="1" t="s">
        <v>15</v>
      </c>
      <c r="C5" s="6" t="n">
        <v>2435300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2435300</v>
      </c>
      <c r="K5" s="4" t="n">
        <f aca="false">J5</f>
        <v>2435300</v>
      </c>
      <c r="L5" s="5" t="n">
        <v>1</v>
      </c>
    </row>
    <row r="6" customFormat="false" ht="13.2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3.2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3.2" hidden="false" customHeight="false" outlineLevel="0" collapsed="false">
      <c r="A8" s="14" t="s">
        <v>0</v>
      </c>
      <c r="B8" s="16" t="s">
        <v>18</v>
      </c>
      <c r="C8" s="2" t="n">
        <v>-10000</v>
      </c>
      <c r="D8" s="2" t="s">
        <v>0</v>
      </c>
      <c r="E8" s="13" t="n">
        <v>96.8</v>
      </c>
      <c r="F8" s="13" t="n">
        <v>96.8</v>
      </c>
      <c r="G8" s="4" t="n">
        <f aca="false">C8*(E8-F8)</f>
        <v>-0</v>
      </c>
      <c r="H8" s="4" t="n">
        <f aca="false">C8*(E8-F8)</f>
        <v>-0</v>
      </c>
      <c r="J8" s="4" t="n">
        <f aca="false">G8</f>
        <v>-0</v>
      </c>
      <c r="K8" s="4" t="n">
        <f aca="false">J8</f>
        <v>-0</v>
      </c>
      <c r="L8" s="5" t="n">
        <v>1</v>
      </c>
      <c r="M8" s="6" t="s">
        <v>0</v>
      </c>
    </row>
    <row r="9" customFormat="false" ht="13.2" hidden="false" customHeight="false" outlineLevel="0" collapsed="false">
      <c r="A9" s="14" t="s">
        <v>0</v>
      </c>
      <c r="B9" s="16" t="s">
        <v>19</v>
      </c>
      <c r="C9" s="2" t="n">
        <v>-5000</v>
      </c>
      <c r="D9" s="2" t="s">
        <v>0</v>
      </c>
      <c r="E9" s="13" t="n">
        <v>61.31</v>
      </c>
      <c r="F9" s="13" t="n">
        <v>61.31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  <c r="M9" s="6" t="s">
        <v>0</v>
      </c>
    </row>
    <row r="10" customFormat="false" ht="13.2" hidden="false" customHeight="false" outlineLevel="0" collapsed="false">
      <c r="A10" s="14" t="s">
        <v>0</v>
      </c>
      <c r="B10" s="16" t="s">
        <v>20</v>
      </c>
      <c r="C10" s="2" t="n">
        <v>-15000</v>
      </c>
      <c r="D10" s="2" t="s">
        <v>0</v>
      </c>
      <c r="E10" s="13" t="n">
        <v>33.8</v>
      </c>
      <c r="F10" s="13" t="n">
        <v>33.8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  <c r="M10" s="6" t="s">
        <v>0</v>
      </c>
    </row>
    <row r="11" customFormat="false" ht="13.2" hidden="false" customHeight="false" outlineLevel="0" collapsed="false">
      <c r="A11" s="14" t="s">
        <v>0</v>
      </c>
      <c r="B11" s="16" t="s">
        <v>21</v>
      </c>
      <c r="C11" s="2" t="n">
        <v>-12000</v>
      </c>
      <c r="D11" s="2" t="s">
        <v>0</v>
      </c>
      <c r="E11" s="13" t="n">
        <v>53.75</v>
      </c>
      <c r="F11" s="13" t="n">
        <v>53.75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  <c r="M11" s="6" t="s">
        <v>0</v>
      </c>
    </row>
    <row r="12" customFormat="false" ht="13.2" hidden="false" customHeight="false" outlineLevel="0" collapsed="false">
      <c r="A12" s="14" t="s">
        <v>0</v>
      </c>
      <c r="B12" s="16" t="s">
        <v>22</v>
      </c>
      <c r="C12" s="2" t="n">
        <v>-1000</v>
      </c>
      <c r="D12" s="2" t="s">
        <v>0</v>
      </c>
      <c r="E12" s="13" t="n">
        <v>61.15</v>
      </c>
      <c r="F12" s="13" t="n">
        <v>61.15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  <c r="M12" s="6" t="s">
        <v>0</v>
      </c>
    </row>
    <row r="13" customFormat="false" ht="13.2" hidden="false" customHeight="false" outlineLevel="0" collapsed="false">
      <c r="A13" s="14" t="s">
        <v>0</v>
      </c>
      <c r="B13" s="16" t="s">
        <v>23</v>
      </c>
      <c r="C13" s="2" t="n">
        <v>-15000</v>
      </c>
      <c r="D13" s="2" t="s">
        <v>0</v>
      </c>
      <c r="E13" s="13" t="n">
        <v>30.32</v>
      </c>
      <c r="F13" s="13" t="n">
        <v>30.32</v>
      </c>
      <c r="G13" s="4" t="n">
        <f aca="false">C13*(E13-F13)</f>
        <v>-0</v>
      </c>
      <c r="H13" s="4" t="n">
        <f aca="false">C13*(E13-F13)</f>
        <v>-0</v>
      </c>
      <c r="J13" s="4" t="n">
        <f aca="false">G13</f>
        <v>-0</v>
      </c>
      <c r="K13" s="4" t="n">
        <f aca="false">J13</f>
        <v>-0</v>
      </c>
      <c r="L13" s="5" t="n">
        <v>1</v>
      </c>
      <c r="M13" s="6" t="s">
        <v>0</v>
      </c>
    </row>
    <row r="14" customFormat="false" ht="13.2" hidden="false" customHeight="false" outlineLevel="0" collapsed="false">
      <c r="A14" s="14" t="s">
        <v>0</v>
      </c>
      <c r="B14" s="16" t="s">
        <v>24</v>
      </c>
      <c r="C14" s="2" t="n">
        <v>-7000</v>
      </c>
      <c r="D14" s="2" t="s">
        <v>0</v>
      </c>
      <c r="E14" s="13" t="n">
        <v>53.59</v>
      </c>
      <c r="F14" s="13" t="n">
        <v>53.59</v>
      </c>
      <c r="G14" s="4" t="n">
        <f aca="false">C14*(E14-F14)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s">
        <v>0</v>
      </c>
    </row>
    <row r="15" customFormat="false" ht="13.2" hidden="false" customHeight="false" outlineLevel="0" collapsed="false">
      <c r="A15" s="14" t="s">
        <v>0</v>
      </c>
      <c r="B15" s="16" t="s">
        <v>25</v>
      </c>
      <c r="C15" s="2" t="n">
        <v>-10000</v>
      </c>
      <c r="D15" s="2" t="s">
        <v>0</v>
      </c>
      <c r="E15" s="13" t="n">
        <v>109.17</v>
      </c>
      <c r="F15" s="13" t="n">
        <v>109.17</v>
      </c>
      <c r="G15" s="4" t="n">
        <f aca="false">C15*(E15-F15)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s">
        <v>0</v>
      </c>
    </row>
    <row r="16" customFormat="false" ht="13.2" hidden="false" customHeight="false" outlineLevel="0" collapsed="false">
      <c r="A16" s="14"/>
      <c r="B16" s="10" t="s">
        <v>26</v>
      </c>
      <c r="C16" s="2" t="s">
        <v>0</v>
      </c>
      <c r="E16" s="17" t="s">
        <v>0</v>
      </c>
      <c r="F16" s="17" t="s">
        <v>0</v>
      </c>
      <c r="G16" s="17" t="s">
        <v>0</v>
      </c>
      <c r="H16" s="4" t="s">
        <v>0</v>
      </c>
      <c r="J16" s="4" t="s">
        <v>0</v>
      </c>
      <c r="K16" s="4" t="str">
        <f aca="false">J16</f>
        <v> </v>
      </c>
    </row>
    <row r="17" customFormat="false" ht="13.2" hidden="false" customHeight="false" outlineLevel="0" collapsed="false">
      <c r="A17" s="14" t="s">
        <v>0</v>
      </c>
      <c r="B17" s="1" t="s">
        <v>27</v>
      </c>
      <c r="C17" s="2" t="n">
        <v>-2000</v>
      </c>
      <c r="E17" s="13" t="n">
        <v>0.2</v>
      </c>
      <c r="F17" s="13" t="n">
        <v>0.2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M17" s="6" t="s">
        <v>0</v>
      </c>
      <c r="N17" s="6" t="s">
        <v>0</v>
      </c>
    </row>
    <row r="18" customFormat="false" ht="13.2" hidden="false" customHeight="false" outlineLevel="0" collapsed="false">
      <c r="A18" s="14" t="s">
        <v>0</v>
      </c>
      <c r="B18" s="1" t="s">
        <v>28</v>
      </c>
      <c r="C18" s="2" t="n">
        <v>2000</v>
      </c>
      <c r="E18" s="13" t="n">
        <v>4.4</v>
      </c>
      <c r="F18" s="13" t="n">
        <v>4.4</v>
      </c>
      <c r="G18" s="4" t="n">
        <f aca="false">(E18-F18)*C18</f>
        <v>0</v>
      </c>
      <c r="H18" s="4" t="n">
        <f aca="false">C18*(E18-F18)</f>
        <v>0</v>
      </c>
      <c r="J18" s="4" t="n">
        <f aca="false">G18</f>
        <v>0</v>
      </c>
      <c r="K18" s="4" t="n">
        <f aca="false">J18</f>
        <v>0</v>
      </c>
      <c r="L18" s="5" t="n">
        <v>1</v>
      </c>
      <c r="M18" s="6" t="s">
        <v>0</v>
      </c>
      <c r="N18" s="6" t="s">
        <v>0</v>
      </c>
    </row>
    <row r="19" customFormat="false" ht="13.2" hidden="false" customHeight="false" outlineLevel="0" collapsed="false">
      <c r="A19" s="14" t="s">
        <v>0</v>
      </c>
      <c r="B19" s="1" t="s">
        <v>29</v>
      </c>
      <c r="C19" s="2" t="n">
        <v>-1000</v>
      </c>
      <c r="E19" s="13" t="n">
        <v>0.6</v>
      </c>
      <c r="F19" s="13" t="n">
        <v>0.6</v>
      </c>
      <c r="G19" s="4" t="n">
        <f aca="false">(E19-F19)*C19</f>
        <v>-0</v>
      </c>
      <c r="H19" s="4" t="n">
        <f aca="false">C19*(E19-F19)</f>
        <v>-0</v>
      </c>
      <c r="J19" s="4" t="n">
        <f aca="false">G19</f>
        <v>-0</v>
      </c>
      <c r="K19" s="4" t="n">
        <f aca="false">J19</f>
        <v>-0</v>
      </c>
      <c r="L19" s="5" t="n">
        <v>1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14" t="s">
        <v>0</v>
      </c>
      <c r="B20" s="1" t="s">
        <v>30</v>
      </c>
      <c r="C20" s="2" t="n">
        <v>1000</v>
      </c>
      <c r="E20" s="13" t="n">
        <v>0.75</v>
      </c>
      <c r="F20" s="13" t="n">
        <v>0.75</v>
      </c>
      <c r="G20" s="4" t="n">
        <f aca="false">(E20-F20)*C20</f>
        <v>0</v>
      </c>
      <c r="H20" s="4" t="n">
        <f aca="false">C20*(E20-F20)</f>
        <v>0</v>
      </c>
      <c r="J20" s="4" t="n">
        <f aca="false">G20</f>
        <v>0</v>
      </c>
      <c r="K20" s="4" t="n">
        <f aca="false">J20</f>
        <v>0</v>
      </c>
      <c r="L20" s="5" t="n">
        <v>1</v>
      </c>
      <c r="M20" s="6" t="n">
        <v>-2361482</v>
      </c>
      <c r="N20" s="6" t="s">
        <v>0</v>
      </c>
    </row>
    <row r="21" customFormat="false" ht="13.2" hidden="false" customHeight="false" outlineLevel="0" collapsed="false">
      <c r="A21" s="14"/>
      <c r="E21" s="13" t="s">
        <v>0</v>
      </c>
      <c r="F21" s="13" t="s">
        <v>0</v>
      </c>
      <c r="M21" s="6" t="s">
        <v>0</v>
      </c>
    </row>
    <row r="22" customFormat="false" ht="13.2" hidden="false" customHeight="false" outlineLevel="0" collapsed="false">
      <c r="A22" s="8"/>
      <c r="B22" s="1" t="s">
        <v>31</v>
      </c>
      <c r="C22" s="2" t="n">
        <v>0</v>
      </c>
      <c r="D22" s="2" t="s">
        <v>0</v>
      </c>
      <c r="E22" s="18" t="s">
        <v>0</v>
      </c>
      <c r="F22" s="18" t="s">
        <v>0</v>
      </c>
      <c r="G22" s="4" t="s">
        <v>0</v>
      </c>
      <c r="J22" s="4" t="n">
        <f aca="false">+C22</f>
        <v>0</v>
      </c>
      <c r="K22" s="4" t="n">
        <f aca="false">J22</f>
        <v>0</v>
      </c>
      <c r="L22" s="5" t="n">
        <v>1</v>
      </c>
      <c r="M22" s="6" t="n">
        <f aca="false">SUM(K5:K22)</f>
        <v>2435300</v>
      </c>
      <c r="N22" s="6" t="n">
        <v>2435300</v>
      </c>
      <c r="O22" s="19" t="n">
        <f aca="false">M22-N22</f>
        <v>0</v>
      </c>
    </row>
    <row r="23" customFormat="false" ht="13.2" hidden="false" customHeight="false" outlineLevel="0" collapsed="false">
      <c r="A23" s="8"/>
      <c r="E23" s="18"/>
      <c r="F23" s="18"/>
      <c r="G23" s="20" t="s">
        <v>0</v>
      </c>
      <c r="H23" s="20" t="s">
        <v>0</v>
      </c>
      <c r="M23" s="6" t="s">
        <v>32</v>
      </c>
    </row>
    <row r="24" customFormat="false" ht="13.2" hidden="false" customHeight="false" outlineLevel="0" collapsed="false">
      <c r="A24" s="8" t="s">
        <v>33</v>
      </c>
      <c r="B24" s="1" t="s">
        <v>34</v>
      </c>
      <c r="C24" s="2" t="n">
        <v>4068.97</v>
      </c>
      <c r="D24" s="2" t="s">
        <v>0</v>
      </c>
      <c r="E24" s="13" t="n">
        <v>1</v>
      </c>
      <c r="F24" s="13" t="n">
        <v>1</v>
      </c>
      <c r="G24" s="4" t="n">
        <f aca="false">C24*(E24-F24)</f>
        <v>0</v>
      </c>
      <c r="H24" s="4" t="n">
        <f aca="false">C24*(E24-F24)</f>
        <v>0</v>
      </c>
      <c r="J24" s="4" t="n">
        <f aca="false">C24*E24</f>
        <v>4068.97</v>
      </c>
      <c r="K24" s="4" t="n">
        <f aca="false">J24</f>
        <v>4068.97</v>
      </c>
      <c r="L24" s="5" t="n">
        <v>1</v>
      </c>
      <c r="M24" s="21" t="n">
        <f aca="false">SUM(M20:M22)/M20*-1</f>
        <v>0.0312591838514967</v>
      </c>
      <c r="N24" s="21" t="s">
        <v>0</v>
      </c>
      <c r="O24" s="3" t="n">
        <v>0.386</v>
      </c>
    </row>
    <row r="25" customFormat="false" ht="13.2" hidden="false" customHeight="false" outlineLevel="0" collapsed="false">
      <c r="A25" s="8"/>
      <c r="D25" s="2" t="s">
        <v>0</v>
      </c>
      <c r="E25" s="18"/>
      <c r="F25" s="18"/>
      <c r="G25" s="20" t="s">
        <v>0</v>
      </c>
      <c r="H25" s="20" t="s">
        <v>0</v>
      </c>
      <c r="N25" s="6" t="s">
        <v>0</v>
      </c>
    </row>
    <row r="26" customFormat="false" ht="13.2" hidden="false" customHeight="false" outlineLevel="0" collapsed="false">
      <c r="A26" s="8" t="s">
        <v>35</v>
      </c>
      <c r="B26" s="16" t="s">
        <v>36</v>
      </c>
      <c r="C26" s="2" t="n">
        <v>900</v>
      </c>
      <c r="E26" s="13" t="n">
        <v>15.81</v>
      </c>
      <c r="F26" s="13" t="n">
        <v>15.81</v>
      </c>
      <c r="G26" s="4" t="n">
        <f aca="false">C26*(E26-F26)</f>
        <v>0</v>
      </c>
      <c r="H26" s="4" t="n">
        <f aca="false">C26*(E26-F26)</f>
        <v>0</v>
      </c>
      <c r="I26" s="13"/>
      <c r="J26" s="4" t="n">
        <f aca="false">C26*E26</f>
        <v>14229</v>
      </c>
      <c r="K26" s="4" t="n">
        <f aca="false">J26</f>
        <v>14229</v>
      </c>
      <c r="L26" s="5" t="n">
        <v>2</v>
      </c>
      <c r="M26" s="6" t="s">
        <v>0</v>
      </c>
      <c r="O26" s="19" t="n">
        <f aca="false">O22*O24</f>
        <v>0</v>
      </c>
    </row>
    <row r="27" customFormat="false" ht="13.2" hidden="false" customHeight="false" outlineLevel="0" collapsed="false">
      <c r="A27" s="8" t="s">
        <v>37</v>
      </c>
      <c r="B27" s="16" t="s">
        <v>38</v>
      </c>
      <c r="C27" s="2" t="n">
        <v>100</v>
      </c>
      <c r="E27" s="13" t="n">
        <v>16.8</v>
      </c>
      <c r="F27" s="13" t="n">
        <v>16.8</v>
      </c>
      <c r="G27" s="4" t="n">
        <f aca="false">C27*(E27-F27)</f>
        <v>0</v>
      </c>
      <c r="H27" s="4" t="n">
        <f aca="false">C27*(E27-F27)</f>
        <v>0</v>
      </c>
      <c r="I27" s="13"/>
      <c r="J27" s="4" t="n">
        <f aca="false">C27*E27</f>
        <v>1680</v>
      </c>
      <c r="K27" s="4" t="n">
        <f aca="false">J27</f>
        <v>1680</v>
      </c>
      <c r="L27" s="5" t="n">
        <v>2</v>
      </c>
      <c r="M27" s="6" t="s">
        <v>0</v>
      </c>
    </row>
    <row r="28" customFormat="false" ht="13.2" hidden="false" customHeight="false" outlineLevel="0" collapsed="false">
      <c r="A28" s="8" t="s">
        <v>39</v>
      </c>
      <c r="B28" s="16" t="s">
        <v>40</v>
      </c>
      <c r="C28" s="2" t="n">
        <v>83</v>
      </c>
      <c r="D28" s="2" t="s">
        <v>0</v>
      </c>
      <c r="E28" s="13" t="n">
        <v>13.99</v>
      </c>
      <c r="F28" s="13" t="n">
        <v>13.99</v>
      </c>
      <c r="G28" s="4" t="n">
        <f aca="false">C28*(E28-F28)</f>
        <v>0</v>
      </c>
      <c r="H28" s="4" t="n">
        <f aca="false">C28*(E28-F28)</f>
        <v>0</v>
      </c>
      <c r="I28" s="13"/>
      <c r="J28" s="4" t="n">
        <f aca="false">C28*E28</f>
        <v>1161.17</v>
      </c>
      <c r="K28" s="4" t="n">
        <f aca="false">J28</f>
        <v>1161.17</v>
      </c>
      <c r="L28" s="5" t="n">
        <v>2</v>
      </c>
      <c r="M28" s="6" t="s">
        <v>0</v>
      </c>
    </row>
    <row r="29" customFormat="false" ht="13.2" hidden="false" customHeight="false" outlineLevel="0" collapsed="false">
      <c r="A29" s="8"/>
      <c r="B29" s="16" t="s">
        <v>41</v>
      </c>
      <c r="C29" s="2" t="n">
        <v>169</v>
      </c>
      <c r="E29" s="13" t="n">
        <v>14.36</v>
      </c>
      <c r="F29" s="13" t="n">
        <v>14.36</v>
      </c>
      <c r="G29" s="4" t="n">
        <f aca="false">C29*(E29-F29)</f>
        <v>0</v>
      </c>
      <c r="H29" s="4" t="n">
        <f aca="false">C29*(E29-F29)</f>
        <v>0</v>
      </c>
      <c r="I29" s="13"/>
      <c r="J29" s="4" t="n">
        <f aca="false">C29*E29</f>
        <v>2426.84</v>
      </c>
      <c r="K29" s="4" t="n">
        <f aca="false">J29</f>
        <v>2426.84</v>
      </c>
      <c r="L29" s="5" t="n">
        <v>2</v>
      </c>
      <c r="M29" s="6" t="s">
        <v>0</v>
      </c>
    </row>
    <row r="30" customFormat="false" ht="13.2" hidden="false" customHeight="false" outlineLevel="0" collapsed="false">
      <c r="A30" s="8"/>
      <c r="B30" s="16" t="s">
        <v>42</v>
      </c>
      <c r="C30" s="2" t="n">
        <v>2205.89</v>
      </c>
      <c r="D30" s="2" t="s">
        <v>0</v>
      </c>
      <c r="E30" s="13" t="n">
        <v>1</v>
      </c>
      <c r="F30" s="13" t="n">
        <v>1</v>
      </c>
      <c r="G30" s="4" t="n">
        <f aca="false">C30*(E30-F30)</f>
        <v>0</v>
      </c>
      <c r="H30" s="4" t="n">
        <f aca="false">C30*(E30-F30)</f>
        <v>0</v>
      </c>
      <c r="I30" s="13"/>
      <c r="J30" s="4" t="n">
        <f aca="false">C30*E30</f>
        <v>2205.89</v>
      </c>
      <c r="K30" s="4" t="n">
        <f aca="false">J30</f>
        <v>2205.89</v>
      </c>
      <c r="L30" s="5" t="n">
        <v>1</v>
      </c>
      <c r="M30" s="6" t="s">
        <v>0</v>
      </c>
    </row>
    <row r="31" customFormat="false" ht="13.2" hidden="false" customHeight="false" outlineLevel="0" collapsed="false">
      <c r="A31" s="8"/>
      <c r="B31" s="16" t="s">
        <v>43</v>
      </c>
      <c r="C31" s="2" t="n">
        <v>826.11</v>
      </c>
      <c r="D31" s="2" t="s">
        <v>0</v>
      </c>
      <c r="E31" s="13" t="n">
        <v>1</v>
      </c>
      <c r="F31" s="13" t="n">
        <v>1</v>
      </c>
      <c r="G31" s="4" t="n">
        <f aca="false">C31*(E31-F31)</f>
        <v>0</v>
      </c>
      <c r="H31" s="4" t="n">
        <f aca="false">C31*(E31-F31)</f>
        <v>0</v>
      </c>
      <c r="I31" s="13"/>
      <c r="J31" s="4" t="n">
        <f aca="false">C31*E31</f>
        <v>826.11</v>
      </c>
      <c r="K31" s="4" t="n">
        <f aca="false">J31</f>
        <v>826.11</v>
      </c>
      <c r="L31" s="5" t="n">
        <v>1</v>
      </c>
      <c r="M31" s="6" t="s">
        <v>0</v>
      </c>
    </row>
    <row r="32" customFormat="false" ht="13.2" hidden="false" customHeight="false" outlineLevel="0" collapsed="false">
      <c r="B32" s="16" t="s">
        <v>0</v>
      </c>
      <c r="C32" s="2" t="s">
        <v>0</v>
      </c>
      <c r="D32" s="2" t="s">
        <v>0</v>
      </c>
      <c r="E32" s="1"/>
      <c r="F32" s="1"/>
      <c r="G32" s="20"/>
      <c r="H32" s="20"/>
      <c r="I32" s="1"/>
      <c r="K32" s="20"/>
      <c r="M32" s="6" t="s">
        <v>0</v>
      </c>
    </row>
    <row r="33" customFormat="false" ht="13.2" hidden="false" customHeight="false" outlineLevel="0" collapsed="false">
      <c r="A33" s="8" t="s">
        <v>44</v>
      </c>
      <c r="B33" s="1" t="s">
        <v>45</v>
      </c>
      <c r="C33" s="2" t="n">
        <v>137960.33</v>
      </c>
      <c r="E33" s="13" t="n">
        <v>1</v>
      </c>
      <c r="F33" s="13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137960.33</v>
      </c>
      <c r="K33" s="4" t="n">
        <f aca="false">J33</f>
        <v>137960.33</v>
      </c>
      <c r="L33" s="5" t="n">
        <v>1</v>
      </c>
      <c r="M33" s="6" t="s">
        <v>0</v>
      </c>
    </row>
    <row r="34" customFormat="false" ht="13.2" hidden="false" customHeight="false" outlineLevel="0" collapsed="false">
      <c r="A34" s="22" t="s">
        <v>0</v>
      </c>
      <c r="B34" s="1" t="s">
        <v>0</v>
      </c>
      <c r="C34" s="23" t="s">
        <v>0</v>
      </c>
      <c r="E34" s="13" t="s">
        <v>0</v>
      </c>
      <c r="F34" s="13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3.2" hidden="false" customHeight="false" outlineLevel="0" collapsed="false">
      <c r="A35" s="8" t="s">
        <v>46</v>
      </c>
      <c r="B35" s="1" t="s">
        <v>47</v>
      </c>
      <c r="C35" s="2" t="n">
        <v>51648.45</v>
      </c>
      <c r="E35" s="13" t="n">
        <v>1</v>
      </c>
      <c r="F35" s="13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51648.45</v>
      </c>
      <c r="K35" s="4" t="n">
        <f aca="false">J35</f>
        <v>51648.45</v>
      </c>
      <c r="L35" s="5" t="n">
        <v>1</v>
      </c>
      <c r="M35" s="6" t="s">
        <v>0</v>
      </c>
    </row>
    <row r="36" customFormat="false" ht="13.2" hidden="false" customHeight="false" outlineLevel="0" collapsed="false">
      <c r="A36" s="8"/>
      <c r="E36" s="13"/>
      <c r="F36" s="13"/>
      <c r="I36" s="5"/>
    </row>
    <row r="37" customFormat="false" ht="13.2" hidden="false" customHeight="false" outlineLevel="0" collapsed="false">
      <c r="A37" s="8" t="s">
        <v>48</v>
      </c>
      <c r="B37" s="1" t="s">
        <v>47</v>
      </c>
      <c r="C37" s="6" t="n">
        <v>0</v>
      </c>
      <c r="D37" s="2" t="s">
        <v>0</v>
      </c>
      <c r="E37" s="13" t="n">
        <v>1</v>
      </c>
      <c r="F37" s="13" t="n">
        <v>1</v>
      </c>
      <c r="G37" s="4" t="n">
        <f aca="false">C37*(E37-F37)</f>
        <v>0</v>
      </c>
      <c r="H37" s="4" t="n">
        <f aca="false">C37*(E37-F37)</f>
        <v>0</v>
      </c>
      <c r="I37" s="13"/>
      <c r="J37" s="4" t="n">
        <f aca="false">C37*E37</f>
        <v>0</v>
      </c>
      <c r="K37" s="4" t="n">
        <f aca="false">J37</f>
        <v>0</v>
      </c>
      <c r="L37" s="5" t="n">
        <v>1</v>
      </c>
    </row>
    <row r="38" customFormat="false" ht="13.2" hidden="false" customHeight="false" outlineLevel="0" collapsed="false">
      <c r="A38" s="8" t="s">
        <v>0</v>
      </c>
      <c r="B38" s="1" t="s">
        <v>49</v>
      </c>
      <c r="C38" s="6" t="n">
        <v>3165074.08</v>
      </c>
      <c r="D38" s="2" t="s">
        <v>0</v>
      </c>
      <c r="E38" s="13" t="n">
        <v>1</v>
      </c>
      <c r="F38" s="13" t="n">
        <v>1</v>
      </c>
      <c r="G38" s="4" t="n">
        <f aca="false">C38*(E38-F38)</f>
        <v>0</v>
      </c>
      <c r="H38" s="4" t="n">
        <f aca="false">C38*(E38-F38)</f>
        <v>0</v>
      </c>
      <c r="I38" s="13"/>
      <c r="J38" s="4" t="n">
        <f aca="false">C38*E38</f>
        <v>3165074.08</v>
      </c>
      <c r="K38" s="4" t="n">
        <f aca="false">J38</f>
        <v>3165074.08</v>
      </c>
      <c r="L38" s="5" t="n">
        <v>1</v>
      </c>
    </row>
    <row r="39" customFormat="false" ht="13.2" hidden="false" customHeight="false" outlineLevel="0" collapsed="false">
      <c r="A39" s="14" t="s">
        <v>0</v>
      </c>
      <c r="B39" s="1" t="s">
        <v>50</v>
      </c>
      <c r="C39" s="2" t="n">
        <v>-2500</v>
      </c>
      <c r="D39" s="2" t="s">
        <v>0</v>
      </c>
      <c r="E39" s="13" t="n">
        <v>0.05</v>
      </c>
      <c r="F39" s="13" t="n">
        <v>0.05</v>
      </c>
      <c r="G39" s="4" t="n">
        <f aca="false">(E39-F39)*C39</f>
        <v>-0</v>
      </c>
      <c r="H39" s="4" t="n">
        <f aca="false">C39*(E39-F39)</f>
        <v>-0</v>
      </c>
      <c r="J39" s="4" t="n">
        <f aca="false">G39</f>
        <v>-0</v>
      </c>
      <c r="K39" s="4" t="n">
        <f aca="false">J39</f>
        <v>-0</v>
      </c>
      <c r="L39" s="5" t="n">
        <v>1</v>
      </c>
      <c r="N39" s="6" t="s">
        <v>0</v>
      </c>
    </row>
    <row r="40" customFormat="false" ht="13.2" hidden="false" customHeight="false" outlineLevel="0" collapsed="false">
      <c r="A40" s="14" t="s">
        <v>0</v>
      </c>
      <c r="B40" s="1" t="s">
        <v>51</v>
      </c>
      <c r="C40" s="2" t="n">
        <v>-5000</v>
      </c>
      <c r="D40" s="2" t="s">
        <v>0</v>
      </c>
      <c r="E40" s="13" t="n">
        <v>0.05</v>
      </c>
      <c r="F40" s="13" t="n">
        <v>0.05</v>
      </c>
      <c r="G40" s="4" t="n">
        <f aca="false">(E40-F40)*C40</f>
        <v>-0</v>
      </c>
      <c r="H40" s="4" t="n">
        <f aca="false">C40*(E40-F40)</f>
        <v>-0</v>
      </c>
      <c r="J40" s="4" t="n">
        <f aca="false">G40</f>
        <v>-0</v>
      </c>
      <c r="K40" s="4" t="n">
        <f aca="false">J40</f>
        <v>-0</v>
      </c>
      <c r="L40" s="5" t="n">
        <v>1</v>
      </c>
    </row>
    <row r="41" customFormat="false" ht="13.2" hidden="false" customHeight="false" outlineLevel="0" collapsed="false">
      <c r="A41" s="14" t="s">
        <v>0</v>
      </c>
      <c r="B41" s="1" t="s">
        <v>52</v>
      </c>
      <c r="C41" s="2" t="n">
        <v>-15000</v>
      </c>
      <c r="D41" s="2" t="s">
        <v>0</v>
      </c>
      <c r="E41" s="13" t="n">
        <v>0.05</v>
      </c>
      <c r="F41" s="13" t="n">
        <v>0.05</v>
      </c>
      <c r="G41" s="4" t="n">
        <f aca="false">(E41-F41)*C41</f>
        <v>-0</v>
      </c>
      <c r="H41" s="4" t="n">
        <f aca="false">C41*(E41-F41)</f>
        <v>-0</v>
      </c>
      <c r="J41" s="4" t="n">
        <f aca="false">G41</f>
        <v>-0</v>
      </c>
      <c r="K41" s="4" t="n">
        <f aca="false">J41</f>
        <v>-0</v>
      </c>
      <c r="L41" s="5" t="n">
        <v>1</v>
      </c>
      <c r="O41" s="3" t="s">
        <v>0</v>
      </c>
    </row>
    <row r="42" customFormat="false" ht="13.2" hidden="false" customHeight="false" outlineLevel="0" collapsed="false">
      <c r="A42" s="14" t="s">
        <v>0</v>
      </c>
      <c r="B42" s="1" t="s">
        <v>53</v>
      </c>
      <c r="C42" s="2" t="n">
        <v>-15000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O42" s="3" t="s">
        <v>0</v>
      </c>
    </row>
    <row r="43" customFormat="false" ht="13.2" hidden="false" customHeight="false" outlineLevel="0" collapsed="false">
      <c r="A43" s="14" t="s">
        <v>0</v>
      </c>
      <c r="B43" s="1" t="s">
        <v>54</v>
      </c>
      <c r="C43" s="2" t="n">
        <v>-10000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O43" s="4" t="s">
        <v>0</v>
      </c>
    </row>
    <row r="44" customFormat="false" ht="13.2" hidden="false" customHeight="false" outlineLevel="0" collapsed="false">
      <c r="A44" s="14" t="s">
        <v>0</v>
      </c>
      <c r="B44" s="1" t="s">
        <v>55</v>
      </c>
      <c r="C44" s="2" t="n">
        <v>-10000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O44" s="4" t="s">
        <v>0</v>
      </c>
    </row>
    <row r="45" customFormat="false" ht="13.2" hidden="false" customHeight="false" outlineLevel="0" collapsed="false">
      <c r="A45" s="14" t="s">
        <v>0</v>
      </c>
      <c r="B45" s="1" t="s">
        <v>56</v>
      </c>
      <c r="C45" s="2" t="n">
        <v>-10000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O45" s="4" t="s">
        <v>0</v>
      </c>
      <c r="P45" s="1" t="s">
        <v>0</v>
      </c>
    </row>
    <row r="46" customFormat="false" ht="13.2" hidden="false" customHeight="false" outlineLevel="0" collapsed="false">
      <c r="A46" s="14" t="s">
        <v>0</v>
      </c>
      <c r="B46" s="1" t="s">
        <v>57</v>
      </c>
      <c r="C46" s="2" t="n">
        <v>-10000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O46" s="6" t="s">
        <v>0</v>
      </c>
    </row>
    <row r="47" customFormat="false" ht="13.2" hidden="false" customHeight="false" outlineLevel="0" collapsed="false">
      <c r="A47" s="14" t="s">
        <v>0</v>
      </c>
      <c r="B47" s="1" t="s">
        <v>58</v>
      </c>
      <c r="C47" s="2" t="n">
        <v>-5000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O47" s="6" t="s">
        <v>0</v>
      </c>
    </row>
    <row r="48" customFormat="false" ht="13.2" hidden="false" customHeight="false" outlineLevel="0" collapsed="false">
      <c r="A48" s="8" t="s">
        <v>0</v>
      </c>
      <c r="C48" s="24" t="s">
        <v>0</v>
      </c>
      <c r="D48" s="2" t="s">
        <v>0</v>
      </c>
      <c r="E48" s="13"/>
      <c r="F48" s="13"/>
      <c r="G48" s="4" t="s">
        <v>0</v>
      </c>
      <c r="H48" s="4" t="s">
        <v>0</v>
      </c>
      <c r="I48" s="13"/>
      <c r="J48" s="4" t="str">
        <f aca="false">G48</f>
        <v> </v>
      </c>
      <c r="K48" s="4" t="str">
        <f aca="false">J48</f>
        <v> </v>
      </c>
      <c r="O48" s="6" t="s">
        <v>0</v>
      </c>
      <c r="P48" s="1" t="s">
        <v>0</v>
      </c>
      <c r="R48" s="6" t="s">
        <v>0</v>
      </c>
    </row>
    <row r="49" customFormat="false" ht="13.2" hidden="false" customHeight="false" outlineLevel="0" collapsed="false">
      <c r="A49" s="8" t="s">
        <v>48</v>
      </c>
      <c r="B49" s="1" t="s">
        <v>59</v>
      </c>
      <c r="C49" s="2" t="n">
        <v>387</v>
      </c>
      <c r="D49" s="2" t="s">
        <v>0</v>
      </c>
      <c r="E49" s="25" t="n">
        <v>36.21</v>
      </c>
      <c r="F49" s="25" t="n">
        <v>36.21</v>
      </c>
      <c r="G49" s="4" t="n">
        <f aca="false">C49*(E49-F49)</f>
        <v>0</v>
      </c>
      <c r="H49" s="4" t="n">
        <f aca="false">C49*(E49-F49)</f>
        <v>0</v>
      </c>
      <c r="I49" s="13"/>
      <c r="J49" s="4" t="n">
        <f aca="false">C49*E49</f>
        <v>14013.27</v>
      </c>
      <c r="K49" s="4" t="n">
        <f aca="false">J49</f>
        <v>14013.27</v>
      </c>
      <c r="L49" s="5" t="n">
        <v>2</v>
      </c>
      <c r="M49" s="6" t="s">
        <v>0</v>
      </c>
      <c r="O49" s="6" t="s">
        <v>0</v>
      </c>
    </row>
    <row r="50" customFormat="false" ht="13.2" hidden="false" customHeight="false" outlineLevel="0" collapsed="false">
      <c r="A50" s="8" t="s">
        <v>0</v>
      </c>
      <c r="B50" s="1" t="s">
        <v>47</v>
      </c>
      <c r="C50" s="2" t="n">
        <v>201.83</v>
      </c>
      <c r="D50" s="2" t="s">
        <v>0</v>
      </c>
      <c r="E50" s="13" t="n">
        <v>1</v>
      </c>
      <c r="F50" s="13" t="n">
        <v>1</v>
      </c>
      <c r="G50" s="4" t="n">
        <f aca="false">C50*(E50-F50)</f>
        <v>0</v>
      </c>
      <c r="H50" s="4" t="n">
        <f aca="false">C50*(E50-F50)</f>
        <v>0</v>
      </c>
      <c r="I50" s="13"/>
      <c r="J50" s="4" t="n">
        <f aca="false">C50*E50</f>
        <v>201.83</v>
      </c>
      <c r="K50" s="4" t="n">
        <f aca="false">J50</f>
        <v>201.83</v>
      </c>
      <c r="L50" s="5" t="n">
        <v>1</v>
      </c>
    </row>
    <row r="51" customFormat="false" ht="13.2" hidden="false" customHeight="false" outlineLevel="0" collapsed="false">
      <c r="A51" s="8" t="s">
        <v>0</v>
      </c>
      <c r="B51" s="3" t="s">
        <v>0</v>
      </c>
      <c r="C51" s="2" t="s">
        <v>0</v>
      </c>
      <c r="D51" s="2" t="s">
        <v>0</v>
      </c>
      <c r="E51" s="13" t="s">
        <v>0</v>
      </c>
      <c r="F51" s="13" t="s">
        <v>0</v>
      </c>
      <c r="H51" s="4" t="s">
        <v>0</v>
      </c>
      <c r="I51" s="5"/>
      <c r="K51" s="20"/>
      <c r="O51" s="6" t="s">
        <v>0</v>
      </c>
    </row>
    <row r="52" customFormat="false" ht="13.2" hidden="false" customHeight="false" outlineLevel="0" collapsed="false">
      <c r="A52" s="8" t="s">
        <v>60</v>
      </c>
      <c r="B52" s="1" t="s">
        <v>61</v>
      </c>
      <c r="C52" s="2" t="n">
        <v>19931.456</v>
      </c>
      <c r="D52" s="2" t="s">
        <v>0</v>
      </c>
      <c r="E52" s="13" t="n">
        <v>10.92</v>
      </c>
      <c r="F52" s="13" t="n">
        <v>10.92</v>
      </c>
      <c r="G52" s="4" t="n">
        <f aca="false">C52*(E52-F52)</f>
        <v>0</v>
      </c>
      <c r="H52" s="4" t="n">
        <f aca="false">C52*(E52-F52)</f>
        <v>0</v>
      </c>
      <c r="I52" s="13" t="s">
        <v>0</v>
      </c>
      <c r="J52" s="4" t="n">
        <f aca="false">C52*E52</f>
        <v>217651.49952</v>
      </c>
      <c r="K52" s="4" t="n">
        <f aca="false">J52</f>
        <v>217651.49952</v>
      </c>
      <c r="L52" s="5" t="n">
        <v>1</v>
      </c>
    </row>
    <row r="53" customFormat="false" ht="13.2" hidden="false" customHeight="false" outlineLevel="0" collapsed="false">
      <c r="A53" s="8"/>
      <c r="E53" s="1"/>
      <c r="F53" s="1"/>
      <c r="G53" s="20"/>
      <c r="H53" s="4" t="s">
        <v>0</v>
      </c>
      <c r="I53" s="1" t="s">
        <v>0</v>
      </c>
      <c r="K53" s="4" t="s">
        <v>0</v>
      </c>
      <c r="M53" s="6" t="s">
        <v>0</v>
      </c>
    </row>
    <row r="54" customFormat="false" ht="13.2" hidden="false" customHeight="false" outlineLevel="0" collapsed="false">
      <c r="A54" s="8" t="s">
        <v>62</v>
      </c>
      <c r="B54" s="1" t="s">
        <v>63</v>
      </c>
      <c r="C54" s="2" t="n">
        <v>15000</v>
      </c>
      <c r="E54" s="13" t="n">
        <v>1</v>
      </c>
      <c r="F54" s="13" t="n">
        <v>1</v>
      </c>
      <c r="G54" s="4" t="n">
        <f aca="false">C54*(E54-F54)</f>
        <v>0</v>
      </c>
      <c r="H54" s="4" t="n">
        <f aca="false">C54*(E54-F54)</f>
        <v>0</v>
      </c>
      <c r="I54" s="13"/>
      <c r="J54" s="4" t="n">
        <f aca="false">C54*E54</f>
        <v>15000</v>
      </c>
      <c r="K54" s="4" t="n">
        <f aca="false">J54</f>
        <v>15000</v>
      </c>
      <c r="L54" s="5" t="n">
        <v>1</v>
      </c>
    </row>
    <row r="55" customFormat="false" ht="13.2" hidden="false" customHeight="false" outlineLevel="0" collapsed="false">
      <c r="E55" s="1"/>
      <c r="F55" s="1"/>
      <c r="G55" s="20"/>
      <c r="H55" s="4" t="s">
        <v>0</v>
      </c>
      <c r="I55" s="1"/>
      <c r="J55" s="4" t="s">
        <v>0</v>
      </c>
    </row>
    <row r="56" customFormat="false" ht="13.2" hidden="false" customHeight="false" outlineLevel="0" collapsed="false">
      <c r="A56" s="8" t="s">
        <v>64</v>
      </c>
      <c r="B56" s="1" t="s">
        <v>65</v>
      </c>
      <c r="C56" s="2" t="n">
        <v>3829.12</v>
      </c>
      <c r="E56" s="13" t="n">
        <v>1</v>
      </c>
      <c r="F56" s="13" t="n">
        <v>1</v>
      </c>
      <c r="G56" s="4" t="n">
        <f aca="false">C56*(E56-F56)</f>
        <v>0</v>
      </c>
      <c r="H56" s="4" t="n">
        <f aca="false">C56*(E56-F56)</f>
        <v>0</v>
      </c>
      <c r="I56" s="13"/>
      <c r="J56" s="4" t="n">
        <f aca="false">C56*E56</f>
        <v>3829.12</v>
      </c>
      <c r="K56" s="4" t="n">
        <f aca="false">J56</f>
        <v>3829.12</v>
      </c>
      <c r="L56" s="5" t="n">
        <v>1</v>
      </c>
    </row>
    <row r="57" customFormat="false" ht="13.2" hidden="false" customHeight="false" outlineLevel="0" collapsed="false">
      <c r="A57" s="8"/>
      <c r="B57" s="1" t="s">
        <v>66</v>
      </c>
      <c r="C57" s="2" t="n">
        <v>4769.42</v>
      </c>
      <c r="E57" s="13" t="n">
        <v>1</v>
      </c>
      <c r="F57" s="13" t="n">
        <v>1</v>
      </c>
      <c r="G57" s="4" t="n">
        <f aca="false">C57*(E57-F57)</f>
        <v>0</v>
      </c>
      <c r="H57" s="4" t="n">
        <f aca="false">C57*(E57-F57)</f>
        <v>0</v>
      </c>
      <c r="I57" s="13"/>
      <c r="J57" s="4" t="n">
        <f aca="false">C57*E57</f>
        <v>4769.42</v>
      </c>
      <c r="K57" s="4" t="n">
        <f aca="false">J57</f>
        <v>4769.42</v>
      </c>
      <c r="L57" s="5" t="n">
        <v>1</v>
      </c>
    </row>
    <row r="58" customFormat="false" ht="13.2" hidden="false" customHeight="false" outlineLevel="0" collapsed="false">
      <c r="E58" s="1"/>
      <c r="F58" s="1"/>
      <c r="G58" s="20"/>
      <c r="H58" s="4" t="s">
        <v>0</v>
      </c>
      <c r="I58" s="1"/>
      <c r="K58" s="4" t="s">
        <v>0</v>
      </c>
    </row>
    <row r="59" customFormat="false" ht="13.2" hidden="false" customHeight="false" outlineLevel="0" collapsed="false">
      <c r="A59" s="8" t="s">
        <v>67</v>
      </c>
      <c r="B59" s="1" t="s">
        <v>68</v>
      </c>
      <c r="C59" s="2" t="n">
        <v>9759</v>
      </c>
      <c r="E59" s="13" t="n">
        <v>1</v>
      </c>
      <c r="F59" s="13" t="n">
        <v>1</v>
      </c>
      <c r="G59" s="4" t="n">
        <f aca="false">C59*(E59-F59)</f>
        <v>0</v>
      </c>
      <c r="H59" s="4" t="n">
        <f aca="false">C59*(E59-F59)</f>
        <v>0</v>
      </c>
      <c r="I59" s="13"/>
      <c r="J59" s="4" t="n">
        <f aca="false">C59*E59</f>
        <v>9759</v>
      </c>
      <c r="K59" s="4" t="n">
        <f aca="false">J59</f>
        <v>9759</v>
      </c>
      <c r="L59" s="5" t="n">
        <v>1</v>
      </c>
    </row>
    <row r="60" customFormat="false" ht="13.2" hidden="false" customHeight="false" outlineLevel="0" collapsed="false">
      <c r="A60" s="8"/>
      <c r="B60" s="1" t="s">
        <v>69</v>
      </c>
      <c r="C60" s="2" t="n">
        <v>3718</v>
      </c>
      <c r="E60" s="13" t="n">
        <v>1</v>
      </c>
      <c r="F60" s="13" t="n">
        <v>1</v>
      </c>
      <c r="G60" s="4" t="n">
        <f aca="false">C60*(E60-F60)</f>
        <v>0</v>
      </c>
      <c r="H60" s="4" t="n">
        <f aca="false">C60*(E60-F60)</f>
        <v>0</v>
      </c>
      <c r="I60" s="13"/>
      <c r="J60" s="4" t="n">
        <f aca="false">C60*E60</f>
        <v>3718</v>
      </c>
      <c r="K60" s="4" t="n">
        <f aca="false">J60</f>
        <v>3718</v>
      </c>
      <c r="L60" s="5" t="n">
        <v>1</v>
      </c>
    </row>
    <row r="61" customFormat="false" ht="13.2" hidden="false" customHeight="false" outlineLevel="0" collapsed="false">
      <c r="A61" s="8"/>
      <c r="B61" s="1" t="s">
        <v>70</v>
      </c>
      <c r="C61" s="2" t="n">
        <v>943</v>
      </c>
      <c r="E61" s="13" t="n">
        <v>1</v>
      </c>
      <c r="F61" s="13" t="n">
        <v>1</v>
      </c>
      <c r="G61" s="4" t="n">
        <f aca="false">C61*(E61-F61)</f>
        <v>0</v>
      </c>
      <c r="H61" s="4" t="n">
        <f aca="false">C61*(E61-F61)</f>
        <v>0</v>
      </c>
      <c r="I61" s="13"/>
      <c r="J61" s="4" t="n">
        <f aca="false">C61*E61</f>
        <v>943</v>
      </c>
      <c r="K61" s="4" t="n">
        <f aca="false">J61</f>
        <v>943</v>
      </c>
      <c r="L61" s="5" t="n">
        <v>1</v>
      </c>
    </row>
    <row r="62" customFormat="false" ht="13.2" hidden="false" customHeight="false" outlineLevel="0" collapsed="false">
      <c r="A62" s="8"/>
      <c r="B62" s="1" t="s">
        <v>71</v>
      </c>
      <c r="C62" s="2" t="n">
        <v>1235</v>
      </c>
      <c r="E62" s="13" t="n">
        <v>1</v>
      </c>
      <c r="F62" s="13" t="n">
        <v>1</v>
      </c>
      <c r="G62" s="4" t="n">
        <f aca="false">C62*(E62-F62)</f>
        <v>0</v>
      </c>
      <c r="H62" s="4" t="n">
        <f aca="false">C62*(E62-F62)</f>
        <v>0</v>
      </c>
      <c r="I62" s="13"/>
      <c r="J62" s="4" t="n">
        <f aca="false">C62*E62</f>
        <v>1235</v>
      </c>
      <c r="K62" s="4" t="n">
        <f aca="false">J62</f>
        <v>1235</v>
      </c>
      <c r="L62" s="5" t="n">
        <v>1</v>
      </c>
    </row>
    <row r="63" customFormat="false" ht="13.2" hidden="false" customHeight="false" outlineLevel="0" collapsed="false">
      <c r="A63" s="8"/>
      <c r="B63" s="1" t="s">
        <v>72</v>
      </c>
      <c r="C63" s="2" t="n">
        <v>2336.707</v>
      </c>
      <c r="D63" s="2" t="s">
        <v>0</v>
      </c>
      <c r="E63" s="13" t="n">
        <v>1.579506</v>
      </c>
      <c r="F63" s="13" t="n">
        <v>1.579506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3690.842726742</v>
      </c>
      <c r="K63" s="4" t="n">
        <f aca="false">J63</f>
        <v>3690.842726742</v>
      </c>
      <c r="L63" s="5" t="n">
        <v>2</v>
      </c>
    </row>
    <row r="64" customFormat="false" ht="13.2" hidden="false" customHeight="false" outlineLevel="0" collapsed="false">
      <c r="A64" s="8"/>
      <c r="E64" s="13"/>
      <c r="F64" s="13"/>
      <c r="I64" s="13"/>
    </row>
    <row r="65" customFormat="false" ht="13.2" hidden="false" customHeight="false" outlineLevel="0" collapsed="false">
      <c r="A65" s="8" t="s">
        <v>73</v>
      </c>
      <c r="B65" s="1" t="s">
        <v>74</v>
      </c>
      <c r="C65" s="2" t="n">
        <v>-40000</v>
      </c>
      <c r="D65" s="2" t="s">
        <v>0</v>
      </c>
      <c r="E65" s="18" t="s">
        <v>0</v>
      </c>
      <c r="F65" s="18" t="s">
        <v>0</v>
      </c>
      <c r="G65" s="18" t="s">
        <v>0</v>
      </c>
      <c r="H65" s="18" t="s">
        <v>0</v>
      </c>
      <c r="J65" s="4" t="n">
        <f aca="false">+C65</f>
        <v>-40000</v>
      </c>
      <c r="K65" s="4" t="n">
        <f aca="false">J65</f>
        <v>-40000</v>
      </c>
      <c r="L65" s="5" t="n">
        <v>0</v>
      </c>
    </row>
    <row r="66" customFormat="false" ht="13.2" hidden="false" customHeight="false" outlineLevel="0" collapsed="false">
      <c r="A66" s="8" t="s">
        <v>0</v>
      </c>
      <c r="B66" s="1" t="s">
        <v>75</v>
      </c>
      <c r="C66" s="2" t="n">
        <v>-195000</v>
      </c>
      <c r="D66" s="2" t="s">
        <v>0</v>
      </c>
      <c r="E66" s="18" t="s">
        <v>0</v>
      </c>
      <c r="F66" s="18" t="s">
        <v>0</v>
      </c>
      <c r="G66" s="18" t="s">
        <v>0</v>
      </c>
      <c r="H66" s="18" t="s">
        <v>0</v>
      </c>
      <c r="J66" s="4" t="n">
        <f aca="false">+C66</f>
        <v>-195000</v>
      </c>
      <c r="K66" s="4" t="n">
        <f aca="false">J66</f>
        <v>-195000</v>
      </c>
      <c r="L66" s="5" t="n">
        <v>0</v>
      </c>
    </row>
    <row r="67" customFormat="false" ht="13.2" hidden="false" customHeight="false" outlineLevel="0" collapsed="false">
      <c r="A67" s="8" t="s">
        <v>0</v>
      </c>
      <c r="B67" s="1" t="s">
        <v>76</v>
      </c>
      <c r="C67" s="2" t="n">
        <v>-260000</v>
      </c>
      <c r="D67" s="2" t="s">
        <v>0</v>
      </c>
      <c r="E67" s="18" t="s">
        <v>0</v>
      </c>
      <c r="F67" s="18" t="s">
        <v>0</v>
      </c>
      <c r="G67" s="18" t="s">
        <v>0</v>
      </c>
      <c r="H67" s="18" t="s">
        <v>0</v>
      </c>
      <c r="J67" s="4" t="n">
        <f aca="false">+C67</f>
        <v>-260000</v>
      </c>
      <c r="K67" s="4" t="n">
        <f aca="false">J67</f>
        <v>-260000</v>
      </c>
      <c r="L67" s="5" t="n">
        <v>0</v>
      </c>
    </row>
    <row r="68" customFormat="false" ht="13.2" hidden="false" customHeight="false" outlineLevel="0" collapsed="false">
      <c r="A68" s="8" t="s">
        <v>0</v>
      </c>
      <c r="L68" s="5" t="n">
        <v>0</v>
      </c>
    </row>
    <row r="69" customFormat="false" ht="13.2" hidden="false" customHeight="false" outlineLevel="0" collapsed="false">
      <c r="A69" s="8" t="s">
        <v>77</v>
      </c>
      <c r="B69" s="1" t="s">
        <v>78</v>
      </c>
      <c r="C69" s="2" t="n">
        <v>1240.348</v>
      </c>
      <c r="D69" s="2" t="s">
        <v>0</v>
      </c>
      <c r="E69" s="13" t="n">
        <v>18.98</v>
      </c>
      <c r="F69" s="13" t="n">
        <v>18.98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23541.80504</v>
      </c>
      <c r="K69" s="4" t="n">
        <f aca="false">J69</f>
        <v>23541.80504</v>
      </c>
      <c r="L69" s="5" t="n">
        <v>2</v>
      </c>
    </row>
    <row r="70" customFormat="false" ht="13.2" hidden="false" customHeight="false" outlineLevel="0" collapsed="false">
      <c r="A70" s="8" t="s">
        <v>79</v>
      </c>
      <c r="B70" s="1" t="s">
        <v>80</v>
      </c>
      <c r="C70" s="2" t="n">
        <v>387</v>
      </c>
      <c r="D70" s="2" t="s">
        <v>0</v>
      </c>
      <c r="E70" s="13" t="n">
        <f aca="false">+E49</f>
        <v>36.21</v>
      </c>
      <c r="F70" s="13" t="n">
        <f aca="false">+F49</f>
        <v>36.21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14013.27</v>
      </c>
      <c r="K70" s="4" t="n">
        <f aca="false">J70</f>
        <v>14013.27</v>
      </c>
      <c r="L70" s="5" t="n">
        <v>2</v>
      </c>
      <c r="M70" s="6" t="s">
        <v>81</v>
      </c>
    </row>
    <row r="71" customFormat="false" ht="13.2" hidden="false" customHeight="false" outlineLevel="0" collapsed="false">
      <c r="A71" s="8" t="s">
        <v>0</v>
      </c>
      <c r="B71" s="1" t="s">
        <v>47</v>
      </c>
      <c r="C71" s="2" t="n">
        <v>201.83</v>
      </c>
      <c r="D71" s="2" t="s">
        <v>0</v>
      </c>
      <c r="E71" s="13" t="n">
        <v>1</v>
      </c>
      <c r="F71" s="13" t="n">
        <v>1</v>
      </c>
      <c r="G71" s="4" t="n">
        <f aca="false">C71*(E71-F71)</f>
        <v>0</v>
      </c>
      <c r="H71" s="4" t="n">
        <f aca="false">C71*(E71-F71)</f>
        <v>0</v>
      </c>
      <c r="I71" s="13"/>
      <c r="J71" s="4" t="n">
        <f aca="false">C71*E71</f>
        <v>201.83</v>
      </c>
      <c r="K71" s="4" t="n">
        <f aca="false">J71</f>
        <v>201.83</v>
      </c>
      <c r="L71" s="5" t="n">
        <v>1</v>
      </c>
      <c r="M71" s="6" t="n">
        <f aca="false">(C8*E8)+(C9*E9)+(C10*E10)+(C11*E11)+(C12*E12)+(C13*E13)+(C14*E14)+(C15*E15)</f>
        <v>-4409330</v>
      </c>
      <c r="N71" s="26" t="n">
        <f aca="false">M71/M78</f>
        <v>-0.775607853988237</v>
      </c>
      <c r="O71" s="3" t="s">
        <v>17</v>
      </c>
    </row>
    <row r="72" customFormat="false" ht="13.2" hidden="false" customHeight="false" outlineLevel="0" collapsed="false">
      <c r="A72" s="8"/>
      <c r="E72" s="5"/>
      <c r="F72" s="5"/>
      <c r="H72" s="4" t="s">
        <v>0</v>
      </c>
      <c r="I72" s="5"/>
      <c r="M72" s="6" t="n">
        <f aca="false">SUMIF(L5:L79,2,K5:K79)</f>
        <v>125202.972526742</v>
      </c>
      <c r="N72" s="26" t="n">
        <f aca="false">M72/M78</f>
        <v>0.0220233933124567</v>
      </c>
      <c r="O72" s="3" t="s">
        <v>82</v>
      </c>
    </row>
    <row r="73" customFormat="false" ht="13.2" hidden="false" customHeight="false" outlineLevel="0" collapsed="false">
      <c r="A73" s="8" t="s">
        <v>77</v>
      </c>
      <c r="B73" s="1" t="s">
        <v>83</v>
      </c>
      <c r="C73" s="2" t="n">
        <v>2027.146</v>
      </c>
      <c r="D73" s="2" t="s">
        <v>0</v>
      </c>
      <c r="E73" s="13" t="n">
        <v>11.06</v>
      </c>
      <c r="F73" s="13" t="n">
        <v>11.06</v>
      </c>
      <c r="G73" s="4" t="n">
        <f aca="false">C73*(E73-F73)</f>
        <v>0</v>
      </c>
      <c r="H73" s="4" t="n">
        <f aca="false">C73*(E73-F73)</f>
        <v>0</v>
      </c>
      <c r="I73" s="13"/>
      <c r="J73" s="4" t="n">
        <f aca="false">C73*E73</f>
        <v>22420.23476</v>
      </c>
      <c r="K73" s="4" t="n">
        <f aca="false">J73</f>
        <v>22420.23476</v>
      </c>
      <c r="L73" s="5" t="n">
        <v>2</v>
      </c>
      <c r="M73" s="6" t="s">
        <v>84</v>
      </c>
      <c r="N73" s="26"/>
      <c r="O73" s="4" t="s">
        <v>0</v>
      </c>
    </row>
    <row r="74" customFormat="false" ht="13.2" hidden="false" customHeight="false" outlineLevel="0" collapsed="false">
      <c r="A74" s="8" t="s">
        <v>85</v>
      </c>
      <c r="B74" s="1" t="s">
        <v>80</v>
      </c>
      <c r="C74" s="2" t="n">
        <v>387</v>
      </c>
      <c r="D74" s="2" t="s">
        <v>0</v>
      </c>
      <c r="E74" s="13" t="n">
        <f aca="false">+E49</f>
        <v>36.21</v>
      </c>
      <c r="F74" s="13" t="n">
        <f aca="false">+F49</f>
        <v>36.21</v>
      </c>
      <c r="G74" s="4" t="n">
        <f aca="false">C74*(E74-F74)</f>
        <v>0</v>
      </c>
      <c r="H74" s="4" t="n">
        <f aca="false">C74*(E74-F74)</f>
        <v>0</v>
      </c>
      <c r="I74" s="13"/>
      <c r="J74" s="4" t="n">
        <f aca="false">C74*E74</f>
        <v>14013.27</v>
      </c>
      <c r="K74" s="4" t="n">
        <f aca="false">J74</f>
        <v>14013.27</v>
      </c>
      <c r="L74" s="5" t="n">
        <v>2</v>
      </c>
      <c r="M74" s="6" t="n">
        <f aca="false">SUMIF(L5:L79,1,K5:K79)</f>
        <v>6054796.18952</v>
      </c>
      <c r="N74" s="26" t="n">
        <f aca="false">M74/M78</f>
        <v>1.06504785962715</v>
      </c>
    </row>
    <row r="75" customFormat="false" ht="13.2" hidden="false" customHeight="false" outlineLevel="0" collapsed="false">
      <c r="A75" s="8" t="s">
        <v>0</v>
      </c>
      <c r="B75" s="1" t="s">
        <v>47</v>
      </c>
      <c r="C75" s="2" t="n">
        <v>201.83</v>
      </c>
      <c r="D75" s="2" t="s">
        <v>0</v>
      </c>
      <c r="E75" s="13" t="n">
        <v>1</v>
      </c>
      <c r="F75" s="13" t="n">
        <v>1</v>
      </c>
      <c r="G75" s="4" t="n">
        <f aca="false">C75*(E75-F75)</f>
        <v>0</v>
      </c>
      <c r="H75" s="4" t="n">
        <f aca="false">C75*(E75-F75)</f>
        <v>0</v>
      </c>
      <c r="I75" s="13"/>
      <c r="J75" s="4" t="n">
        <f aca="false">C75*E75</f>
        <v>201.83</v>
      </c>
      <c r="K75" s="4" t="n">
        <f aca="false">J75</f>
        <v>201.83</v>
      </c>
      <c r="L75" s="5" t="n">
        <v>1</v>
      </c>
      <c r="M75" s="6" t="s">
        <v>86</v>
      </c>
      <c r="N75" s="26"/>
    </row>
    <row r="76" customFormat="false" ht="13.2" hidden="false" customHeight="false" outlineLevel="0" collapsed="false">
      <c r="A76" s="8"/>
      <c r="E76" s="13"/>
      <c r="F76" s="13"/>
      <c r="H76" s="4" t="s">
        <v>0</v>
      </c>
      <c r="I76" s="13"/>
      <c r="M76" s="6" t="n">
        <f aca="false">SUM(K65:K67)</f>
        <v>-495000</v>
      </c>
      <c r="N76" s="26" t="n">
        <f aca="false">+M76/M78</f>
        <v>-0.0870712529396025</v>
      </c>
    </row>
    <row r="77" customFormat="false" ht="13.2" hidden="false" customHeight="false" outlineLevel="0" collapsed="false">
      <c r="A77" s="8" t="s">
        <v>87</v>
      </c>
      <c r="B77" s="1" t="s">
        <v>80</v>
      </c>
      <c r="C77" s="2" t="n">
        <v>387</v>
      </c>
      <c r="D77" s="2" t="s">
        <v>0</v>
      </c>
      <c r="E77" s="13" t="n">
        <f aca="false">+E49</f>
        <v>36.21</v>
      </c>
      <c r="F77" s="13" t="n">
        <f aca="false">+F49</f>
        <v>36.21</v>
      </c>
      <c r="G77" s="4" t="n">
        <f aca="false">C77*(E77-F77)</f>
        <v>0</v>
      </c>
      <c r="H77" s="4" t="n">
        <f aca="false">C77*(E77-F77)</f>
        <v>0</v>
      </c>
      <c r="I77" s="13"/>
      <c r="J77" s="4" t="n">
        <f aca="false">C77*E77</f>
        <v>14013.27</v>
      </c>
      <c r="K77" s="4" t="n">
        <f aca="false">J77</f>
        <v>14013.27</v>
      </c>
      <c r="L77" s="5" t="n">
        <v>2</v>
      </c>
      <c r="M77" s="6" t="s">
        <v>88</v>
      </c>
      <c r="N77" s="26"/>
    </row>
    <row r="78" customFormat="false" ht="13.2" hidden="false" customHeight="false" outlineLevel="0" collapsed="false">
      <c r="A78" s="8" t="s">
        <v>0</v>
      </c>
      <c r="B78" s="1" t="s">
        <v>47</v>
      </c>
      <c r="C78" s="2" t="n">
        <v>201.83</v>
      </c>
      <c r="D78" s="2" t="s">
        <v>0</v>
      </c>
      <c r="E78" s="13" t="n">
        <v>1</v>
      </c>
      <c r="F78" s="13" t="n">
        <v>1</v>
      </c>
      <c r="G78" s="4" t="n">
        <f aca="false">C78*(E78-F78)</f>
        <v>0</v>
      </c>
      <c r="H78" s="4" t="n">
        <f aca="false">C78*(E78-F78)</f>
        <v>0</v>
      </c>
      <c r="I78" s="13"/>
      <c r="J78" s="4" t="n">
        <f aca="false">C78*E78</f>
        <v>201.83</v>
      </c>
      <c r="K78" s="4" t="n">
        <f aca="false">J78</f>
        <v>201.83</v>
      </c>
      <c r="L78" s="5" t="n">
        <v>1</v>
      </c>
      <c r="M78" s="6" t="n">
        <f aca="false">SUM(K5:K79)</f>
        <v>5684999.16204674</v>
      </c>
      <c r="N78" s="26" t="n">
        <f aca="false">M78/K81</f>
        <v>1</v>
      </c>
    </row>
    <row r="79" customFormat="false" ht="13.8" hidden="false" customHeight="false" outlineLevel="0" collapsed="false">
      <c r="A79" s="8"/>
      <c r="B79" s="27"/>
      <c r="C79" s="28" t="s">
        <v>0</v>
      </c>
      <c r="D79" s="28"/>
      <c r="E79" s="29"/>
      <c r="F79" s="29"/>
      <c r="G79" s="30"/>
      <c r="H79" s="30"/>
      <c r="I79" s="29"/>
      <c r="J79" s="30"/>
      <c r="K79" s="31"/>
      <c r="L79" s="32"/>
      <c r="M79" s="6" t="s">
        <v>0</v>
      </c>
      <c r="N79" s="26" t="s">
        <v>0</v>
      </c>
    </row>
    <row r="80" customFormat="false" ht="13.2" hidden="false" customHeight="false" outlineLevel="0" collapsed="false">
      <c r="A80" s="8"/>
      <c r="C80" s="2" t="s">
        <v>0</v>
      </c>
      <c r="M80" s="6" t="s">
        <v>0</v>
      </c>
    </row>
    <row r="81" customFormat="false" ht="13.2" hidden="false" customHeight="false" outlineLevel="0" collapsed="false">
      <c r="A81" s="8" t="s">
        <v>89</v>
      </c>
      <c r="B81" s="24" t="s">
        <v>0</v>
      </c>
      <c r="C81" s="2" t="s">
        <v>0</v>
      </c>
      <c r="D81" s="2" t="s">
        <v>0</v>
      </c>
      <c r="G81" s="4" t="n">
        <f aca="false">SUM(G5:G79)</f>
        <v>0</v>
      </c>
      <c r="H81" s="4" t="n">
        <f aca="false">SUM(H5:H79)</f>
        <v>0</v>
      </c>
      <c r="I81" s="4" t="n">
        <f aca="false">SUM(I5:I79)</f>
        <v>0</v>
      </c>
      <c r="J81" s="4" t="n">
        <f aca="false">SUM(J5:J79)</f>
        <v>5684999.16204674</v>
      </c>
      <c r="K81" s="4" t="n">
        <f aca="false">SUM(K5:K79)</f>
        <v>5684999.16204674</v>
      </c>
      <c r="M81" s="33" t="s">
        <v>0</v>
      </c>
      <c r="N81" s="34" t="s">
        <v>0</v>
      </c>
    </row>
    <row r="82" customFormat="false" ht="13.8" hidden="false" customHeight="false" outlineLevel="0" collapsed="false">
      <c r="A82" s="8"/>
      <c r="B82" s="27"/>
      <c r="C82" s="28"/>
      <c r="D82" s="28"/>
      <c r="E82" s="29"/>
      <c r="F82" s="29"/>
      <c r="G82" s="30"/>
      <c r="H82" s="30"/>
      <c r="I82" s="29"/>
      <c r="J82" s="30"/>
      <c r="K82" s="30"/>
      <c r="L82" s="32"/>
      <c r="M82" s="33" t="s">
        <v>0</v>
      </c>
      <c r="N82" s="34" t="s">
        <v>0</v>
      </c>
    </row>
    <row r="83" customFormat="false" ht="13.2" hidden="false" customHeight="false" outlineLevel="0" collapsed="false">
      <c r="A83" s="8"/>
      <c r="M83" s="33" t="s">
        <v>0</v>
      </c>
      <c r="N83" s="34" t="s">
        <v>0</v>
      </c>
    </row>
    <row r="84" customFormat="false" ht="13.2" hidden="false" customHeight="false" outlineLevel="0" collapsed="false">
      <c r="B84" s="35" t="s">
        <v>0</v>
      </c>
      <c r="D84" s="2" t="s">
        <v>0</v>
      </c>
      <c r="E84" s="36" t="s">
        <v>0</v>
      </c>
      <c r="F84" s="36" t="s">
        <v>0</v>
      </c>
      <c r="G84" s="1"/>
      <c r="H84" s="1" t="s">
        <v>0</v>
      </c>
      <c r="I84" s="1"/>
      <c r="K84" s="20"/>
      <c r="L84" s="37"/>
      <c r="M84" s="38"/>
    </row>
    <row r="85" customFormat="false" ht="13.2" hidden="false" customHeight="false" outlineLevel="0" collapsed="false">
      <c r="B85" s="35" t="s">
        <v>0</v>
      </c>
      <c r="D85" s="2" t="s">
        <v>0</v>
      </c>
      <c r="E85" s="36" t="s">
        <v>0</v>
      </c>
      <c r="F85" s="36" t="s">
        <v>0</v>
      </c>
      <c r="G85" s="1"/>
      <c r="H85" s="1" t="s">
        <v>0</v>
      </c>
      <c r="I85" s="1"/>
      <c r="K85" s="20" t="s">
        <v>0</v>
      </c>
      <c r="L85" s="37"/>
      <c r="M85" s="38"/>
    </row>
    <row r="86" customFormat="false" ht="13.2" hidden="false" customHeight="false" outlineLevel="0" collapsed="false">
      <c r="B86" s="35" t="s">
        <v>0</v>
      </c>
      <c r="D86" s="2" t="s">
        <v>0</v>
      </c>
      <c r="E86" s="36" t="s">
        <v>0</v>
      </c>
      <c r="F86" s="36" t="s">
        <v>0</v>
      </c>
      <c r="G86" s="1"/>
      <c r="H86" s="1" t="s">
        <v>0</v>
      </c>
      <c r="I86" s="1"/>
      <c r="J86" s="4" t="s">
        <v>0</v>
      </c>
      <c r="K86" s="20"/>
      <c r="L86" s="37"/>
      <c r="M86" s="38"/>
    </row>
    <row r="87" customFormat="false" ht="13.2" hidden="false" customHeight="false" outlineLevel="0" collapsed="false">
      <c r="B87" s="35" t="s">
        <v>0</v>
      </c>
      <c r="D87" s="2" t="s">
        <v>0</v>
      </c>
      <c r="E87" s="36" t="s">
        <v>0</v>
      </c>
      <c r="F87" s="36" t="s">
        <v>0</v>
      </c>
      <c r="G87" s="1"/>
      <c r="H87" s="1" t="s">
        <v>0</v>
      </c>
      <c r="I87" s="1"/>
      <c r="J87" s="4" t="s">
        <v>0</v>
      </c>
      <c r="K87" s="20"/>
      <c r="L87" s="37"/>
      <c r="M87" s="38"/>
    </row>
    <row r="88" customFormat="false" ht="13.2" hidden="false" customHeight="false" outlineLevel="0" collapsed="false">
      <c r="B88" s="35" t="s">
        <v>0</v>
      </c>
      <c r="D88" s="2" t="s">
        <v>0</v>
      </c>
      <c r="E88" s="36" t="s">
        <v>0</v>
      </c>
      <c r="F88" s="36" t="s">
        <v>0</v>
      </c>
      <c r="G88" s="1"/>
      <c r="H88" s="1" t="s">
        <v>0</v>
      </c>
      <c r="I88" s="1"/>
      <c r="J88" s="4" t="s">
        <v>0</v>
      </c>
      <c r="K88" s="20" t="s">
        <v>0</v>
      </c>
      <c r="L88" s="37"/>
      <c r="M88" s="38"/>
    </row>
    <row r="89" customFormat="false" ht="13.2" hidden="false" customHeight="false" outlineLevel="0" collapsed="false">
      <c r="B89" s="35" t="s">
        <v>0</v>
      </c>
      <c r="C89" s="2" t="s">
        <v>0</v>
      </c>
      <c r="D89" s="2" t="s">
        <v>0</v>
      </c>
      <c r="E89" s="36" t="s">
        <v>0</v>
      </c>
      <c r="F89" s="36" t="s">
        <v>0</v>
      </c>
      <c r="G89" s="1"/>
      <c r="H89" s="1" t="s">
        <v>0</v>
      </c>
      <c r="I89" s="1"/>
      <c r="J89" s="4" t="s">
        <v>0</v>
      </c>
      <c r="K89" s="20"/>
      <c r="L89" s="37"/>
      <c r="M89" s="38"/>
    </row>
    <row r="90" customFormat="false" ht="13.2" hidden="false" customHeight="false" outlineLevel="0" collapsed="false">
      <c r="B90" s="35" t="s">
        <v>0</v>
      </c>
      <c r="D90" s="2" t="s">
        <v>0</v>
      </c>
      <c r="E90" s="36" t="s">
        <v>0</v>
      </c>
      <c r="F90" s="36" t="s">
        <v>0</v>
      </c>
      <c r="G90" s="1" t="s">
        <v>0</v>
      </c>
      <c r="H90" s="1" t="s">
        <v>0</v>
      </c>
      <c r="I90" s="1"/>
      <c r="K90" s="20"/>
      <c r="L90" s="37"/>
      <c r="M90" s="38"/>
    </row>
    <row r="91" customFormat="false" ht="13.2" hidden="false" customHeight="false" outlineLevel="0" collapsed="false">
      <c r="B91" s="35" t="s">
        <v>0</v>
      </c>
      <c r="D91" s="2" t="s">
        <v>0</v>
      </c>
      <c r="E91" s="36" t="s">
        <v>0</v>
      </c>
      <c r="F91" s="36" t="s">
        <v>0</v>
      </c>
      <c r="G91" s="1"/>
      <c r="H91" s="1" t="s">
        <v>0</v>
      </c>
      <c r="I91" s="1"/>
      <c r="K91" s="20"/>
      <c r="L91" s="37"/>
      <c r="M91" s="38"/>
    </row>
    <row r="92" customFormat="false" ht="13.2" hidden="false" customHeight="false" outlineLevel="0" collapsed="false">
      <c r="B92" s="35" t="s">
        <v>0</v>
      </c>
      <c r="D92" s="2" t="s">
        <v>0</v>
      </c>
      <c r="E92" s="36" t="s">
        <v>0</v>
      </c>
      <c r="F92" s="36" t="s">
        <v>0</v>
      </c>
      <c r="G92" s="1"/>
      <c r="H92" s="1" t="s">
        <v>0</v>
      </c>
      <c r="I92" s="1"/>
      <c r="K92" s="20"/>
      <c r="L92" s="37"/>
      <c r="M92" s="38"/>
    </row>
    <row r="93" customFormat="false" ht="13.2" hidden="false" customHeight="false" outlineLevel="0" collapsed="false">
      <c r="B93" s="35" t="s">
        <v>0</v>
      </c>
      <c r="D93" s="2" t="s">
        <v>0</v>
      </c>
      <c r="E93" s="36" t="s">
        <v>0</v>
      </c>
      <c r="F93" s="36" t="s">
        <v>0</v>
      </c>
      <c r="G93" s="1"/>
      <c r="H93" s="1" t="s">
        <v>0</v>
      </c>
      <c r="I93" s="1"/>
      <c r="K93" s="20"/>
      <c r="L93" s="37"/>
      <c r="M93" s="38"/>
    </row>
    <row r="94" customFormat="false" ht="13.2" hidden="false" customHeight="false" outlineLevel="0" collapsed="false">
      <c r="B94" s="35" t="s">
        <v>0</v>
      </c>
      <c r="D94" s="2" t="s">
        <v>0</v>
      </c>
      <c r="E94" s="36" t="s">
        <v>0</v>
      </c>
      <c r="F94" s="36" t="s">
        <v>0</v>
      </c>
      <c r="G94" s="1"/>
      <c r="H94" s="1" t="s">
        <v>0</v>
      </c>
      <c r="I94" s="1"/>
      <c r="K94" s="20"/>
      <c r="L94" s="37"/>
      <c r="M94" s="38"/>
    </row>
    <row r="95" customFormat="false" ht="13.2" hidden="false" customHeight="false" outlineLevel="0" collapsed="false">
      <c r="B95" s="35" t="s">
        <v>0</v>
      </c>
      <c r="D95" s="2" t="s">
        <v>0</v>
      </c>
      <c r="E95" s="36" t="s">
        <v>0</v>
      </c>
      <c r="F95" s="36" t="s">
        <v>0</v>
      </c>
      <c r="G95" s="1"/>
      <c r="H95" s="1" t="s">
        <v>0</v>
      </c>
      <c r="I95" s="1"/>
      <c r="K95" s="20"/>
      <c r="L95" s="37"/>
      <c r="M95" s="38"/>
    </row>
    <row r="96" customFormat="false" ht="13.2" hidden="false" customHeight="false" outlineLevel="0" collapsed="false">
      <c r="B96" s="35" t="s">
        <v>0</v>
      </c>
      <c r="D96" s="2" t="s">
        <v>0</v>
      </c>
      <c r="E96" s="36" t="s">
        <v>0</v>
      </c>
      <c r="F96" s="36" t="s">
        <v>0</v>
      </c>
      <c r="G96" s="1"/>
      <c r="H96" s="1" t="s">
        <v>0</v>
      </c>
      <c r="I96" s="1"/>
      <c r="K96" s="20"/>
      <c r="L96" s="37"/>
      <c r="M96" s="38"/>
    </row>
    <row r="97" customFormat="false" ht="13.2" hidden="false" customHeight="false" outlineLevel="0" collapsed="false">
      <c r="B97" s="35" t="s">
        <v>0</v>
      </c>
      <c r="D97" s="2" t="s">
        <v>0</v>
      </c>
      <c r="E97" s="36" t="s">
        <v>0</v>
      </c>
      <c r="F97" s="36" t="s">
        <v>0</v>
      </c>
      <c r="G97" s="1"/>
      <c r="H97" s="1" t="s">
        <v>0</v>
      </c>
      <c r="I97" s="1"/>
      <c r="K97" s="20"/>
      <c r="L97" s="37"/>
      <c r="M97" s="38"/>
    </row>
    <row r="98" customFormat="false" ht="13.2" hidden="false" customHeight="false" outlineLevel="0" collapsed="false">
      <c r="D98" s="2" t="s">
        <v>0</v>
      </c>
      <c r="E98" s="36" t="s">
        <v>0</v>
      </c>
      <c r="F98" s="36" t="s">
        <v>0</v>
      </c>
      <c r="G98" s="1"/>
      <c r="H98" s="1"/>
      <c r="I98" s="1"/>
      <c r="K98" s="20"/>
      <c r="L98" s="37"/>
      <c r="M98" s="38"/>
    </row>
    <row r="99" customFormat="false" ht="13.2" hidden="false" customHeight="false" outlineLevel="0" collapsed="false">
      <c r="D99" s="2" t="s">
        <v>0</v>
      </c>
      <c r="E99" s="36" t="s">
        <v>0</v>
      </c>
      <c r="F99" s="36" t="s">
        <v>0</v>
      </c>
      <c r="G99" s="1"/>
      <c r="H99" s="1"/>
      <c r="I99" s="1"/>
      <c r="K99" s="20"/>
      <c r="L99" s="37"/>
      <c r="M99" s="38"/>
    </row>
    <row r="100" customFormat="false" ht="13.2" hidden="false" customHeight="false" outlineLevel="0" collapsed="false">
      <c r="E100" s="1"/>
      <c r="F100" s="1"/>
      <c r="G100" s="1"/>
      <c r="H100" s="1"/>
      <c r="I100" s="1"/>
      <c r="K100" s="20"/>
      <c r="L100" s="37"/>
      <c r="M100" s="38"/>
    </row>
    <row r="101" customFormat="false" ht="13.2" hidden="false" customHeight="false" outlineLevel="0" collapsed="false">
      <c r="E101" s="1"/>
      <c r="F101" s="1"/>
      <c r="G101" s="1"/>
      <c r="H101" s="1"/>
      <c r="I101" s="1"/>
      <c r="K101" s="20"/>
      <c r="L101" s="37"/>
      <c r="M101" s="38"/>
    </row>
    <row r="102" customFormat="false" ht="13.2" hidden="false" customHeight="false" outlineLevel="0" collapsed="false">
      <c r="E102" s="1"/>
      <c r="F102" s="1"/>
      <c r="G102" s="1"/>
      <c r="H102" s="1"/>
      <c r="I102" s="1"/>
      <c r="K102" s="20"/>
      <c r="L102" s="37"/>
      <c r="M102" s="38"/>
    </row>
    <row r="103" customFormat="false" ht="13.2" hidden="false" customHeight="false" outlineLevel="0" collapsed="false">
      <c r="E103" s="1"/>
      <c r="F103" s="1"/>
      <c r="G103" s="1" t="s">
        <v>0</v>
      </c>
      <c r="H103" s="1"/>
      <c r="I103" s="1"/>
      <c r="K103" s="20"/>
      <c r="L103" s="37"/>
      <c r="M103" s="38"/>
    </row>
    <row r="104" customFormat="false" ht="13.2" hidden="false" customHeight="false" outlineLevel="0" collapsed="false">
      <c r="E104" s="1"/>
      <c r="F104" s="1"/>
      <c r="G104" s="1"/>
      <c r="H104" s="1"/>
      <c r="I104" s="1"/>
      <c r="K104" s="20"/>
      <c r="L104" s="37"/>
      <c r="M104" s="38"/>
    </row>
    <row r="105" customFormat="false" ht="13.2" hidden="false" customHeight="false" outlineLevel="0" collapsed="false">
      <c r="E105" s="1"/>
      <c r="F105" s="1"/>
      <c r="G105" s="1"/>
      <c r="H105" s="1"/>
      <c r="I105" s="1"/>
      <c r="K105" s="20"/>
      <c r="L105" s="37"/>
      <c r="M105" s="38"/>
    </row>
    <row r="106" customFormat="false" ht="13.2" hidden="false" customHeight="false" outlineLevel="0" collapsed="false">
      <c r="E106" s="1"/>
      <c r="F106" s="1"/>
      <c r="G106" s="1"/>
      <c r="H106" s="1"/>
      <c r="I106" s="1"/>
      <c r="K106" s="20"/>
      <c r="L106" s="37"/>
      <c r="M106" s="38"/>
    </row>
    <row r="107" customFormat="false" ht="13.2" hidden="false" customHeight="false" outlineLevel="0" collapsed="false">
      <c r="E107" s="1"/>
      <c r="F107" s="1"/>
      <c r="G107" s="1"/>
      <c r="H107" s="1"/>
      <c r="I107" s="1"/>
      <c r="K107" s="20"/>
      <c r="L107" s="37"/>
      <c r="M107" s="38"/>
    </row>
    <row r="108" customFormat="false" ht="13.2" hidden="false" customHeight="false" outlineLevel="0" collapsed="false">
      <c r="E108" s="1"/>
      <c r="F108" s="1"/>
      <c r="G108" s="1"/>
      <c r="H108" s="1"/>
      <c r="I108" s="1"/>
      <c r="K108" s="20"/>
      <c r="L108" s="37"/>
      <c r="M108" s="38"/>
    </row>
    <row r="109" customFormat="false" ht="13.2" hidden="false" customHeight="false" outlineLevel="0" collapsed="false">
      <c r="E109" s="1"/>
      <c r="F109" s="1"/>
      <c r="G109" s="1"/>
      <c r="H109" s="1"/>
      <c r="I109" s="1"/>
      <c r="K109" s="20"/>
      <c r="L109" s="37"/>
      <c r="M109" s="38"/>
    </row>
    <row r="110" customFormat="false" ht="13.2" hidden="false" customHeight="false" outlineLevel="0" collapsed="false">
      <c r="E110" s="1"/>
      <c r="F110" s="1"/>
      <c r="G110" s="1"/>
      <c r="H110" s="1"/>
      <c r="I110" s="1"/>
      <c r="K110" s="20"/>
      <c r="L110" s="37"/>
      <c r="M110" s="38"/>
    </row>
    <row r="111" customFormat="false" ht="13.2" hidden="false" customHeight="false" outlineLevel="0" collapsed="false">
      <c r="E111" s="1"/>
      <c r="F111" s="1"/>
      <c r="G111" s="1"/>
      <c r="H111" s="1"/>
      <c r="I111" s="1"/>
      <c r="K111" s="20"/>
      <c r="L111" s="37"/>
      <c r="M111" s="38"/>
    </row>
    <row r="112" customFormat="false" ht="13.2" hidden="false" customHeight="false" outlineLevel="0" collapsed="false">
      <c r="E112" s="1"/>
      <c r="F112" s="1"/>
      <c r="G112" s="1"/>
      <c r="H112" s="1"/>
      <c r="I112" s="1"/>
      <c r="K112" s="20"/>
      <c r="L112" s="37"/>
      <c r="M112" s="38"/>
    </row>
    <row r="113" customFormat="false" ht="13.2" hidden="false" customHeight="false" outlineLevel="0" collapsed="false">
      <c r="E113" s="1"/>
      <c r="F113" s="1"/>
      <c r="G113" s="1"/>
      <c r="H113" s="1"/>
      <c r="I113" s="1"/>
      <c r="K113" s="20"/>
      <c r="L113" s="37"/>
      <c r="M113" s="38"/>
    </row>
    <row r="114" customFormat="false" ht="13.2" hidden="false" customHeight="false" outlineLevel="0" collapsed="false">
      <c r="E114" s="1"/>
      <c r="F114" s="1"/>
      <c r="G114" s="1"/>
      <c r="H114" s="1"/>
      <c r="I114" s="1"/>
      <c r="K114" s="20"/>
      <c r="L114" s="37"/>
      <c r="M114" s="38"/>
    </row>
    <row r="115" customFormat="false" ht="13.2" hidden="false" customHeight="false" outlineLevel="0" collapsed="false">
      <c r="C115" s="2" t="s">
        <v>0</v>
      </c>
      <c r="E115" s="1"/>
      <c r="F115" s="1"/>
      <c r="G115" s="1"/>
      <c r="H115" s="1"/>
      <c r="I115" s="1"/>
      <c r="K115" s="20"/>
      <c r="L115" s="37"/>
      <c r="M115" s="38"/>
    </row>
    <row r="116" customFormat="false" ht="13.2" hidden="false" customHeight="false" outlineLevel="0" collapsed="false">
      <c r="E116" s="1"/>
      <c r="F116" s="1"/>
      <c r="G116" s="1"/>
      <c r="H116" s="1"/>
      <c r="I116" s="1"/>
      <c r="K116" s="20"/>
      <c r="L116" s="37"/>
      <c r="M116" s="38"/>
    </row>
    <row r="117" customFormat="false" ht="13.2" hidden="false" customHeight="false" outlineLevel="0" collapsed="false">
      <c r="E117" s="1"/>
      <c r="F117" s="1"/>
      <c r="G117" s="1"/>
      <c r="H117" s="1"/>
      <c r="I117" s="1"/>
      <c r="K117" s="20"/>
      <c r="L117" s="37"/>
      <c r="M117" s="38"/>
    </row>
    <row r="118" customFormat="false" ht="13.2" hidden="false" customHeight="false" outlineLevel="0" collapsed="false">
      <c r="E118" s="1"/>
      <c r="F118" s="1"/>
      <c r="G118" s="1"/>
      <c r="H118" s="1"/>
      <c r="I118" s="1"/>
      <c r="K118" s="20"/>
      <c r="L118" s="37"/>
      <c r="M118" s="38"/>
    </row>
    <row r="119" customFormat="false" ht="13.2" hidden="false" customHeight="false" outlineLevel="0" collapsed="false">
      <c r="E119" s="1"/>
      <c r="F119" s="1"/>
      <c r="G119" s="1"/>
      <c r="H119" s="1"/>
      <c r="I119" s="1"/>
      <c r="K119" s="20"/>
      <c r="L119" s="37"/>
      <c r="M119" s="38"/>
    </row>
    <row r="120" customFormat="false" ht="13.2" hidden="false" customHeight="false" outlineLevel="0" collapsed="false">
      <c r="E120" s="1"/>
      <c r="F120" s="1"/>
      <c r="G120" s="1"/>
      <c r="H120" s="1"/>
      <c r="I120" s="1"/>
      <c r="K120" s="20"/>
      <c r="L120" s="37"/>
      <c r="M120" s="38"/>
    </row>
    <row r="121" customFormat="false" ht="13.2" hidden="false" customHeight="false" outlineLevel="0" collapsed="false">
      <c r="B121" s="1" t="s">
        <v>0</v>
      </c>
      <c r="E121" s="1"/>
      <c r="F121" s="1"/>
      <c r="G121" s="1"/>
      <c r="H121" s="1"/>
      <c r="I121" s="1"/>
      <c r="K121" s="20"/>
      <c r="L121" s="37"/>
      <c r="M121" s="38"/>
    </row>
    <row r="122" customFormat="false" ht="13.2" hidden="false" customHeight="false" outlineLevel="0" collapsed="false">
      <c r="E122" s="1"/>
      <c r="F122" s="1"/>
      <c r="G122" s="1"/>
      <c r="H122" s="1"/>
      <c r="I122" s="1"/>
      <c r="K122" s="20"/>
      <c r="L122" s="37"/>
      <c r="M122" s="38"/>
    </row>
    <row r="123" customFormat="false" ht="13.2" hidden="false" customHeight="false" outlineLevel="0" collapsed="false">
      <c r="E123" s="1"/>
      <c r="F123" s="1"/>
      <c r="G123" s="1"/>
      <c r="H123" s="1"/>
      <c r="I123" s="1"/>
      <c r="K123" s="20"/>
      <c r="L123" s="37"/>
      <c r="M123" s="38"/>
    </row>
    <row r="124" customFormat="false" ht="13.2" hidden="false" customHeight="false" outlineLevel="0" collapsed="false">
      <c r="E124" s="1"/>
      <c r="F124" s="1"/>
      <c r="G124" s="1"/>
      <c r="H124" s="1"/>
      <c r="I124" s="1"/>
      <c r="K124" s="20"/>
      <c r="L124" s="37"/>
      <c r="M124" s="38"/>
    </row>
    <row r="125" customFormat="false" ht="13.2" hidden="false" customHeight="false" outlineLevel="0" collapsed="false">
      <c r="E125" s="1"/>
      <c r="F125" s="1"/>
      <c r="G125" s="1"/>
      <c r="H125" s="1"/>
      <c r="I125" s="1"/>
      <c r="K125" s="20"/>
      <c r="L125" s="37"/>
      <c r="M125" s="38"/>
    </row>
    <row r="126" customFormat="false" ht="13.2" hidden="false" customHeight="false" outlineLevel="0" collapsed="false">
      <c r="E126" s="1"/>
      <c r="F126" s="1"/>
      <c r="G126" s="1"/>
      <c r="H126" s="1"/>
      <c r="I126" s="1"/>
      <c r="K126" s="20"/>
      <c r="L126" s="37"/>
      <c r="M126" s="38"/>
    </row>
    <row r="127" customFormat="false" ht="13.2" hidden="false" customHeight="false" outlineLevel="0" collapsed="false">
      <c r="E127" s="1"/>
      <c r="F127" s="1"/>
      <c r="G127" s="1"/>
      <c r="H127" s="1"/>
      <c r="I127" s="1"/>
      <c r="K127" s="20"/>
      <c r="L127" s="37"/>
      <c r="M127" s="38"/>
    </row>
    <row r="128" customFormat="false" ht="13.2" hidden="false" customHeight="false" outlineLevel="0" collapsed="false">
      <c r="E128" s="1"/>
      <c r="F128" s="1"/>
      <c r="G128" s="1"/>
      <c r="H128" s="1"/>
      <c r="I128" s="1"/>
      <c r="K128" s="20"/>
      <c r="L128" s="37"/>
      <c r="M128" s="38"/>
    </row>
    <row r="129" customFormat="false" ht="13.2" hidden="false" customHeight="false" outlineLevel="0" collapsed="false">
      <c r="E129" s="1"/>
      <c r="F129" s="1"/>
      <c r="G129" s="1"/>
      <c r="H129" s="1"/>
      <c r="I129" s="1"/>
      <c r="K129" s="20"/>
      <c r="L129" s="37"/>
      <c r="M129" s="38"/>
    </row>
    <row r="130" customFormat="false" ht="13.2" hidden="false" customHeight="false" outlineLevel="0" collapsed="false">
      <c r="E130" s="1"/>
      <c r="F130" s="1"/>
      <c r="G130" s="1"/>
      <c r="H130" s="1"/>
      <c r="I130" s="1"/>
      <c r="K130" s="20"/>
      <c r="L130" s="37"/>
      <c r="M130" s="38"/>
    </row>
    <row r="131" customFormat="false" ht="13.2" hidden="false" customHeight="false" outlineLevel="0" collapsed="false">
      <c r="E131" s="1"/>
      <c r="F131" s="1"/>
      <c r="G131" s="1"/>
      <c r="H131" s="1"/>
      <c r="I131" s="1"/>
      <c r="K131" s="20"/>
      <c r="L131" s="37"/>
      <c r="M131" s="38"/>
    </row>
    <row r="132" customFormat="false" ht="13.2" hidden="false" customHeight="false" outlineLevel="0" collapsed="false">
      <c r="E132" s="1"/>
      <c r="F132" s="1"/>
      <c r="G132" s="1"/>
      <c r="H132" s="1"/>
      <c r="I132" s="1"/>
      <c r="K132" s="20"/>
      <c r="L132" s="37"/>
      <c r="M132" s="38"/>
    </row>
    <row r="133" customFormat="false" ht="13.2" hidden="false" customHeight="false" outlineLevel="0" collapsed="false">
      <c r="E133" s="1"/>
      <c r="F133" s="1"/>
      <c r="G133" s="1"/>
      <c r="H133" s="1"/>
      <c r="I133" s="1"/>
      <c r="K133" s="20"/>
      <c r="L133" s="37"/>
      <c r="M133" s="38"/>
    </row>
    <row r="134" customFormat="false" ht="13.2" hidden="false" customHeight="false" outlineLevel="0" collapsed="false">
      <c r="E134" s="1"/>
      <c r="F134" s="1"/>
      <c r="G134" s="1"/>
      <c r="H134" s="1"/>
      <c r="I134" s="1"/>
      <c r="K134" s="20"/>
      <c r="L134" s="37"/>
      <c r="M134" s="38"/>
    </row>
    <row r="135" customFormat="false" ht="13.2" hidden="false" customHeight="false" outlineLevel="0" collapsed="false">
      <c r="E135" s="1"/>
      <c r="F135" s="1"/>
      <c r="G135" s="1"/>
      <c r="H135" s="1"/>
      <c r="I135" s="1"/>
      <c r="K135" s="20"/>
      <c r="L135" s="37"/>
      <c r="M135" s="38"/>
    </row>
    <row r="136" customFormat="false" ht="13.2" hidden="false" customHeight="false" outlineLevel="0" collapsed="false">
      <c r="E136" s="1"/>
      <c r="F136" s="1"/>
      <c r="G136" s="1"/>
      <c r="H136" s="1"/>
      <c r="I136" s="1"/>
      <c r="K136" s="20"/>
      <c r="L136" s="37"/>
      <c r="M136" s="38"/>
    </row>
    <row r="137" customFormat="false" ht="13.2" hidden="false" customHeight="false" outlineLevel="0" collapsed="false">
      <c r="E137" s="1"/>
      <c r="F137" s="1"/>
      <c r="G137" s="1"/>
      <c r="H137" s="1"/>
      <c r="I137" s="1"/>
      <c r="K137" s="20"/>
      <c r="L137" s="37"/>
      <c r="M137" s="38"/>
    </row>
    <row r="138" customFormat="false" ht="13.2" hidden="false" customHeight="false" outlineLevel="0" collapsed="false">
      <c r="E138" s="1"/>
      <c r="F138" s="1"/>
      <c r="G138" s="1"/>
      <c r="H138" s="1"/>
      <c r="I138" s="1"/>
      <c r="K138" s="20"/>
      <c r="L138" s="37"/>
      <c r="M138" s="38"/>
    </row>
    <row r="139" customFormat="false" ht="13.2" hidden="false" customHeight="false" outlineLevel="0" collapsed="false">
      <c r="E139" s="1"/>
      <c r="F139" s="1"/>
      <c r="G139" s="1"/>
      <c r="H139" s="1"/>
      <c r="I139" s="1"/>
      <c r="K139" s="20"/>
      <c r="L139" s="37"/>
      <c r="M139" s="38"/>
    </row>
    <row r="140" customFormat="false" ht="13.2" hidden="false" customHeight="false" outlineLevel="0" collapsed="false">
      <c r="E140" s="1"/>
      <c r="F140" s="1"/>
      <c r="G140" s="1"/>
      <c r="H140" s="1"/>
      <c r="I140" s="1"/>
      <c r="K140" s="20"/>
      <c r="L140" s="37"/>
      <c r="M140" s="38"/>
    </row>
    <row r="141" customFormat="false" ht="13.2" hidden="false" customHeight="false" outlineLevel="0" collapsed="false">
      <c r="E141" s="1"/>
      <c r="F141" s="1"/>
      <c r="G141" s="1"/>
      <c r="H141" s="1"/>
      <c r="I141" s="1"/>
      <c r="K141" s="20"/>
      <c r="L141" s="37"/>
      <c r="M141" s="38"/>
    </row>
    <row r="142" customFormat="false" ht="13.2" hidden="false" customHeight="false" outlineLevel="0" collapsed="false">
      <c r="E142" s="1"/>
      <c r="F142" s="1"/>
      <c r="G142" s="1"/>
      <c r="H142" s="1"/>
      <c r="I142" s="1"/>
      <c r="K142" s="20"/>
      <c r="L142" s="37"/>
      <c r="M142" s="38"/>
    </row>
    <row r="143" customFormat="false" ht="13.2" hidden="false" customHeight="false" outlineLevel="0" collapsed="false">
      <c r="E143" s="1"/>
      <c r="F143" s="1"/>
      <c r="G143" s="1"/>
      <c r="H143" s="1"/>
      <c r="I143" s="1"/>
      <c r="K143" s="20"/>
      <c r="L143" s="37"/>
      <c r="M143" s="38"/>
    </row>
    <row r="144" customFormat="false" ht="13.2" hidden="false" customHeight="false" outlineLevel="0" collapsed="false">
      <c r="E144" s="1"/>
      <c r="F144" s="1"/>
      <c r="G144" s="1"/>
      <c r="H144" s="1"/>
      <c r="I144" s="1"/>
      <c r="K144" s="20"/>
      <c r="L144" s="37"/>
      <c r="M144" s="38"/>
    </row>
    <row r="145" customFormat="false" ht="13.2" hidden="false" customHeight="false" outlineLevel="0" collapsed="false">
      <c r="E145" s="1"/>
      <c r="F145" s="1"/>
      <c r="G145" s="1"/>
      <c r="H145" s="1"/>
      <c r="I145" s="1"/>
      <c r="K145" s="20"/>
      <c r="L145" s="37"/>
      <c r="M145" s="38"/>
    </row>
    <row r="146" customFormat="false" ht="13.2" hidden="false" customHeight="false" outlineLevel="0" collapsed="false">
      <c r="E146" s="1"/>
      <c r="F146" s="1"/>
      <c r="G146" s="1"/>
      <c r="H146" s="1"/>
      <c r="I146" s="1"/>
      <c r="K146" s="20"/>
      <c r="L146" s="37"/>
      <c r="M146" s="38"/>
    </row>
    <row r="147" customFormat="false" ht="13.2" hidden="false" customHeight="false" outlineLevel="0" collapsed="false">
      <c r="E147" s="1"/>
      <c r="F147" s="1"/>
      <c r="G147" s="1"/>
      <c r="H147" s="1"/>
      <c r="I147" s="1"/>
      <c r="K147" s="20"/>
      <c r="L147" s="37"/>
      <c r="M147" s="38"/>
    </row>
    <row r="148" customFormat="false" ht="13.2" hidden="false" customHeight="false" outlineLevel="0" collapsed="false">
      <c r="E148" s="1"/>
      <c r="F148" s="1"/>
      <c r="G148" s="1"/>
      <c r="H148" s="1"/>
      <c r="I148" s="1"/>
      <c r="K148" s="20"/>
      <c r="L148" s="37"/>
      <c r="M148" s="38"/>
    </row>
    <row r="149" customFormat="false" ht="13.2" hidden="false" customHeight="false" outlineLevel="0" collapsed="false">
      <c r="E149" s="1"/>
      <c r="F149" s="1"/>
      <c r="G149" s="1"/>
      <c r="H149" s="1"/>
      <c r="I149" s="1"/>
      <c r="K149" s="20"/>
      <c r="L149" s="37"/>
      <c r="M149" s="38"/>
    </row>
    <row r="150" customFormat="false" ht="13.2" hidden="false" customHeight="false" outlineLevel="0" collapsed="false">
      <c r="E150" s="1"/>
      <c r="F150" s="1"/>
      <c r="G150" s="1"/>
      <c r="H150" s="1"/>
      <c r="I150" s="1"/>
      <c r="K150" s="20"/>
      <c r="L150" s="37"/>
      <c r="M150" s="38"/>
    </row>
    <row r="151" customFormat="false" ht="13.2" hidden="false" customHeight="false" outlineLevel="0" collapsed="false">
      <c r="E151" s="1"/>
      <c r="F151" s="1"/>
      <c r="G151" s="1"/>
      <c r="H151" s="1"/>
      <c r="I151" s="1"/>
      <c r="K151" s="20"/>
      <c r="L151" s="37"/>
      <c r="M151" s="38"/>
    </row>
    <row r="152" customFormat="false" ht="13.2" hidden="false" customHeight="false" outlineLevel="0" collapsed="false">
      <c r="E152" s="1"/>
      <c r="F152" s="1"/>
      <c r="G152" s="1"/>
      <c r="H152" s="1"/>
      <c r="I152" s="1"/>
      <c r="K152" s="20"/>
      <c r="L152" s="37"/>
      <c r="M152" s="38"/>
    </row>
    <row r="153" customFormat="false" ht="13.2" hidden="false" customHeight="false" outlineLevel="0" collapsed="false">
      <c r="E153" s="1"/>
      <c r="F153" s="1"/>
      <c r="G153" s="1"/>
      <c r="H153" s="1"/>
      <c r="I153" s="1"/>
      <c r="K153" s="20"/>
      <c r="L153" s="37"/>
      <c r="M153" s="38"/>
    </row>
    <row r="154" customFormat="false" ht="13.2" hidden="false" customHeight="false" outlineLevel="0" collapsed="false">
      <c r="E154" s="1"/>
      <c r="F154" s="1"/>
      <c r="G154" s="1"/>
      <c r="H154" s="1"/>
      <c r="I154" s="1"/>
      <c r="K154" s="20"/>
      <c r="L154" s="37"/>
      <c r="M154" s="38"/>
    </row>
    <row r="155" customFormat="false" ht="13.2" hidden="false" customHeight="false" outlineLevel="0" collapsed="false">
      <c r="E155" s="1"/>
      <c r="F155" s="1"/>
      <c r="G155" s="1"/>
      <c r="H155" s="1"/>
      <c r="I155" s="1"/>
      <c r="K155" s="20"/>
      <c r="L155" s="37"/>
      <c r="M155" s="38"/>
    </row>
    <row r="156" customFormat="false" ht="13.2" hidden="false" customHeight="false" outlineLevel="0" collapsed="false">
      <c r="E156" s="1"/>
      <c r="F156" s="1"/>
      <c r="G156" s="1"/>
      <c r="H156" s="1"/>
      <c r="I156" s="1"/>
      <c r="K156" s="20"/>
      <c r="L156" s="37"/>
      <c r="M156" s="38"/>
    </row>
    <row r="157" customFormat="false" ht="13.2" hidden="false" customHeight="false" outlineLevel="0" collapsed="false">
      <c r="E157" s="1"/>
      <c r="F157" s="1"/>
      <c r="G157" s="1"/>
      <c r="H157" s="1"/>
      <c r="I157" s="1"/>
      <c r="K157" s="20"/>
      <c r="L157" s="37"/>
      <c r="M157" s="38"/>
    </row>
    <row r="158" customFormat="false" ht="13.2" hidden="false" customHeight="false" outlineLevel="0" collapsed="false">
      <c r="E158" s="1"/>
      <c r="F158" s="1"/>
      <c r="G158" s="1"/>
      <c r="H158" s="1"/>
      <c r="I158" s="1"/>
      <c r="L158" s="37"/>
      <c r="M158" s="38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29.66"/>
    <col collapsed="false" customWidth="true" hidden="false" outlineLevel="0" max="2" min="2" style="39" width="11.87"/>
  </cols>
  <sheetData>
    <row r="2" customFormat="false" ht="13.2" hidden="false" customHeight="false" outlineLevel="0" collapsed="false">
      <c r="A2" s="40" t="s">
        <v>0</v>
      </c>
      <c r="B2" s="41" t="s">
        <v>0</v>
      </c>
    </row>
    <row r="3" customFormat="false" ht="13.2" hidden="false" customHeight="false" outlineLevel="0" collapsed="false">
      <c r="A3" s="40" t="s">
        <v>90</v>
      </c>
      <c r="B3" s="41" t="s">
        <v>91</v>
      </c>
    </row>
    <row r="4" customFormat="false" ht="13.2" hidden="false" customHeight="false" outlineLevel="0" collapsed="false">
      <c r="A4" s="8"/>
    </row>
    <row r="5" customFormat="false" ht="13.2" hidden="false" customHeight="false" outlineLevel="0" collapsed="false">
      <c r="A5" s="8" t="s">
        <v>14</v>
      </c>
      <c r="B5" s="42" t="n">
        <f aca="false">SUM('mm assets'!K5:K22)</f>
        <v>2435300</v>
      </c>
    </row>
    <row r="6" customFormat="false" ht="13.2" hidden="false" customHeight="false" outlineLevel="0" collapsed="false">
      <c r="A6" s="8"/>
    </row>
    <row r="7" customFormat="false" ht="13.2" hidden="false" customHeight="false" outlineLevel="0" collapsed="false">
      <c r="A7" s="8" t="s">
        <v>33</v>
      </c>
      <c r="B7" s="42" t="n">
        <f aca="false">'mm assets'!K24</f>
        <v>4068.97</v>
      </c>
    </row>
    <row r="8" customFormat="false" ht="13.2" hidden="false" customHeight="false" outlineLevel="0" collapsed="false">
      <c r="A8" s="8"/>
      <c r="B8" s="42" t="s">
        <v>0</v>
      </c>
    </row>
    <row r="9" customFormat="false" ht="13.2" hidden="false" customHeight="false" outlineLevel="0" collapsed="false">
      <c r="A9" s="8" t="s">
        <v>92</v>
      </c>
      <c r="B9" s="42" t="n">
        <f aca="false">SUM('mm assets'!K26:K31)</f>
        <v>22529.01</v>
      </c>
    </row>
    <row r="10" customFormat="false" ht="13.2" hidden="false" customHeight="false" outlineLevel="0" collapsed="false">
      <c r="B10" s="42" t="s">
        <v>0</v>
      </c>
    </row>
    <row r="11" customFormat="false" ht="13.2" hidden="false" customHeight="false" outlineLevel="0" collapsed="false">
      <c r="A11" s="8" t="s">
        <v>44</v>
      </c>
      <c r="B11" s="42" t="n">
        <f aca="false">'mm assets'!K33</f>
        <v>137960.33</v>
      </c>
    </row>
    <row r="12" customFormat="false" ht="13.2" hidden="false" customHeight="false" outlineLevel="0" collapsed="false">
      <c r="A12" s="22" t="s">
        <v>0</v>
      </c>
      <c r="B12" s="42" t="s">
        <v>0</v>
      </c>
    </row>
    <row r="13" customFormat="false" ht="13.2" hidden="false" customHeight="false" outlineLevel="0" collapsed="false">
      <c r="A13" s="8" t="s">
        <v>46</v>
      </c>
      <c r="B13" s="42" t="n">
        <f aca="false">'mm assets'!K35</f>
        <v>51648.45</v>
      </c>
    </row>
    <row r="14" customFormat="false" ht="13.2" hidden="false" customHeight="false" outlineLevel="0" collapsed="false">
      <c r="A14" s="8"/>
      <c r="B14" s="42" t="s">
        <v>0</v>
      </c>
    </row>
    <row r="15" customFormat="false" ht="13.2" hidden="false" customHeight="false" outlineLevel="0" collapsed="false">
      <c r="A15" s="8" t="s">
        <v>93</v>
      </c>
      <c r="B15" s="42" t="n">
        <f aca="false">SUM('mm assets'!K37:K47)</f>
        <v>3165074.08</v>
      </c>
    </row>
    <row r="16" customFormat="false" ht="13.2" hidden="false" customHeight="false" outlineLevel="0" collapsed="false">
      <c r="A16" s="8" t="s">
        <v>0</v>
      </c>
      <c r="B16" s="42" t="s">
        <v>0</v>
      </c>
    </row>
    <row r="17" customFormat="false" ht="13.2" hidden="false" customHeight="false" outlineLevel="0" collapsed="false">
      <c r="A17" s="8" t="s">
        <v>93</v>
      </c>
      <c r="B17" s="42" t="n">
        <f aca="false">SUM('mm assets'!K49:K50)</f>
        <v>14215.1</v>
      </c>
    </row>
    <row r="18" customFormat="false" ht="13.2" hidden="false" customHeight="false" outlineLevel="0" collapsed="false">
      <c r="A18" s="8" t="s">
        <v>0</v>
      </c>
      <c r="B18" s="42" t="s">
        <v>0</v>
      </c>
    </row>
    <row r="19" customFormat="false" ht="13.2" hidden="false" customHeight="false" outlineLevel="0" collapsed="false">
      <c r="A19" s="8" t="s">
        <v>94</v>
      </c>
      <c r="B19" s="42" t="n">
        <f aca="false">SUM('mm assets'!K77:K78)</f>
        <v>14215.1</v>
      </c>
    </row>
    <row r="20" customFormat="false" ht="13.2" hidden="false" customHeight="false" outlineLevel="0" collapsed="false">
      <c r="A20" s="8"/>
      <c r="B20" s="42" t="s">
        <v>0</v>
      </c>
    </row>
    <row r="21" customFormat="false" ht="13.2" hidden="false" customHeight="false" outlineLevel="0" collapsed="false">
      <c r="A21" s="8" t="s">
        <v>95</v>
      </c>
      <c r="B21" s="42" t="n">
        <f aca="false">'mm assets'!K52</f>
        <v>217651.49952</v>
      </c>
    </row>
    <row r="22" customFormat="false" ht="13.2" hidden="false" customHeight="false" outlineLevel="0" collapsed="false">
      <c r="A22" s="8"/>
      <c r="B22" s="42" t="s">
        <v>0</v>
      </c>
    </row>
    <row r="23" customFormat="false" ht="13.2" hidden="false" customHeight="false" outlineLevel="0" collapsed="false">
      <c r="A23" s="8" t="s">
        <v>96</v>
      </c>
      <c r="B23" s="42" t="n">
        <f aca="false">'mm assets'!K54</f>
        <v>15000</v>
      </c>
    </row>
    <row r="24" customFormat="false" ht="13.2" hidden="false" customHeight="false" outlineLevel="0" collapsed="false">
      <c r="B24" s="42" t="s">
        <v>0</v>
      </c>
    </row>
    <row r="25" customFormat="false" ht="13.2" hidden="false" customHeight="false" outlineLevel="0" collapsed="false">
      <c r="A25" s="8" t="s">
        <v>97</v>
      </c>
      <c r="B25" s="42" t="n">
        <f aca="false">SUM('mm assets'!K56:K57)</f>
        <v>8598.54</v>
      </c>
    </row>
    <row r="26" customFormat="false" ht="13.2" hidden="false" customHeight="false" outlineLevel="0" collapsed="false">
      <c r="B26" s="42" t="s">
        <v>0</v>
      </c>
    </row>
    <row r="27" customFormat="false" ht="13.2" hidden="false" customHeight="false" outlineLevel="0" collapsed="false">
      <c r="A27" s="8" t="s">
        <v>98</v>
      </c>
      <c r="B27" s="42" t="n">
        <f aca="false">SUM('mm assets'!K59:K63)</f>
        <v>19345.842726742</v>
      </c>
    </row>
    <row r="28" customFormat="false" ht="13.2" hidden="false" customHeight="false" outlineLevel="0" collapsed="false">
      <c r="A28" s="8"/>
      <c r="B28" s="42" t="s">
        <v>0</v>
      </c>
    </row>
    <row r="29" customFormat="false" ht="13.2" hidden="false" customHeight="false" outlineLevel="0" collapsed="false">
      <c r="A29" s="8" t="s">
        <v>99</v>
      </c>
      <c r="B29" s="42" t="n">
        <f aca="false">SUM('mm assets'!K69:K71)</f>
        <v>37756.90504</v>
      </c>
    </row>
    <row r="30" customFormat="false" ht="13.2" hidden="false" customHeight="false" outlineLevel="0" collapsed="false">
      <c r="A30" s="8"/>
      <c r="B30" s="42" t="s">
        <v>0</v>
      </c>
    </row>
    <row r="31" customFormat="false" ht="13.2" hidden="false" customHeight="false" outlineLevel="0" collapsed="false">
      <c r="A31" s="8" t="s">
        <v>100</v>
      </c>
      <c r="B31" s="42" t="n">
        <f aca="false">SUM('mm assets'!K73:K75)</f>
        <v>36635.33476</v>
      </c>
    </row>
    <row r="32" customFormat="false" ht="13.2" hidden="false" customHeight="false" outlineLevel="0" collapsed="false">
      <c r="A32" s="8"/>
      <c r="B32" s="42" t="s">
        <v>0</v>
      </c>
    </row>
    <row r="33" customFormat="false" ht="13.2" hidden="false" customHeight="false" outlineLevel="0" collapsed="false">
      <c r="A33" s="8" t="s">
        <v>101</v>
      </c>
      <c r="B33" s="42" t="n">
        <v>10000</v>
      </c>
    </row>
    <row r="34" customFormat="false" ht="13.2" hidden="false" customHeight="false" outlineLevel="0" collapsed="false">
      <c r="A34" s="8"/>
      <c r="B34" s="42"/>
    </row>
    <row r="35" customFormat="false" ht="13.2" hidden="false" customHeight="false" outlineLevel="0" collapsed="false">
      <c r="A35" s="8" t="s">
        <v>102</v>
      </c>
      <c r="B35" s="42" t="n">
        <v>350000</v>
      </c>
      <c r="C35" s="43" t="s">
        <v>0</v>
      </c>
    </row>
    <row r="36" customFormat="false" ht="13.2" hidden="false" customHeight="false" outlineLevel="0" collapsed="false">
      <c r="A36" s="8"/>
      <c r="B36" s="42" t="s">
        <v>0</v>
      </c>
    </row>
    <row r="37" customFormat="false" ht="13.2" hidden="false" customHeight="false" outlineLevel="0" collapsed="false">
      <c r="A37" s="8" t="s">
        <v>103</v>
      </c>
      <c r="B37" s="42" t="n">
        <v>25000</v>
      </c>
    </row>
    <row r="38" customFormat="false" ht="13.2" hidden="false" customHeight="false" outlineLevel="0" collapsed="false">
      <c r="A38" s="8"/>
      <c r="B38" s="42"/>
    </row>
    <row r="39" customFormat="false" ht="13.2" hidden="false" customHeight="false" outlineLevel="0" collapsed="false">
      <c r="A39" s="40" t="s">
        <v>104</v>
      </c>
      <c r="B39" s="42" t="s">
        <v>0</v>
      </c>
    </row>
    <row r="40" customFormat="false" ht="13.2" hidden="false" customHeight="false" outlineLevel="0" collapsed="false">
      <c r="A40" s="8" t="s">
        <v>73</v>
      </c>
      <c r="B40" s="42" t="s">
        <v>0</v>
      </c>
    </row>
    <row r="41" customFormat="false" ht="13.2" hidden="false" customHeight="false" outlineLevel="0" collapsed="false">
      <c r="A41" s="8" t="n">
        <v>2002</v>
      </c>
      <c r="B41" s="42" t="n">
        <f aca="false">'mm assets'!K65</f>
        <v>-40000</v>
      </c>
    </row>
    <row r="42" customFormat="false" ht="13.2" hidden="false" customHeight="false" outlineLevel="0" collapsed="false">
      <c r="A42" s="8" t="n">
        <v>2003</v>
      </c>
      <c r="B42" s="42" t="n">
        <f aca="false">'mm assets'!K67</f>
        <v>-260000</v>
      </c>
    </row>
    <row r="43" customFormat="false" ht="13.2" hidden="false" customHeight="false" outlineLevel="0" collapsed="false">
      <c r="A43" s="8"/>
      <c r="B43" s="42"/>
    </row>
    <row r="44" customFormat="false" ht="13.2" hidden="false" customHeight="false" outlineLevel="0" collapsed="false">
      <c r="A44" s="8" t="s">
        <v>105</v>
      </c>
      <c r="B44" s="42" t="n">
        <v>-21400</v>
      </c>
    </row>
    <row r="45" customFormat="false" ht="13.8" hidden="false" customHeight="false" outlineLevel="0" collapsed="false">
      <c r="A45" s="44" t="s">
        <v>0</v>
      </c>
      <c r="B45" s="45"/>
    </row>
    <row r="46" customFormat="false" ht="13.2" hidden="false" customHeight="false" outlineLevel="0" collapsed="false">
      <c r="A46" s="46" t="s">
        <v>0</v>
      </c>
    </row>
    <row r="47" customFormat="false" ht="13.2" hidden="false" customHeight="false" outlineLevel="0" collapsed="false">
      <c r="A47" s="8" t="s">
        <v>89</v>
      </c>
      <c r="B47" s="39" t="n">
        <f aca="false">SUM(B5:B45)</f>
        <v>6243599.16204674</v>
      </c>
    </row>
    <row r="48" customFormat="false" ht="13.8" hidden="false" customHeight="false" outlineLevel="0" collapsed="false">
      <c r="A48" s="27"/>
      <c r="B48" s="45"/>
    </row>
    <row r="49" customFormat="false" ht="13.2" hidden="false" customHeight="false" outlineLevel="0" collapsed="false">
      <c r="B49" s="47"/>
    </row>
    <row r="50" customFormat="false" ht="13.2" hidden="false" customHeight="false" outlineLevel="0" collapsed="false">
      <c r="A50" s="1" t="s">
        <v>106</v>
      </c>
      <c r="B50" s="47" t="n">
        <f aca="false">SUM(B35:B37)</f>
        <v>375000</v>
      </c>
    </row>
    <row r="51" customFormat="false" ht="13.2" hidden="false" customHeight="false" outlineLevel="0" collapsed="false">
      <c r="A51" s="1" t="s">
        <v>107</v>
      </c>
      <c r="B51" s="47" t="n">
        <f aca="false">B44</f>
        <v>-21400</v>
      </c>
    </row>
    <row r="52" customFormat="false" ht="13.2" hidden="false" customHeight="false" outlineLevel="0" collapsed="false">
      <c r="A52" s="1" t="s">
        <v>108</v>
      </c>
      <c r="B52" s="47" t="n">
        <f aca="false">B47-B50-B51</f>
        <v>5889999.16204674</v>
      </c>
    </row>
    <row r="53" customFormat="false" ht="13.2" hidden="false" customHeight="false" outlineLevel="0" collapsed="false">
      <c r="A53" s="1" t="s">
        <v>109</v>
      </c>
      <c r="B53" s="42" t="n">
        <f aca="false">'mm assets'!K81</f>
        <v>5684999.16204674</v>
      </c>
    </row>
    <row r="54" customFormat="false" ht="13.2" hidden="false" customHeight="false" outlineLevel="0" collapsed="false">
      <c r="A54" s="1" t="s">
        <v>110</v>
      </c>
      <c r="B54" s="47" t="n">
        <f aca="false">B52-B53</f>
        <v>205000</v>
      </c>
    </row>
    <row r="57" customFormat="false" ht="13.2" hidden="false" customHeight="false" outlineLevel="0" collapsed="false">
      <c r="B57" s="39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G68" activeCellId="0" sqref="G68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0" width="20.1"/>
    <col collapsed="false" customWidth="true" hidden="false" outlineLevel="0" max="2" min="2" style="48" width="30.43"/>
    <col collapsed="false" customWidth="true" hidden="false" outlineLevel="0" max="3" min="3" style="49" width="10.66"/>
    <col collapsed="false" customWidth="true" hidden="false" outlineLevel="0" max="4" min="4" style="50" width="11.32"/>
    <col collapsed="false" customWidth="false" hidden="false" outlineLevel="0" max="5" min="5" style="48" width="9.1"/>
    <col collapsed="false" customWidth="true" hidden="false" outlineLevel="0" max="6" min="6" style="48" width="10.1"/>
    <col collapsed="false" customWidth="true" hidden="false" outlineLevel="0" max="8" min="7" style="51" width="18.43"/>
    <col collapsed="false" customWidth="true" hidden="false" outlineLevel="0" max="9" min="9" style="43" width="7.99"/>
    <col collapsed="false" customWidth="true" hidden="false" outlineLevel="0" max="11" min="10" style="43" width="11.66"/>
  </cols>
  <sheetData>
    <row r="1" customFormat="false" ht="13.2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3.2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3.2" hidden="false" customHeight="false" outlineLevel="0" collapsed="false">
      <c r="B6" s="10" t="s">
        <v>0</v>
      </c>
      <c r="C6" s="52" t="s">
        <v>0</v>
      </c>
    </row>
    <row r="7" customFormat="false" ht="13.2" hidden="false" customHeight="false" outlineLevel="0" collapsed="false">
      <c r="B7" s="10" t="s">
        <v>0</v>
      </c>
      <c r="C7" s="52" t="s">
        <v>0</v>
      </c>
    </row>
    <row r="8" customFormat="false" ht="13.2" hidden="false" customHeight="false" outlineLevel="0" collapsed="false">
      <c r="A8" s="8" t="s">
        <v>111</v>
      </c>
      <c r="B8" s="1" t="s">
        <v>112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L8" s="43"/>
      <c r="M8" s="6" t="s">
        <v>0</v>
      </c>
      <c r="N8" s="6"/>
      <c r="O8" s="3"/>
    </row>
    <row r="9" customFormat="false" ht="13.2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3" t="s">
        <v>0</v>
      </c>
      <c r="J9" s="4"/>
      <c r="K9" s="4"/>
      <c r="L9" s="43"/>
      <c r="M9" s="6" t="s">
        <v>0</v>
      </c>
      <c r="N9" s="6"/>
      <c r="O9" s="3"/>
    </row>
    <row r="10" customFormat="false" ht="13.2" hidden="false" customHeight="false" outlineLevel="0" collapsed="false">
      <c r="A10" s="8" t="s">
        <v>113</v>
      </c>
      <c r="B10" s="3" t="s">
        <v>82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3" t="s">
        <v>0</v>
      </c>
      <c r="J10" s="4"/>
      <c r="K10" s="4"/>
      <c r="L10" s="43"/>
      <c r="M10" s="6" t="s">
        <v>0</v>
      </c>
      <c r="N10" s="6"/>
      <c r="O10" s="3"/>
    </row>
    <row r="11" customFormat="false" ht="13.2" hidden="false" customHeight="false" outlineLevel="0" collapsed="false">
      <c r="A11" s="22" t="s">
        <v>0</v>
      </c>
      <c r="B11" s="1" t="s">
        <v>112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3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3.2" hidden="false" customHeight="false" outlineLevel="0" collapsed="false">
      <c r="A12" s="22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3"/>
      <c r="J12" s="53"/>
      <c r="K12" s="4"/>
      <c r="L12" s="43"/>
      <c r="M12" s="6" t="s">
        <v>0</v>
      </c>
      <c r="N12" s="6"/>
      <c r="O12" s="3"/>
    </row>
    <row r="13" customFormat="false" ht="13.2" hidden="false" customHeight="false" outlineLevel="0" collapsed="false">
      <c r="A13" s="8" t="s">
        <v>114</v>
      </c>
      <c r="B13" s="3" t="s">
        <v>82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L13" s="43"/>
      <c r="M13" s="6" t="s">
        <v>0</v>
      </c>
      <c r="N13" s="6"/>
      <c r="O13" s="3"/>
    </row>
    <row r="14" customFormat="false" ht="13.2" hidden="false" customHeight="false" outlineLevel="0" collapsed="false">
      <c r="A14" s="8"/>
      <c r="B14" s="1" t="s">
        <v>115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L14" s="43"/>
      <c r="M14" s="6" t="s">
        <v>0</v>
      </c>
      <c r="N14" s="6"/>
      <c r="O14" s="3"/>
    </row>
    <row r="15" customFormat="false" ht="13.2" hidden="false" customHeight="false" outlineLevel="0" collapsed="false">
      <c r="A15" s="8"/>
      <c r="B15" s="1" t="s">
        <v>116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L15" s="43"/>
      <c r="M15" s="6" t="s">
        <v>0</v>
      </c>
      <c r="N15" s="6"/>
      <c r="O15" s="3"/>
    </row>
    <row r="16" customFormat="false" ht="13.2" hidden="false" customHeight="false" outlineLevel="0" collapsed="false">
      <c r="A16" s="8"/>
      <c r="B16" s="1" t="s">
        <v>117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L16" s="43"/>
      <c r="M16" s="6" t="s">
        <v>0</v>
      </c>
      <c r="N16" s="6"/>
      <c r="O16" s="3"/>
    </row>
    <row r="17" customFormat="false" ht="13.2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L17" s="43"/>
      <c r="M17" s="6" t="s">
        <v>0</v>
      </c>
      <c r="N17" s="6"/>
      <c r="O17" s="3"/>
    </row>
    <row r="18" customFormat="false" ht="13.2" hidden="false" customHeight="false" outlineLevel="0" collapsed="false">
      <c r="A18" s="8" t="s">
        <v>118</v>
      </c>
      <c r="B18" s="13" t="s">
        <v>82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L18" s="43"/>
      <c r="M18" s="6" t="s">
        <v>0</v>
      </c>
      <c r="N18" s="6"/>
      <c r="O18" s="3"/>
    </row>
    <row r="19" customFormat="false" ht="13.2" hidden="false" customHeight="false" outlineLevel="0" collapsed="false">
      <c r="A19" s="8" t="s">
        <v>119</v>
      </c>
      <c r="B19" s="1" t="s">
        <v>120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L19" s="43"/>
      <c r="M19" s="6" t="s">
        <v>0</v>
      </c>
      <c r="N19" s="6"/>
      <c r="O19" s="3"/>
    </row>
    <row r="20" customFormat="false" ht="13.2" hidden="false" customHeight="false" outlineLevel="0" collapsed="false">
      <c r="A20" s="8"/>
      <c r="B20" s="1" t="s">
        <v>121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L20" s="43"/>
      <c r="M20" s="6" t="s">
        <v>0</v>
      </c>
      <c r="N20" s="6" t="s">
        <v>0</v>
      </c>
      <c r="O20" s="3"/>
    </row>
    <row r="21" customFormat="false" ht="13.2" hidden="false" customHeight="false" outlineLevel="0" collapsed="false">
      <c r="A21" s="8" t="s">
        <v>0</v>
      </c>
      <c r="B21" s="1" t="s">
        <v>122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L21" s="43"/>
      <c r="M21" s="6" t="s">
        <v>0</v>
      </c>
      <c r="N21" s="6"/>
      <c r="O21" s="3"/>
    </row>
    <row r="22" customFormat="false" ht="13.2" hidden="false" customHeight="false" outlineLevel="0" collapsed="false">
      <c r="A22" s="8" t="s">
        <v>0</v>
      </c>
      <c r="B22" s="1" t="s">
        <v>123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L22" s="43"/>
      <c r="M22" s="6" t="s">
        <v>0</v>
      </c>
      <c r="N22" s="6"/>
      <c r="O22" s="3"/>
    </row>
    <row r="23" customFormat="false" ht="13.2" hidden="false" customHeight="false" outlineLevel="0" collapsed="false">
      <c r="A23" s="8" t="s">
        <v>0</v>
      </c>
      <c r="B23" s="1" t="s">
        <v>124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L23" s="43"/>
      <c r="M23" s="6" t="s">
        <v>0</v>
      </c>
      <c r="N23" s="6"/>
      <c r="O23" s="3"/>
    </row>
    <row r="24" customFormat="false" ht="13.2" hidden="false" customHeight="false" outlineLevel="0" collapsed="false">
      <c r="A24" s="8" t="s">
        <v>0</v>
      </c>
      <c r="B24" s="1" t="s">
        <v>125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L24" s="43"/>
      <c r="M24" s="6" t="s">
        <v>0</v>
      </c>
      <c r="N24" s="6"/>
      <c r="O24" s="3"/>
    </row>
    <row r="25" customFormat="false" ht="13.2" hidden="false" customHeight="false" outlineLevel="0" collapsed="false">
      <c r="A25" s="8" t="s">
        <v>0</v>
      </c>
      <c r="B25" s="1" t="s">
        <v>126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L25" s="43"/>
      <c r="M25" s="6" t="s">
        <v>0</v>
      </c>
      <c r="N25" s="6"/>
      <c r="O25" s="3"/>
    </row>
    <row r="26" customFormat="false" ht="13.2" hidden="false" customHeight="false" outlineLevel="0" collapsed="false">
      <c r="A26" s="8" t="s">
        <v>0</v>
      </c>
      <c r="B26" s="54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L26" s="43"/>
      <c r="M26" s="6" t="s">
        <v>0</v>
      </c>
      <c r="N26" s="6"/>
      <c r="O26" s="3"/>
    </row>
    <row r="27" customFormat="false" ht="13.2" hidden="false" customHeight="false" outlineLevel="0" collapsed="false">
      <c r="A27" s="8" t="s">
        <v>127</v>
      </c>
      <c r="B27" s="3" t="s">
        <v>82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L27" s="43"/>
      <c r="M27" s="6" t="s">
        <v>0</v>
      </c>
      <c r="N27" s="6"/>
      <c r="O27" s="3"/>
    </row>
    <row r="28" customFormat="false" ht="13.2" hidden="false" customHeight="false" outlineLevel="0" collapsed="false">
      <c r="A28" s="8" t="s">
        <v>128</v>
      </c>
      <c r="B28" s="1" t="s">
        <v>129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L28" s="43"/>
      <c r="M28" s="6" t="s">
        <v>0</v>
      </c>
      <c r="N28" s="6"/>
      <c r="O28" s="3"/>
    </row>
    <row r="29" customFormat="false" ht="13.2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L29" s="43"/>
      <c r="M29" s="6" t="s">
        <v>0</v>
      </c>
      <c r="N29" s="6"/>
      <c r="O29" s="3"/>
    </row>
    <row r="30" customFormat="false" ht="13.2" hidden="false" customHeight="false" outlineLevel="0" collapsed="false">
      <c r="A30" s="8" t="s">
        <v>130</v>
      </c>
      <c r="B30" s="3" t="s">
        <v>82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L30" s="43"/>
      <c r="M30" s="6" t="s">
        <v>0</v>
      </c>
      <c r="N30" s="6"/>
      <c r="O30" s="3"/>
    </row>
    <row r="31" customFormat="false" ht="13.2" hidden="false" customHeight="false" outlineLevel="0" collapsed="false">
      <c r="A31" s="8" t="s">
        <v>131</v>
      </c>
      <c r="B31" s="1" t="s">
        <v>132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L31" s="43"/>
      <c r="M31" s="6" t="s">
        <v>0</v>
      </c>
      <c r="N31" s="6"/>
      <c r="O31" s="4" t="s">
        <v>0</v>
      </c>
      <c r="P31" s="20" t="s">
        <v>0</v>
      </c>
    </row>
    <row r="32" customFormat="false" ht="13.2" hidden="false" customHeight="false" outlineLevel="0" collapsed="false">
      <c r="B32" s="10" t="s">
        <v>0</v>
      </c>
      <c r="C32" s="52" t="s">
        <v>0</v>
      </c>
    </row>
    <row r="33" customFormat="false" ht="13.2" hidden="false" customHeight="false" outlineLevel="0" collapsed="false">
      <c r="A33" s="8" t="s">
        <v>130</v>
      </c>
      <c r="B33" s="3" t="s">
        <v>82</v>
      </c>
      <c r="C33" s="2"/>
      <c r="D33" s="2" t="s">
        <v>0</v>
      </c>
      <c r="E33" s="55"/>
      <c r="F33" s="55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3.2" hidden="false" customHeight="false" outlineLevel="0" collapsed="false">
      <c r="A34" s="8" t="s">
        <v>133</v>
      </c>
      <c r="B34" s="1" t="s">
        <v>134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  <c r="L34" s="43"/>
      <c r="M34" s="43"/>
      <c r="N34" s="43"/>
      <c r="O34" s="43"/>
    </row>
    <row r="35" customFormat="false" ht="13.2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3.2" hidden="false" customHeight="false" outlineLevel="0" collapsed="false">
      <c r="A36" s="8" t="s">
        <v>135</v>
      </c>
      <c r="B36" s="3" t="s">
        <v>82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  <c r="L36" s="43"/>
      <c r="M36" s="43"/>
      <c r="N36" s="43"/>
      <c r="O36" s="43"/>
    </row>
    <row r="37" customFormat="false" ht="13.2" hidden="false" customHeight="false" outlineLevel="0" collapsed="false">
      <c r="A37" s="8" t="s">
        <v>128</v>
      </c>
      <c r="B37" s="1" t="s">
        <v>136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3.2" hidden="false" customHeight="false" outlineLevel="0" collapsed="false">
      <c r="A38" s="8" t="s">
        <v>0</v>
      </c>
      <c r="B38" s="1" t="s">
        <v>137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  <c r="L38" s="43"/>
      <c r="M38" s="43"/>
      <c r="N38" s="43"/>
      <c r="O38" s="43"/>
    </row>
    <row r="39" customFormat="false" ht="13.2" hidden="false" customHeight="false" outlineLevel="0" collapsed="false">
      <c r="A39" s="8" t="s">
        <v>0</v>
      </c>
      <c r="B39" s="1" t="s">
        <v>138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3.2" hidden="false" customHeight="false" outlineLevel="0" collapsed="false">
      <c r="A40" s="8" t="s">
        <v>0</v>
      </c>
      <c r="B40" s="1" t="s">
        <v>139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  <c r="L40" s="43"/>
      <c r="M40" s="43"/>
      <c r="N40" s="43"/>
      <c r="O40" s="43"/>
    </row>
    <row r="41" customFormat="false" ht="13.2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3.2" hidden="false" customHeight="false" outlineLevel="0" collapsed="false">
      <c r="A42" s="8" t="s">
        <v>118</v>
      </c>
      <c r="B42" s="3" t="s">
        <v>82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  <c r="L42" s="43"/>
      <c r="M42" s="43"/>
      <c r="N42" s="43"/>
      <c r="O42" s="43"/>
    </row>
    <row r="43" customFormat="false" ht="13.2" hidden="false" customHeight="false" outlineLevel="0" collapsed="false">
      <c r="A43" s="8" t="s">
        <v>119</v>
      </c>
      <c r="B43" s="1" t="s">
        <v>140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3.2" hidden="false" customHeight="false" outlineLevel="0" collapsed="false">
      <c r="A44" s="8" t="s">
        <v>0</v>
      </c>
      <c r="B44" s="1" t="s">
        <v>141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L44" s="43"/>
      <c r="M44" s="43"/>
      <c r="N44" s="43"/>
      <c r="O44" s="43"/>
      <c r="P44" s="20" t="s">
        <v>0</v>
      </c>
    </row>
    <row r="45" customFormat="false" ht="13.2" hidden="false" customHeight="false" outlineLevel="0" collapsed="false">
      <c r="A45" s="8"/>
      <c r="B45" s="1" t="s">
        <v>142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3.2" hidden="false" customHeight="false" outlineLevel="0" collapsed="false">
      <c r="A46" s="8"/>
      <c r="B46" s="1" t="s">
        <v>143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L46" s="43"/>
      <c r="M46" s="43"/>
      <c r="N46" s="43"/>
      <c r="O46" s="43"/>
      <c r="P46" s="20" t="s">
        <v>0</v>
      </c>
    </row>
    <row r="47" customFormat="false" ht="13.2" hidden="false" customHeight="false" outlineLevel="0" collapsed="false">
      <c r="A47" s="8"/>
      <c r="B47" s="1" t="s">
        <v>144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3.2" hidden="false" customHeight="false" outlineLevel="0" collapsed="false">
      <c r="A48" s="8"/>
      <c r="B48" s="1" t="s">
        <v>145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  <c r="L48" s="43"/>
      <c r="M48" s="43"/>
      <c r="N48" s="43"/>
      <c r="O48" s="43"/>
    </row>
    <row r="49" customFormat="false" ht="13.2" hidden="false" customHeight="false" outlineLevel="0" collapsed="false">
      <c r="A49" s="8"/>
      <c r="B49" s="1" t="s">
        <v>146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3.2" hidden="false" customHeight="false" outlineLevel="0" collapsed="false">
      <c r="A50" s="8"/>
      <c r="B50" s="1" t="s">
        <v>147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  <c r="L50" s="43"/>
      <c r="M50" s="43"/>
      <c r="N50" s="43"/>
      <c r="O50" s="43"/>
    </row>
    <row r="51" customFormat="false" ht="13.2" hidden="false" customHeight="false" outlineLevel="0" collapsed="false">
      <c r="A51" s="8"/>
      <c r="B51" s="1" t="s">
        <v>148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8" hidden="false" customHeight="false" outlineLevel="0" collapsed="false">
      <c r="B52" s="56" t="s">
        <v>0</v>
      </c>
      <c r="C52" s="57" t="s">
        <v>0</v>
      </c>
      <c r="D52" s="58"/>
      <c r="E52" s="59"/>
      <c r="F52" s="59"/>
      <c r="G52" s="60"/>
      <c r="H52" s="60"/>
      <c r="I52" s="61"/>
      <c r="J52" s="61"/>
      <c r="K52" s="61"/>
    </row>
    <row r="53" customFormat="false" ht="13.2" hidden="false" customHeight="false" outlineLevel="0" collapsed="false">
      <c r="B53" s="62" t="s">
        <v>0</v>
      </c>
      <c r="C53" s="52" t="s">
        <v>0</v>
      </c>
    </row>
    <row r="54" customFormat="false" ht="13.2" hidden="false" customHeight="false" outlineLevel="0" collapsed="false">
      <c r="A54" s="63" t="s">
        <v>149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4" t="s">
        <v>0</v>
      </c>
      <c r="G54" s="7" t="n">
        <f aca="false">SUM(G8:G51)</f>
        <v>5797.30668</v>
      </c>
      <c r="H54" s="7" t="n">
        <f aca="false">SUM(H8:H51)</f>
        <v>3743.49308</v>
      </c>
      <c r="I54" s="64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8" hidden="false" customHeight="false" outlineLevel="0" collapsed="false">
      <c r="B55" s="56" t="s">
        <v>0</v>
      </c>
      <c r="C55" s="57" t="s">
        <v>0</v>
      </c>
      <c r="D55" s="58"/>
      <c r="E55" s="59"/>
      <c r="F55" s="59"/>
      <c r="G55" s="60"/>
      <c r="H55" s="60"/>
      <c r="I55" s="61"/>
      <c r="J55" s="61"/>
      <c r="K55" s="61"/>
    </row>
    <row r="56" customFormat="false" ht="13.2" hidden="false" customHeight="false" outlineLevel="0" collapsed="false">
      <c r="B56" s="10" t="s">
        <v>0</v>
      </c>
      <c r="C56" s="52" t="s">
        <v>0</v>
      </c>
    </row>
    <row r="57" customFormat="false" ht="13.2" hidden="false" customHeight="false" outlineLevel="0" collapsed="false">
      <c r="B57" s="10" t="s">
        <v>0</v>
      </c>
      <c r="C57" s="52" t="s">
        <v>0</v>
      </c>
    </row>
    <row r="58" customFormat="false" ht="13.2" hidden="false" customHeight="false" outlineLevel="0" collapsed="false">
      <c r="B58" s="10" t="s">
        <v>0</v>
      </c>
      <c r="C58" s="52" t="s">
        <v>0</v>
      </c>
      <c r="F58" s="10" t="s">
        <v>150</v>
      </c>
    </row>
    <row r="59" customFormat="false" ht="13.2" hidden="false" customHeight="false" outlineLevel="0" collapsed="false">
      <c r="B59" s="10" t="s">
        <v>0</v>
      </c>
      <c r="C59" s="52" t="s">
        <v>0</v>
      </c>
      <c r="F59" s="48" t="s">
        <v>151</v>
      </c>
      <c r="G59" s="51" t="n">
        <f aca="false">15240*12/12</f>
        <v>15240</v>
      </c>
    </row>
    <row r="60" customFormat="false" ht="13.2" hidden="false" customHeight="false" outlineLevel="0" collapsed="false">
      <c r="B60" s="10"/>
      <c r="C60" s="52"/>
      <c r="F60" s="48" t="s">
        <v>152</v>
      </c>
      <c r="G60" s="65" t="n">
        <f aca="false">-11000/12</f>
        <v>-916.666666666667</v>
      </c>
    </row>
    <row r="61" customFormat="false" ht="13.8" hidden="false" customHeight="false" outlineLevel="0" collapsed="false">
      <c r="B61" s="10"/>
      <c r="C61" s="52"/>
      <c r="F61" s="48" t="s">
        <v>153</v>
      </c>
      <c r="G61" s="66" t="n">
        <v>-450</v>
      </c>
    </row>
    <row r="62" customFormat="false" ht="13.2" hidden="false" customHeight="false" outlineLevel="0" collapsed="false">
      <c r="B62" s="10"/>
      <c r="C62" s="52"/>
      <c r="F62" s="48" t="s">
        <v>0</v>
      </c>
      <c r="G62" s="65" t="n">
        <f aca="false">SUM(G59:G61)</f>
        <v>13873.3333333333</v>
      </c>
    </row>
    <row r="63" customFormat="false" ht="13.8" hidden="false" customHeight="false" outlineLevel="0" collapsed="false">
      <c r="B63" s="10"/>
      <c r="C63" s="52"/>
      <c r="F63" s="48" t="s">
        <v>154</v>
      </c>
      <c r="G63" s="66" t="n">
        <f aca="false">G62*0.4*-1</f>
        <v>-5549.33333333333</v>
      </c>
    </row>
    <row r="64" customFormat="false" ht="13.2" hidden="false" customHeight="false" outlineLevel="0" collapsed="false">
      <c r="B64" s="10" t="s">
        <v>0</v>
      </c>
      <c r="C64" s="52" t="s">
        <v>0</v>
      </c>
      <c r="G64" s="67" t="n">
        <f aca="false">SUM(G62:G63)</f>
        <v>8324</v>
      </c>
    </row>
    <row r="65" customFormat="false" ht="13.8" hidden="false" customHeight="false" outlineLevel="0" collapsed="false">
      <c r="B65" s="10" t="s">
        <v>0</v>
      </c>
      <c r="C65" s="52" t="s">
        <v>0</v>
      </c>
      <c r="F65" s="48" t="s">
        <v>155</v>
      </c>
      <c r="G65" s="60" t="n">
        <f aca="false">143000/12</f>
        <v>11916.6666666667</v>
      </c>
    </row>
    <row r="66" customFormat="false" ht="13.2" hidden="false" customHeight="false" outlineLevel="0" collapsed="false">
      <c r="B66" s="10" t="s">
        <v>0</v>
      </c>
      <c r="C66" s="52" t="s">
        <v>0</v>
      </c>
    </row>
    <row r="67" customFormat="false" ht="13.2" hidden="false" customHeight="false" outlineLevel="0" collapsed="false">
      <c r="B67" s="10" t="s">
        <v>0</v>
      </c>
      <c r="C67" s="52" t="s">
        <v>0</v>
      </c>
      <c r="G67" s="51" t="n">
        <f aca="false">SUM(G64:G65)</f>
        <v>20240.6666666667</v>
      </c>
    </row>
    <row r="68" customFormat="false" ht="13.8" hidden="false" customHeight="false" outlineLevel="0" collapsed="false">
      <c r="B68" s="10" t="s">
        <v>0</v>
      </c>
      <c r="C68" s="52" t="s">
        <v>0</v>
      </c>
      <c r="G68" s="60"/>
    </row>
    <row r="69" customFormat="false" ht="13.2" hidden="false" customHeight="false" outlineLevel="0" collapsed="false">
      <c r="B69" s="10" t="s">
        <v>0</v>
      </c>
      <c r="C69" s="52" t="s">
        <v>0</v>
      </c>
    </row>
    <row r="70" customFormat="false" ht="13.2" hidden="false" customHeight="false" outlineLevel="0" collapsed="false">
      <c r="B70" s="10" t="s">
        <v>0</v>
      </c>
      <c r="C70" s="52" t="s">
        <v>0</v>
      </c>
    </row>
    <row r="71" customFormat="false" ht="13.2" hidden="false" customHeight="false" outlineLevel="0" collapsed="false">
      <c r="B71" s="10" t="s">
        <v>0</v>
      </c>
      <c r="C71" s="52" t="s">
        <v>0</v>
      </c>
    </row>
    <row r="72" customFormat="false" ht="13.2" hidden="false" customHeight="false" outlineLevel="0" collapsed="false">
      <c r="B72" s="10" t="s">
        <v>0</v>
      </c>
      <c r="C72" s="52" t="s">
        <v>0</v>
      </c>
    </row>
    <row r="73" customFormat="false" ht="13.2" hidden="false" customHeight="false" outlineLevel="0" collapsed="false">
      <c r="B73" s="10" t="s">
        <v>0</v>
      </c>
      <c r="C73" s="52" t="s">
        <v>0</v>
      </c>
    </row>
    <row r="74" customFormat="false" ht="13.2" hidden="false" customHeight="false" outlineLevel="0" collapsed="false">
      <c r="B74" s="10" t="s">
        <v>0</v>
      </c>
      <c r="C74" s="52" t="s">
        <v>0</v>
      </c>
    </row>
    <row r="75" customFormat="false" ht="13.2" hidden="false" customHeight="false" outlineLevel="0" collapsed="false">
      <c r="B75" s="10" t="s">
        <v>0</v>
      </c>
      <c r="C75" s="52" t="s">
        <v>0</v>
      </c>
    </row>
    <row r="76" customFormat="false" ht="13.2" hidden="false" customHeight="false" outlineLevel="0" collapsed="false">
      <c r="B76" s="10" t="s">
        <v>0</v>
      </c>
      <c r="C76" s="52" t="s">
        <v>0</v>
      </c>
    </row>
    <row r="77" customFormat="false" ht="13.2" hidden="false" customHeight="false" outlineLevel="0" collapsed="false">
      <c r="B77" s="10" t="s">
        <v>0</v>
      </c>
      <c r="C77" s="52" t="s">
        <v>0</v>
      </c>
    </row>
    <row r="78" customFormat="false" ht="13.2" hidden="false" customHeight="false" outlineLevel="0" collapsed="false">
      <c r="B78" s="10" t="s">
        <v>0</v>
      </c>
      <c r="C78" s="52" t="s">
        <v>0</v>
      </c>
    </row>
    <row r="79" customFormat="false" ht="13.2" hidden="false" customHeight="false" outlineLevel="0" collapsed="false">
      <c r="B79" s="10" t="s">
        <v>0</v>
      </c>
      <c r="C79" s="52" t="s">
        <v>0</v>
      </c>
    </row>
    <row r="80" customFormat="false" ht="13.2" hidden="false" customHeight="false" outlineLevel="0" collapsed="false">
      <c r="B80" s="10" t="s">
        <v>0</v>
      </c>
      <c r="C80" s="52" t="s">
        <v>0</v>
      </c>
    </row>
    <row r="81" customFormat="false" ht="13.2" hidden="false" customHeight="false" outlineLevel="0" collapsed="false">
      <c r="B81" s="10" t="s">
        <v>0</v>
      </c>
      <c r="C81" s="52" t="s">
        <v>0</v>
      </c>
    </row>
    <row r="82" customFormat="false" ht="13.2" hidden="false" customHeight="false" outlineLevel="0" collapsed="false">
      <c r="B82" s="10" t="s">
        <v>0</v>
      </c>
      <c r="C82" s="52" t="s">
        <v>0</v>
      </c>
    </row>
    <row r="83" customFormat="false" ht="13.2" hidden="false" customHeight="false" outlineLevel="0" collapsed="false">
      <c r="B83" s="10" t="s">
        <v>0</v>
      </c>
      <c r="C83" s="52" t="s">
        <v>0</v>
      </c>
    </row>
    <row r="84" customFormat="false" ht="13.2" hidden="false" customHeight="false" outlineLevel="0" collapsed="false">
      <c r="B84" s="10" t="s">
        <v>0</v>
      </c>
      <c r="C84" s="52" t="s">
        <v>0</v>
      </c>
    </row>
    <row r="85" customFormat="false" ht="13.2" hidden="false" customHeight="false" outlineLevel="0" collapsed="false">
      <c r="B85" s="10" t="s">
        <v>0</v>
      </c>
      <c r="C85" s="52" t="s">
        <v>0</v>
      </c>
    </row>
    <row r="86" customFormat="false" ht="13.2" hidden="false" customHeight="false" outlineLevel="0" collapsed="false">
      <c r="B86" s="10" t="s">
        <v>0</v>
      </c>
      <c r="C86" s="52" t="s">
        <v>0</v>
      </c>
    </row>
    <row r="87" customFormat="false" ht="13.2" hidden="false" customHeight="false" outlineLevel="0" collapsed="false">
      <c r="B87" s="10" t="s">
        <v>0</v>
      </c>
      <c r="C87" s="52" t="s">
        <v>0</v>
      </c>
    </row>
    <row r="88" customFormat="false" ht="13.2" hidden="false" customHeight="false" outlineLevel="0" collapsed="false">
      <c r="B88" s="10" t="s">
        <v>0</v>
      </c>
      <c r="C88" s="52" t="s">
        <v>0</v>
      </c>
    </row>
    <row r="89" customFormat="false" ht="13.2" hidden="false" customHeight="false" outlineLevel="0" collapsed="false">
      <c r="B89" s="10" t="s">
        <v>0</v>
      </c>
      <c r="C89" s="52" t="s">
        <v>0</v>
      </c>
    </row>
    <row r="90" customFormat="false" ht="13.2" hidden="false" customHeight="false" outlineLevel="0" collapsed="false">
      <c r="B90" s="10" t="s">
        <v>0</v>
      </c>
      <c r="C90" s="52" t="s">
        <v>0</v>
      </c>
    </row>
    <row r="91" customFormat="false" ht="13.2" hidden="false" customHeight="false" outlineLevel="0" collapsed="false">
      <c r="B91" s="10" t="s">
        <v>0</v>
      </c>
      <c r="C91" s="52" t="s">
        <v>0</v>
      </c>
    </row>
    <row r="92" customFormat="false" ht="13.2" hidden="false" customHeight="false" outlineLevel="0" collapsed="false">
      <c r="B92" s="10" t="s">
        <v>0</v>
      </c>
      <c r="C92" s="52" t="s">
        <v>0</v>
      </c>
    </row>
    <row r="93" customFormat="false" ht="13.2" hidden="false" customHeight="false" outlineLevel="0" collapsed="false">
      <c r="B93" s="10" t="s">
        <v>0</v>
      </c>
      <c r="C93" s="52" t="s">
        <v>0</v>
      </c>
    </row>
    <row r="94" customFormat="false" ht="13.2" hidden="false" customHeight="false" outlineLevel="0" collapsed="false">
      <c r="B94" s="10" t="s">
        <v>0</v>
      </c>
      <c r="C94" s="52" t="s">
        <v>0</v>
      </c>
    </row>
    <row r="95" customFormat="false" ht="13.2" hidden="false" customHeight="false" outlineLevel="0" collapsed="false">
      <c r="B95" s="10" t="s">
        <v>0</v>
      </c>
      <c r="C95" s="52" t="s">
        <v>0</v>
      </c>
    </row>
    <row r="96" customFormat="false" ht="13.2" hidden="false" customHeight="false" outlineLevel="0" collapsed="false">
      <c r="B96" s="10" t="s">
        <v>0</v>
      </c>
      <c r="C96" s="52" t="s">
        <v>0</v>
      </c>
    </row>
    <row r="97" customFormat="false" ht="13.2" hidden="false" customHeight="false" outlineLevel="0" collapsed="false">
      <c r="B97" s="10" t="s">
        <v>0</v>
      </c>
      <c r="C97" s="52" t="s">
        <v>0</v>
      </c>
    </row>
    <row r="98" customFormat="false" ht="13.2" hidden="false" customHeight="false" outlineLevel="0" collapsed="false">
      <c r="B98" s="10" t="s">
        <v>0</v>
      </c>
      <c r="C98" s="52" t="s">
        <v>0</v>
      </c>
    </row>
    <row r="99" customFormat="false" ht="13.2" hidden="false" customHeight="false" outlineLevel="0" collapsed="false">
      <c r="B99" s="10" t="s">
        <v>0</v>
      </c>
      <c r="C99" s="52" t="s">
        <v>0</v>
      </c>
    </row>
    <row r="100" customFormat="false" ht="13.2" hidden="false" customHeight="false" outlineLevel="0" collapsed="false">
      <c r="B100" s="10" t="s">
        <v>0</v>
      </c>
      <c r="C100" s="52" t="s">
        <v>0</v>
      </c>
    </row>
    <row r="101" customFormat="false" ht="13.2" hidden="false" customHeight="false" outlineLevel="0" collapsed="false">
      <c r="B101" s="10" t="s">
        <v>0</v>
      </c>
      <c r="C101" s="52" t="s">
        <v>0</v>
      </c>
    </row>
    <row r="102" customFormat="false" ht="13.2" hidden="false" customHeight="false" outlineLevel="0" collapsed="false">
      <c r="B102" s="10" t="s">
        <v>0</v>
      </c>
      <c r="C102" s="52" t="s">
        <v>0</v>
      </c>
    </row>
    <row r="103" customFormat="false" ht="13.2" hidden="false" customHeight="false" outlineLevel="0" collapsed="false">
      <c r="B103" s="10" t="s">
        <v>0</v>
      </c>
      <c r="C103" s="52" t="s">
        <v>0</v>
      </c>
    </row>
    <row r="104" customFormat="false" ht="13.2" hidden="false" customHeight="false" outlineLevel="0" collapsed="false">
      <c r="B104" s="10" t="s">
        <v>0</v>
      </c>
      <c r="C104" s="52" t="s">
        <v>0</v>
      </c>
    </row>
    <row r="105" customFormat="false" ht="13.2" hidden="false" customHeight="false" outlineLevel="0" collapsed="false">
      <c r="B105" s="10" t="s">
        <v>0</v>
      </c>
      <c r="C105" s="52" t="s">
        <v>0</v>
      </c>
    </row>
    <row r="106" customFormat="false" ht="13.2" hidden="false" customHeight="false" outlineLevel="0" collapsed="false">
      <c r="B106" s="10" t="s">
        <v>0</v>
      </c>
      <c r="C106" s="52" t="s">
        <v>0</v>
      </c>
    </row>
    <row r="107" customFormat="false" ht="13.2" hidden="false" customHeight="false" outlineLevel="0" collapsed="false">
      <c r="B107" s="10" t="s">
        <v>0</v>
      </c>
      <c r="C107" s="52" t="s">
        <v>0</v>
      </c>
    </row>
    <row r="108" customFormat="false" ht="13.2" hidden="false" customHeight="false" outlineLevel="0" collapsed="false">
      <c r="B108" s="10" t="s">
        <v>0</v>
      </c>
      <c r="C108" s="52" t="s">
        <v>0</v>
      </c>
    </row>
    <row r="109" customFormat="false" ht="13.2" hidden="false" customHeight="false" outlineLevel="0" collapsed="false">
      <c r="B109" s="10" t="s">
        <v>0</v>
      </c>
      <c r="C109" s="52" t="s">
        <v>0</v>
      </c>
    </row>
    <row r="110" customFormat="false" ht="13.2" hidden="false" customHeight="false" outlineLevel="0" collapsed="false">
      <c r="B110" s="10" t="s">
        <v>0</v>
      </c>
      <c r="C110" s="52" t="s">
        <v>0</v>
      </c>
    </row>
    <row r="111" customFormat="false" ht="13.2" hidden="false" customHeight="false" outlineLevel="0" collapsed="false">
      <c r="B111" s="10" t="s">
        <v>0</v>
      </c>
      <c r="C111" s="52" t="s">
        <v>0</v>
      </c>
    </row>
    <row r="112" customFormat="false" ht="13.2" hidden="false" customHeight="false" outlineLevel="0" collapsed="false">
      <c r="B112" s="10" t="s">
        <v>0</v>
      </c>
      <c r="C112" s="52" t="s">
        <v>0</v>
      </c>
    </row>
    <row r="113" customFormat="false" ht="13.2" hidden="false" customHeight="false" outlineLevel="0" collapsed="false">
      <c r="B113" s="10" t="s">
        <v>0</v>
      </c>
      <c r="C113" s="52" t="s">
        <v>0</v>
      </c>
    </row>
    <row r="114" customFormat="false" ht="13.2" hidden="false" customHeight="false" outlineLevel="0" collapsed="false">
      <c r="B114" s="10" t="s">
        <v>0</v>
      </c>
      <c r="C114" s="52" t="s">
        <v>0</v>
      </c>
    </row>
    <row r="115" customFormat="false" ht="13.2" hidden="false" customHeight="false" outlineLevel="0" collapsed="false">
      <c r="B115" s="10" t="s">
        <v>0</v>
      </c>
      <c r="C115" s="52" t="s">
        <v>0</v>
      </c>
    </row>
    <row r="116" customFormat="false" ht="13.2" hidden="false" customHeight="false" outlineLevel="0" collapsed="false">
      <c r="B116" s="10" t="s">
        <v>0</v>
      </c>
      <c r="C116" s="52" t="s">
        <v>0</v>
      </c>
    </row>
    <row r="117" customFormat="false" ht="13.2" hidden="false" customHeight="false" outlineLevel="0" collapsed="false">
      <c r="B117" s="10" t="s">
        <v>0</v>
      </c>
      <c r="C117" s="52" t="s">
        <v>0</v>
      </c>
    </row>
    <row r="118" customFormat="false" ht="13.2" hidden="false" customHeight="false" outlineLevel="0" collapsed="false">
      <c r="B118" s="10" t="s">
        <v>0</v>
      </c>
      <c r="C118" s="52" t="s">
        <v>0</v>
      </c>
    </row>
    <row r="119" customFormat="false" ht="13.2" hidden="false" customHeight="false" outlineLevel="0" collapsed="false">
      <c r="B119" s="10" t="s">
        <v>0</v>
      </c>
      <c r="C119" s="52" t="s">
        <v>0</v>
      </c>
    </row>
    <row r="120" customFormat="false" ht="13.2" hidden="false" customHeight="false" outlineLevel="0" collapsed="false">
      <c r="B120" s="10" t="s">
        <v>0</v>
      </c>
      <c r="C120" s="52" t="s">
        <v>0</v>
      </c>
    </row>
    <row r="121" customFormat="false" ht="13.2" hidden="false" customHeight="false" outlineLevel="0" collapsed="false">
      <c r="B121" s="10" t="s">
        <v>0</v>
      </c>
      <c r="C121" s="52" t="s">
        <v>0</v>
      </c>
    </row>
    <row r="122" customFormat="false" ht="13.2" hidden="false" customHeight="false" outlineLevel="0" collapsed="false">
      <c r="B122" s="10" t="s">
        <v>0</v>
      </c>
      <c r="C122" s="52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3" t="s">
        <v>0</v>
      </c>
      <c r="I126" s="13"/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3" t="s">
        <v>0</v>
      </c>
      <c r="I127" s="13"/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I128" s="13"/>
    </row>
    <row r="129" customFormat="false" ht="13.2" hidden="false" customHeight="false" outlineLevel="0" collapsed="false">
      <c r="B129" s="1"/>
      <c r="C129" s="2" t="s">
        <v>0</v>
      </c>
      <c r="D129" s="2" t="s">
        <v>0</v>
      </c>
      <c r="E129" s="13" t="s">
        <v>0</v>
      </c>
      <c r="I129" s="13"/>
    </row>
    <row r="130" customFormat="false" ht="13.2" hidden="false" customHeight="false" outlineLevel="0" collapsed="false">
      <c r="B130" s="3" t="s">
        <v>0</v>
      </c>
      <c r="C130" s="2" t="s">
        <v>0</v>
      </c>
      <c r="D130" s="2" t="s">
        <v>0</v>
      </c>
      <c r="E130" s="13" t="s">
        <v>0</v>
      </c>
      <c r="I130" s="1"/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3.2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3.2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3.2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3.2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  <row r="136" customFormat="false" ht="13.2" hidden="false" customHeight="false" outlineLevel="0" collapsed="false">
      <c r="B136" s="1" t="s">
        <v>0</v>
      </c>
      <c r="C136" s="2" t="s">
        <v>0</v>
      </c>
      <c r="D136" s="2" t="s">
        <v>0</v>
      </c>
      <c r="E136" s="13" t="s">
        <v>0</v>
      </c>
      <c r="F136" s="13" t="s">
        <v>0</v>
      </c>
      <c r="I136" s="13" t="s">
        <v>0</v>
      </c>
    </row>
    <row r="137" customFormat="false" ht="13.2" hidden="false" customHeight="false" outlineLevel="0" collapsed="false">
      <c r="B137" s="1" t="s">
        <v>0</v>
      </c>
      <c r="C137" s="2" t="s">
        <v>0</v>
      </c>
      <c r="D137" s="2" t="s">
        <v>0</v>
      </c>
      <c r="E137" s="13" t="s">
        <v>0</v>
      </c>
      <c r="F137" s="13" t="s">
        <v>0</v>
      </c>
      <c r="I137" s="13" t="s">
        <v>0</v>
      </c>
    </row>
    <row r="138" customFormat="false" ht="13.2" hidden="false" customHeight="false" outlineLevel="0" collapsed="false">
      <c r="B138" s="1" t="s">
        <v>0</v>
      </c>
      <c r="C138" s="2" t="s">
        <v>0</v>
      </c>
      <c r="D138" s="2" t="s">
        <v>0</v>
      </c>
      <c r="E138" s="13" t="s">
        <v>0</v>
      </c>
      <c r="F138" s="13" t="s">
        <v>0</v>
      </c>
      <c r="I138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2001-12-12T19:42:39Z</cp:lastPrinted>
  <dcterms:modified xsi:type="dcterms:W3CDTF">2002-02-05T23:12:58Z</dcterms:modified>
  <cp:revision>0</cp:revision>
  <dc:subject/>
  <dc:title/>
</cp:coreProperties>
</file>