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<sst xmlns="http://schemas.openxmlformats.org/spreadsheetml/2006/main" count="855" uniqueCount="156">
  <si>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</si>
  <si>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</si>
  <si>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</si>
  <si>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</si>
  <si>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</si>
  <si>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</si>
  <si>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</si>
  <si>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</si>
  <si>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</si>
  <si>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</si>
  <si>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</si>
  <si>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</si>
  <si>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</si>
  <si>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</si>
  <si>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</si>
  <si>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</si>
  <si>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</si>
  <si>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</si>
  <si>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</si>
  <si>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</si>
  <si>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</si>
  <si>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</si>
  <si>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</si>
  <si>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</si>
  <si>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</si>
  <si>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</si>
  <si>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</si>
  <si>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</si>
  <si>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</si>
  <si>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</si>
  <si>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</si>
  <si>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</si>
  <si>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</si>
  <si>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</si>
  <si>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</si>
  <si>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</si>
  <si>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</si>
  <si>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</si>
  <si>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</si>
  <si>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</si>
  <si>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</si>
  <si>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</si>
  <si>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</si>
  <si>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</si>
  <si>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</si>
  <si>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</si>
  <si>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</si>
  <si>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</si>
  <si>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</si>
  <si>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</si>
  <si>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</si>
  <si>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</si>
  <si>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</si>
  <si>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</si>
  <si>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</si>
  <si>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</si>
  <si>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</si>
  <si>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</si>
  <si>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</si>
  <si>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</si>
  <si>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</si>
  <si>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</si>
  <si>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</si>
  <si>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</si>
  <si>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</si>
  <si>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</si>
  <si>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</si>
  <si>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</si>
  <si>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</si>
  <si>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</si>
  <si>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</si>
  <si>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</si>
  <si>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</si>
  <si>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</si>
  <si>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2001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</si>
  <si>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</si>
  <si>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</si>
  <si>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</si>
  <si>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</si>
  <si>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</si>
  <si>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</si>
  <si>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</si>
  <si>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</si>
  <si>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</si>
  <si>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</si>
  <si>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</si>
  <si>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</si>
  <si>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</si>
  <si>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</si>
  <si>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</si>
  <si>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</si>
  <si>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</si>
  <si>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</si>
  <si>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</si>
  <si>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</si>
  <si>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</si>
  <si>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</si>
  <si>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</si>
  <si>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</si>
  <si>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</si>
  <si>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</si>
  <si>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</si>
  <si>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</si>
  <si>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</si>
  <si>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</si>
  <si>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</si>
  <si>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</si>
  <si>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</si>
  <si>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</si>
  <si>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</si>
  <si>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</si>
  <si>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</si>
  <si>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</si>
  <si>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</si>
  <si>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</si>
  <si>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</si>
  <si>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</si>
  <si>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</si>
  <si>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</si>
  <si>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</si>
  <si>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</si>
  <si>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</si>
  <si>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</si>
  <si>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</si>
  <si>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</si>
  <si>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</si>
  <si>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</si>
  <si>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</si>
  <si>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</si>
  <si>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</si>
  <si>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</si>
  <si>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</si>
  <si>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</si>
  <si>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</si>
  <si>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</si>
  <si>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</si>
  <si>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</si>
  <si>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</si>
  <si>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</si>
  <si>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</si>
  <si>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</si>
  <si>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</si>
  <si>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</si>
  <si>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</si>
  <si>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</si>
  <si>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</si>
  <si>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</si>
  <si>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</si>
  <si>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</si>
  <si>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</si>
  <si>
    <t xml:space="preserve">cash flow</t>
  </si>
  <si>
    <t xml:space="preserve">salary/mo</t>
  </si>
  <si>
    <t xml:space="preserve">401k</t>
  </si>
  <si>
    <t xml:space="preserve">benefit ded</t>
  </si>
  <si>
    <t xml:space="preserve">taxes 40%</t>
  </si>
  <si>
    <t xml:space="preserve">muni 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</si>
</sst>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5.87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4.33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4.33"/>
    <col collapsed="false" customWidth="true" hidden="false" outlineLevel="0" max="14" min="14" style="6" width="12.99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37292</v>
      </c>
      <c r="F3" s="12" t="n">
        <v>37291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3.2" hidden="false" customHeight="false" outlineLevel="0" collapsed="false">
      <c r="A5" s="8" t="s">
        <v>14</v>
      </c>
      <c r="B5" s="1" t="s">
        <v>15</v>
      </c>
      <c r="C5" s="6" t="n">
        <v>2420201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2420201</v>
      </c>
      <c r="K5" s="4" t="n">
        <f aca="false">J5</f>
        <v>2420201</v>
      </c>
      <c r="L5" s="5" t="n">
        <v>1</v>
      </c>
    </row>
    <row r="6" customFormat="false" ht="13.2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4" t="s">
        <v>0</v>
      </c>
      <c r="B8" s="16" t="s">
        <v>18</v>
      </c>
      <c r="C8" s="2" t="n">
        <v>-10000</v>
      </c>
      <c r="D8" s="2" t="s">
        <v>0</v>
      </c>
      <c r="E8" s="13" t="n">
        <v>97</v>
      </c>
      <c r="F8" s="13" t="n">
        <v>97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  <c r="M8" s="6" t="s">
        <v>0</v>
      </c>
    </row>
    <row r="9" customFormat="false" ht="13.2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60.78</v>
      </c>
      <c r="F9" s="13" t="n">
        <v>60.78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  <c r="M9" s="6" t="s">
        <v>0</v>
      </c>
    </row>
    <row r="10" customFormat="false" ht="13.2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33.98</v>
      </c>
      <c r="F10" s="13" t="n">
        <v>33.98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  <c r="M10" s="6" t="s">
        <v>0</v>
      </c>
    </row>
    <row r="11" customFormat="false" ht="13.2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54.56</v>
      </c>
      <c r="F11" s="13" t="n">
        <v>54.56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  <c r="M11" s="6" t="s">
        <v>0</v>
      </c>
    </row>
    <row r="12" customFormat="false" ht="13.2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61.12</v>
      </c>
      <c r="F12" s="13" t="n">
        <v>61.12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  <c r="M12" s="6" t="s">
        <v>0</v>
      </c>
    </row>
    <row r="13" customFormat="false" ht="13.2" hidden="false" customHeight="false" outlineLevel="0" collapsed="false">
      <c r="A13" s="14" t="s">
        <v>0</v>
      </c>
      <c r="B13" s="16" t="s">
        <v>23</v>
      </c>
      <c r="C13" s="2" t="n">
        <v>-12000</v>
      </c>
      <c r="D13" s="2" t="s">
        <v>0</v>
      </c>
      <c r="E13" s="13" t="n">
        <v>30.51</v>
      </c>
      <c r="F13" s="13" t="n">
        <v>30.51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  <c r="M13" s="6" t="s">
        <v>0</v>
      </c>
    </row>
    <row r="14" customFormat="false" ht="13.2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53.47</v>
      </c>
      <c r="F14" s="13" t="n">
        <v>53.47</v>
      </c>
      <c r="G14" s="4" t="n">
        <f aca="false">C14*(E14-F14)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s">
        <v>0</v>
      </c>
    </row>
    <row r="15" customFormat="false" ht="13.2" hidden="false" customHeight="false" outlineLevel="0" collapsed="false">
      <c r="A15" s="14" t="s">
        <v>0</v>
      </c>
      <c r="B15" s="16" t="s">
        <v>25</v>
      </c>
      <c r="C15" s="2" t="n">
        <v>-10000</v>
      </c>
      <c r="D15" s="2" t="s">
        <v>0</v>
      </c>
      <c r="E15" s="13" t="n">
        <v>109.85</v>
      </c>
      <c r="F15" s="13" t="n">
        <v>109.85</v>
      </c>
      <c r="G15" s="4" t="n">
        <f aca="false">C15*(E15-F15)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</row>
    <row r="16" customFormat="false" ht="13.2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3.2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0.25</v>
      </c>
      <c r="F17" s="13" t="n">
        <v>0.25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3.2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3.7</v>
      </c>
      <c r="F18" s="13" t="n">
        <v>3.7</v>
      </c>
      <c r="G18" s="4" t="n">
        <f aca="false">(E18-F18)*C18</f>
        <v>0</v>
      </c>
      <c r="H18" s="4" t="n">
        <f aca="false">C18*(E18-F18)</f>
        <v>0</v>
      </c>
      <c r="J18" s="4" t="n">
        <f aca="false">G18</f>
        <v>0</v>
      </c>
      <c r="K18" s="4" t="n">
        <f aca="false">J18</f>
        <v>0</v>
      </c>
      <c r="L18" s="5" t="n">
        <v>1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0.7</v>
      </c>
      <c r="F19" s="13" t="n">
        <v>0.7</v>
      </c>
      <c r="G19" s="4" t="n">
        <f aca="false">(E19-F19)*C19</f>
        <v>-0</v>
      </c>
      <c r="H19" s="4" t="n">
        <f aca="false">C19*(E19-F19)</f>
        <v>-0</v>
      </c>
      <c r="J19" s="4" t="n">
        <f aca="false">G19</f>
        <v>-0</v>
      </c>
      <c r="K19" s="4" t="n">
        <f aca="false">J19</f>
        <v>-0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0.65</v>
      </c>
      <c r="F20" s="13" t="n">
        <v>0.65</v>
      </c>
      <c r="G20" s="4" t="n">
        <f aca="false">(E20-F20)*C20</f>
        <v>0</v>
      </c>
      <c r="H20" s="4" t="n">
        <f aca="false">C20*(E20-F20)</f>
        <v>0</v>
      </c>
      <c r="J20" s="4" t="n">
        <f aca="false">G20</f>
        <v>0</v>
      </c>
      <c r="K20" s="4" t="n">
        <f aca="false">J20</f>
        <v>0</v>
      </c>
      <c r="L20" s="5" t="n">
        <v>1</v>
      </c>
      <c r="M20" s="6" t="n">
        <v>-2361482</v>
      </c>
      <c r="N20" s="6" t="s">
        <v>0</v>
      </c>
    </row>
    <row r="21" customFormat="false" ht="13.2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3.2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2420201</v>
      </c>
      <c r="N22" s="6" t="n">
        <v>2420201</v>
      </c>
      <c r="O22" s="19" t="n">
        <f aca="false">M22-N22</f>
        <v>0</v>
      </c>
    </row>
    <row r="23" customFormat="false" ht="13.2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3.2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0.0248653176268123</v>
      </c>
      <c r="N24" s="21" t="s">
        <v>0</v>
      </c>
      <c r="O24" s="3" t="n">
        <v>0.386</v>
      </c>
    </row>
    <row r="25" customFormat="false" ht="13.2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3.2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16.12</v>
      </c>
      <c r="F26" s="13" t="n">
        <v>16.12</v>
      </c>
      <c r="G26" s="4" t="n">
        <f aca="false">C26*(E26-F26)</f>
        <v>0</v>
      </c>
      <c r="H26" s="4" t="n">
        <f aca="false">C26*(E26-F26)</f>
        <v>0</v>
      </c>
      <c r="I26" s="13"/>
      <c r="J26" s="4" t="n">
        <f aca="false">C26*E26</f>
        <v>14508</v>
      </c>
      <c r="K26" s="4" t="n">
        <f aca="false">J26</f>
        <v>14508</v>
      </c>
      <c r="L26" s="5" t="n">
        <v>2</v>
      </c>
      <c r="M26" s="6" t="s">
        <v>0</v>
      </c>
      <c r="O26" s="19" t="n">
        <f aca="false">O22*O24</f>
        <v>0</v>
      </c>
    </row>
    <row r="27" customFormat="false" ht="13.2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16.75</v>
      </c>
      <c r="F27" s="13" t="n">
        <v>16.75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1675</v>
      </c>
      <c r="K27" s="4" t="n">
        <f aca="false">J27</f>
        <v>1675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14.85</v>
      </c>
      <c r="F28" s="13" t="n">
        <v>14.85</v>
      </c>
      <c r="G28" s="4" t="n">
        <f aca="false">C28*(E28-F28)</f>
        <v>0</v>
      </c>
      <c r="H28" s="4" t="n">
        <f aca="false">C28*(E28-F28)</f>
        <v>0</v>
      </c>
      <c r="I28" s="13"/>
      <c r="J28" s="4" t="n">
        <f aca="false">C28*E28</f>
        <v>1232.55</v>
      </c>
      <c r="K28" s="4" t="n">
        <f aca="false">J28</f>
        <v>1232.55</v>
      </c>
      <c r="L28" s="5" t="n">
        <v>2</v>
      </c>
      <c r="M28" s="6" t="s">
        <v>0</v>
      </c>
    </row>
    <row r="29" customFormat="false" ht="13.2" hidden="false" customHeight="false" outlineLevel="0" collapsed="false">
      <c r="A29" s="8"/>
      <c r="B29" s="16" t="s">
        <v>41</v>
      </c>
      <c r="C29" s="2" t="n">
        <v>169</v>
      </c>
      <c r="E29" s="13" t="n">
        <v>14.25</v>
      </c>
      <c r="F29" s="13" t="n">
        <v>14.25</v>
      </c>
      <c r="G29" s="4" t="n">
        <f aca="false">C29*(E29-F29)</f>
        <v>0</v>
      </c>
      <c r="H29" s="4" t="n">
        <f aca="false">C29*(E29-F29)</f>
        <v>0</v>
      </c>
      <c r="I29" s="13"/>
      <c r="J29" s="4" t="n">
        <f aca="false">C29*E29</f>
        <v>2408.25</v>
      </c>
      <c r="K29" s="4" t="n">
        <f aca="false">J29</f>
        <v>2408.25</v>
      </c>
      <c r="L29" s="5" t="n">
        <v>2</v>
      </c>
      <c r="M29" s="6" t="s">
        <v>0</v>
      </c>
    </row>
    <row r="30" customFormat="false" ht="13.2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3.2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3.2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3.2" hidden="false" customHeight="false" outlineLevel="0" collapsed="false">
      <c r="A33" s="8" t="s">
        <v>44</v>
      </c>
      <c r="B33" s="1" t="s">
        <v>45</v>
      </c>
      <c r="C33" s="2" t="n">
        <v>137960.33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137960.33</v>
      </c>
      <c r="K33" s="4" t="n">
        <f aca="false">J33</f>
        <v>137960.33</v>
      </c>
      <c r="L33" s="5" t="n">
        <v>1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3.2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3"/>
      <c r="F36" s="13"/>
      <c r="I36" s="5"/>
    </row>
    <row r="37" customFormat="false" ht="13.2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3.2" hidden="false" customHeight="false" outlineLevel="0" collapsed="false">
      <c r="A38" s="8" t="s">
        <v>0</v>
      </c>
      <c r="B38" s="1" t="s">
        <v>49</v>
      </c>
      <c r="C38" s="6" t="n">
        <v>3156176.78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3156176.78</v>
      </c>
      <c r="K38" s="4" t="n">
        <f aca="false">J38</f>
        <v>3156176.78</v>
      </c>
      <c r="L38" s="5" t="n">
        <v>1</v>
      </c>
    </row>
    <row r="39" customFormat="false" ht="13.2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3.2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3.2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3.2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3.2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3.2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3.2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3.2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3.2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3.2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3.2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35</v>
      </c>
      <c r="F49" s="25" t="n">
        <v>35</v>
      </c>
      <c r="G49" s="4" t="n">
        <f aca="false">C49*(E49-F49)</f>
        <v>0</v>
      </c>
      <c r="H49" s="4" t="n">
        <f aca="false">C49*(E49-F49)</f>
        <v>0</v>
      </c>
      <c r="I49" s="13"/>
      <c r="J49" s="4" t="n">
        <f aca="false">C49*E49</f>
        <v>13545</v>
      </c>
      <c r="K49" s="4" t="n">
        <f aca="false">J49</f>
        <v>13545</v>
      </c>
      <c r="L49" s="5" t="n">
        <v>2</v>
      </c>
      <c r="M49" s="6" t="s">
        <v>0</v>
      </c>
      <c r="O49" s="6" t="s">
        <v>0</v>
      </c>
    </row>
    <row r="50" customFormat="false" ht="13.2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3.2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3.2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10.91</v>
      </c>
      <c r="F52" s="13" t="n">
        <v>10.91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217452.18496</v>
      </c>
      <c r="K52" s="4" t="n">
        <f aca="false">J52</f>
        <v>217452.18496</v>
      </c>
      <c r="L52" s="5" t="n">
        <v>1</v>
      </c>
    </row>
    <row r="53" customFormat="false" ht="13.2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3.2" hidden="false" customHeight="false" outlineLevel="0" collapsed="false">
      <c r="A54" s="8" t="s">
        <v>62</v>
      </c>
      <c r="B54" s="1" t="s">
        <v>63</v>
      </c>
      <c r="C54" s="2" t="n">
        <v>15000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15000</v>
      </c>
      <c r="K54" s="4" t="n">
        <f aca="false">J54</f>
        <v>15000</v>
      </c>
      <c r="L54" s="5" t="n">
        <v>1</v>
      </c>
    </row>
    <row r="55" customFormat="false" ht="13.2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3.2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3.2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3.2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3.2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3.2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3.2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3.2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3.2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3.2" hidden="false" customHeight="false" outlineLevel="0" collapsed="false">
      <c r="A64" s="8"/>
      <c r="E64" s="13"/>
      <c r="F64" s="13"/>
      <c r="I64" s="13"/>
    </row>
    <row r="65" customFormat="false" ht="13.2" hidden="false" customHeight="false" outlineLevel="0" collapsed="false">
      <c r="A65" s="8" t="s">
        <v>73</v>
      </c>
      <c r="B65" s="1" t="s">
        <v>74</v>
      </c>
      <c r="C65" s="2" t="n">
        <v>-40000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-40000</v>
      </c>
      <c r="K65" s="4" t="n">
        <f aca="false">J65</f>
        <v>-40000</v>
      </c>
      <c r="L65" s="5" t="n">
        <v>0</v>
      </c>
    </row>
    <row r="66" customFormat="false" ht="13.2" hidden="false" customHeight="false" outlineLevel="0" collapsed="false">
      <c r="A66" s="8" t="s">
        <v>0</v>
      </c>
      <c r="B66" s="1" t="s">
        <v>75</v>
      </c>
      <c r="C66" s="2" t="n">
        <v>-186000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-186000</v>
      </c>
      <c r="K66" s="4" t="n">
        <f aca="false">J66</f>
        <v>-186000</v>
      </c>
      <c r="L66" s="5" t="n">
        <v>0</v>
      </c>
    </row>
    <row r="67" customFormat="false" ht="13.2" hidden="false" customHeight="false" outlineLevel="0" collapsed="false">
      <c r="A67" s="8" t="s">
        <v>0</v>
      </c>
      <c r="B67" s="1" t="s">
        <v>76</v>
      </c>
      <c r="C67" s="2" t="n">
        <v>-260000</v>
      </c>
      <c r="D67" s="2" t="s">
        <v>0</v>
      </c>
      <c r="E67" s="18" t="s">
        <v>0</v>
      </c>
      <c r="F67" s="18" t="s">
        <v>0</v>
      </c>
      <c r="G67" s="18" t="s">
        <v>0</v>
      </c>
      <c r="H67" s="18" t="s">
        <v>0</v>
      </c>
      <c r="J67" s="4" t="n">
        <f aca="false">+C67</f>
        <v>-260000</v>
      </c>
      <c r="K67" s="4" t="n">
        <f aca="false">J67</f>
        <v>-260000</v>
      </c>
      <c r="L67" s="5" t="n">
        <v>0</v>
      </c>
    </row>
    <row r="68" customFormat="false" ht="13.2" hidden="false" customHeight="false" outlineLevel="0" collapsed="false">
      <c r="A68" s="8" t="s">
        <v>0</v>
      </c>
      <c r="L68" s="5" t="n">
        <v>0</v>
      </c>
    </row>
    <row r="69" customFormat="false" ht="13.2" hidden="false" customHeight="false" outlineLevel="0" collapsed="false">
      <c r="A69" s="8" t="s">
        <v>77</v>
      </c>
      <c r="B69" s="1" t="s">
        <v>78</v>
      </c>
      <c r="C69" s="2" t="n">
        <v>1240.348</v>
      </c>
      <c r="D69" s="2" t="s">
        <v>0</v>
      </c>
      <c r="E69" s="13" t="n">
        <v>19.01</v>
      </c>
      <c r="F69" s="13" t="n">
        <v>19.01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23579.01548</v>
      </c>
      <c r="K69" s="4" t="n">
        <f aca="false">J69</f>
        <v>23579.01548</v>
      </c>
      <c r="L69" s="5" t="n">
        <v>2</v>
      </c>
    </row>
    <row r="70" customFormat="false" ht="13.2" hidden="false" customHeight="false" outlineLevel="0" collapsed="false">
      <c r="A70" s="8" t="s">
        <v>79</v>
      </c>
      <c r="B70" s="1" t="s">
        <v>80</v>
      </c>
      <c r="C70" s="2" t="n">
        <v>387</v>
      </c>
      <c r="D70" s="2" t="s">
        <v>0</v>
      </c>
      <c r="E70" s="13" t="n">
        <f aca="false">+E49</f>
        <v>35</v>
      </c>
      <c r="F70" s="13" t="n">
        <f aca="false">+F49</f>
        <v>35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13545</v>
      </c>
      <c r="K70" s="4" t="n">
        <f aca="false">J70</f>
        <v>13545</v>
      </c>
      <c r="L70" s="5" t="n">
        <v>2</v>
      </c>
      <c r="M70" s="6" t="s">
        <v>81</v>
      </c>
    </row>
    <row r="71" customFormat="false" ht="13.2" hidden="false" customHeight="false" outlineLevel="0" collapsed="false">
      <c r="A71" s="8" t="s">
        <v>0</v>
      </c>
      <c r="B71" s="1" t="s">
        <v>47</v>
      </c>
      <c r="C71" s="2" t="n">
        <v>201.83</v>
      </c>
      <c r="D71" s="2" t="s">
        <v>0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201.83</v>
      </c>
      <c r="K71" s="4" t="n">
        <f aca="false">J71</f>
        <v>201.83</v>
      </c>
      <c r="L71" s="5" t="n">
        <v>1</v>
      </c>
      <c r="M71" s="6" t="n">
        <f aca="false">(C8*E8)+(C9*E9)+(C10*E10)+(C11*E11)+(C12*E12)+(C13*E13)+(C14*E14)+(C15*E15)</f>
        <v>-4338350</v>
      </c>
      <c r="N71" s="26" t="n">
        <f aca="false">M71/M78</f>
        <v>-0.765385002826818</v>
      </c>
      <c r="O71" s="3" t="s">
        <v>17</v>
      </c>
    </row>
    <row r="72" customFormat="false" ht="13.2" hidden="false" customHeight="false" outlineLevel="0" collapsed="false">
      <c r="A72" s="8"/>
      <c r="E72" s="5"/>
      <c r="F72" s="5"/>
      <c r="H72" s="4" t="s">
        <v>0</v>
      </c>
      <c r="I72" s="5"/>
      <c r="M72" s="6" t="n">
        <f aca="false">SUMIF(L5:L79,2,K5:K79)</f>
        <v>123592.535666742</v>
      </c>
      <c r="N72" s="26" t="n">
        <f aca="false">M72/M78</f>
        <v>0.0218045739188085</v>
      </c>
      <c r="O72" s="3" t="s">
        <v>82</v>
      </c>
    </row>
    <row r="73" customFormat="false" ht="13.2" hidden="false" customHeight="false" outlineLevel="0" collapsed="false">
      <c r="A73" s="8" t="s">
        <v>77</v>
      </c>
      <c r="B73" s="1" t="s">
        <v>83</v>
      </c>
      <c r="C73" s="2" t="n">
        <v>2027.146</v>
      </c>
      <c r="D73" s="2" t="s">
        <v>0</v>
      </c>
      <c r="E73" s="13" t="n">
        <v>11.01</v>
      </c>
      <c r="F73" s="13" t="n">
        <v>11.01</v>
      </c>
      <c r="G73" s="4" t="n">
        <f aca="false">C73*(E73-F73)</f>
        <v>0</v>
      </c>
      <c r="H73" s="4" t="n">
        <f aca="false">C73*(E73-F73)</f>
        <v>0</v>
      </c>
      <c r="I73" s="13"/>
      <c r="J73" s="4" t="n">
        <f aca="false">C73*E73</f>
        <v>22318.87746</v>
      </c>
      <c r="K73" s="4" t="n">
        <f aca="false">J73</f>
        <v>22318.87746</v>
      </c>
      <c r="L73" s="5" t="n">
        <v>2</v>
      </c>
      <c r="M73" s="6" t="s">
        <v>84</v>
      </c>
      <c r="N73" s="26"/>
      <c r="O73" s="4" t="s">
        <v>0</v>
      </c>
    </row>
    <row r="74" customFormat="false" ht="13.2" hidden="false" customHeight="false" outlineLevel="0" collapsed="false">
      <c r="A74" s="8" t="s">
        <v>85</v>
      </c>
      <c r="B74" s="1" t="s">
        <v>80</v>
      </c>
      <c r="C74" s="2" t="n">
        <v>387</v>
      </c>
      <c r="D74" s="2" t="s">
        <v>0</v>
      </c>
      <c r="E74" s="13" t="n">
        <f aca="false">+E49</f>
        <v>35</v>
      </c>
      <c r="F74" s="13" t="n">
        <f aca="false">+F49</f>
        <v>35</v>
      </c>
      <c r="G74" s="4" t="n">
        <f aca="false">C74*(E74-F74)</f>
        <v>0</v>
      </c>
      <c r="H74" s="4" t="n">
        <f aca="false">C74*(E74-F74)</f>
        <v>0</v>
      </c>
      <c r="I74" s="13"/>
      <c r="J74" s="4" t="n">
        <f aca="false">C74*E74</f>
        <v>13545</v>
      </c>
      <c r="K74" s="4" t="n">
        <f aca="false">J74</f>
        <v>13545</v>
      </c>
      <c r="L74" s="5" t="n">
        <v>2</v>
      </c>
      <c r="M74" s="6" t="n">
        <f aca="false">SUMIF(L5:L79,1,K5:K79)</f>
        <v>6030600.57496</v>
      </c>
      <c r="N74" s="26" t="n">
        <f aca="false">M74/M78</f>
        <v>1.06393703553498</v>
      </c>
    </row>
    <row r="75" customFormat="false" ht="13.2" hidden="false" customHeight="false" outlineLevel="0" collapsed="false">
      <c r="A75" s="8" t="s">
        <v>0</v>
      </c>
      <c r="B75" s="1" t="s">
        <v>47</v>
      </c>
      <c r="C75" s="2" t="n">
        <v>201.83</v>
      </c>
      <c r="D75" s="2" t="s">
        <v>0</v>
      </c>
      <c r="E75" s="13" t="n">
        <v>1</v>
      </c>
      <c r="F75" s="13" t="n">
        <v>1</v>
      </c>
      <c r="G75" s="4" t="n">
        <f aca="false">C75*(E75-F75)</f>
        <v>0</v>
      </c>
      <c r="H75" s="4" t="n">
        <f aca="false">C75*(E75-F75)</f>
        <v>0</v>
      </c>
      <c r="I75" s="13"/>
      <c r="J75" s="4" t="n">
        <f aca="false">C75*E75</f>
        <v>201.83</v>
      </c>
      <c r="K75" s="4" t="n">
        <f aca="false">J75</f>
        <v>201.83</v>
      </c>
      <c r="L75" s="5" t="n">
        <v>1</v>
      </c>
      <c r="M75" s="6" t="s">
        <v>86</v>
      </c>
      <c r="N75" s="26"/>
    </row>
    <row r="76" customFormat="false" ht="13.2" hidden="false" customHeight="false" outlineLevel="0" collapsed="false">
      <c r="A76" s="8"/>
      <c r="E76" s="13"/>
      <c r="F76" s="13"/>
      <c r="H76" s="4" t="s">
        <v>0</v>
      </c>
      <c r="I76" s="13"/>
      <c r="M76" s="6" t="n">
        <f aca="false">SUM(K65:K67)</f>
        <v>-486000</v>
      </c>
      <c r="N76" s="26" t="n">
        <f aca="false">+M76/M78</f>
        <v>-0.0857416094537863</v>
      </c>
    </row>
    <row r="77" customFormat="false" ht="13.2" hidden="false" customHeight="false" outlineLevel="0" collapsed="false">
      <c r="A77" s="8" t="s">
        <v>87</v>
      </c>
      <c r="B77" s="1" t="s">
        <v>80</v>
      </c>
      <c r="C77" s="2" t="n">
        <v>387</v>
      </c>
      <c r="D77" s="2" t="s">
        <v>0</v>
      </c>
      <c r="E77" s="13" t="n">
        <f aca="false">+E49</f>
        <v>35</v>
      </c>
      <c r="F77" s="13" t="n">
        <f aca="false">+F49</f>
        <v>35</v>
      </c>
      <c r="G77" s="4" t="n">
        <f aca="false">C77*(E77-F77)</f>
        <v>0</v>
      </c>
      <c r="H77" s="4" t="n">
        <f aca="false">C77*(E77-F77)</f>
        <v>0</v>
      </c>
      <c r="I77" s="13"/>
      <c r="J77" s="4" t="n">
        <f aca="false">C77*E77</f>
        <v>13545</v>
      </c>
      <c r="K77" s="4" t="n">
        <f aca="false">J77</f>
        <v>13545</v>
      </c>
      <c r="L77" s="5" t="n">
        <v>2</v>
      </c>
      <c r="M77" s="6" t="s">
        <v>88</v>
      </c>
      <c r="N77" s="26"/>
    </row>
    <row r="78" customFormat="false" ht="13.2" hidden="false" customHeight="false" outlineLevel="0" collapsed="false">
      <c r="A78" s="8" t="s">
        <v>0</v>
      </c>
      <c r="B78" s="1" t="s">
        <v>47</v>
      </c>
      <c r="C78" s="2" t="n">
        <v>201.83</v>
      </c>
      <c r="D78" s="2" t="s">
        <v>0</v>
      </c>
      <c r="E78" s="13" t="n">
        <v>1</v>
      </c>
      <c r="F78" s="13" t="n">
        <v>1</v>
      </c>
      <c r="G78" s="4" t="n">
        <f aca="false">C78*(E78-F78)</f>
        <v>0</v>
      </c>
      <c r="H78" s="4" t="n">
        <f aca="false">C78*(E78-F78)</f>
        <v>0</v>
      </c>
      <c r="I78" s="13"/>
      <c r="J78" s="4" t="n">
        <f aca="false">C78*E78</f>
        <v>201.83</v>
      </c>
      <c r="K78" s="4" t="n">
        <f aca="false">J78</f>
        <v>201.83</v>
      </c>
      <c r="L78" s="5" t="n">
        <v>1</v>
      </c>
      <c r="M78" s="6" t="n">
        <f aca="false">SUM(K5:K79)</f>
        <v>5668193.11062674</v>
      </c>
      <c r="N78" s="26" t="n">
        <f aca="false">M78/K81</f>
        <v>1</v>
      </c>
    </row>
    <row r="79" customFormat="false" ht="13.8" hidden="false" customHeight="false" outlineLevel="0" collapsed="false">
      <c r="A79" s="8"/>
      <c r="B79" s="27"/>
      <c r="C79" s="28" t="s">
        <v>0</v>
      </c>
      <c r="D79" s="28"/>
      <c r="E79" s="29"/>
      <c r="F79" s="29"/>
      <c r="G79" s="30"/>
      <c r="H79" s="30"/>
      <c r="I79" s="29"/>
      <c r="J79" s="30"/>
      <c r="K79" s="31"/>
      <c r="L79" s="32"/>
      <c r="M79" s="6" t="s">
        <v>0</v>
      </c>
      <c r="N79" s="26" t="s">
        <v>0</v>
      </c>
    </row>
    <row r="80" customFormat="false" ht="13.2" hidden="false" customHeight="false" outlineLevel="0" collapsed="false">
      <c r="A80" s="8"/>
      <c r="C80" s="2" t="s">
        <v>0</v>
      </c>
      <c r="M80" s="6" t="s">
        <v>0</v>
      </c>
    </row>
    <row r="81" customFormat="false" ht="13.2" hidden="false" customHeight="false" outlineLevel="0" collapsed="false">
      <c r="A81" s="8" t="s">
        <v>89</v>
      </c>
      <c r="B81" s="24" t="s">
        <v>0</v>
      </c>
      <c r="C81" s="2" t="s">
        <v>0</v>
      </c>
      <c r="D81" s="2" t="s">
        <v>0</v>
      </c>
      <c r="G81" s="4" t="n">
        <f aca="false">SUM(G5:G79)</f>
        <v>0</v>
      </c>
      <c r="H81" s="4" t="n">
        <f aca="false">SUM(H5:H79)</f>
        <v>0</v>
      </c>
      <c r="I81" s="4" t="n">
        <f aca="false">SUM(I5:I79)</f>
        <v>0</v>
      </c>
      <c r="J81" s="4" t="n">
        <f aca="false">SUM(J5:J79)</f>
        <v>5668193.11062674</v>
      </c>
      <c r="K81" s="4" t="n">
        <f aca="false">SUM(K5:K79)</f>
        <v>5668193.11062674</v>
      </c>
      <c r="M81" s="33" t="s">
        <v>0</v>
      </c>
      <c r="N81" s="34" t="s">
        <v>0</v>
      </c>
    </row>
    <row r="82" customFormat="false" ht="13.8" hidden="false" customHeight="false" outlineLevel="0" collapsed="false">
      <c r="A82" s="8"/>
      <c r="B82" s="27"/>
      <c r="C82" s="28"/>
      <c r="D82" s="28"/>
      <c r="E82" s="29"/>
      <c r="F82" s="29"/>
      <c r="G82" s="30"/>
      <c r="H82" s="30"/>
      <c r="I82" s="29"/>
      <c r="J82" s="30"/>
      <c r="K82" s="30"/>
      <c r="L82" s="32"/>
      <c r="M82" s="33" t="s">
        <v>0</v>
      </c>
      <c r="N82" s="34" t="s">
        <v>0</v>
      </c>
    </row>
    <row r="83" customFormat="false" ht="13.2" hidden="false" customHeight="false" outlineLevel="0" collapsed="false">
      <c r="A83" s="8"/>
      <c r="M83" s="33" t="s">
        <v>0</v>
      </c>
      <c r="N83" s="34" t="s">
        <v>0</v>
      </c>
    </row>
    <row r="84" customFormat="false" ht="13.2" hidden="false" customHeight="false" outlineLevel="0" collapsed="false">
      <c r="B84" s="35" t="s">
        <v>0</v>
      </c>
      <c r="D84" s="2" t="s">
        <v>0</v>
      </c>
      <c r="E84" s="36" t="s">
        <v>0</v>
      </c>
      <c r="F84" s="36" t="s">
        <v>0</v>
      </c>
      <c r="G84" s="1"/>
      <c r="H84" s="1" t="s">
        <v>0</v>
      </c>
      <c r="I84" s="1"/>
      <c r="K84" s="20"/>
      <c r="L84" s="37"/>
      <c r="M84" s="38"/>
    </row>
    <row r="85" customFormat="false" ht="13.2" hidden="false" customHeight="false" outlineLevel="0" collapsed="false">
      <c r="B85" s="35" t="s">
        <v>0</v>
      </c>
      <c r="D85" s="2" t="s">
        <v>0</v>
      </c>
      <c r="E85" s="36" t="s">
        <v>0</v>
      </c>
      <c r="F85" s="36" t="s">
        <v>0</v>
      </c>
      <c r="G85" s="1"/>
      <c r="H85" s="1" t="s">
        <v>0</v>
      </c>
      <c r="I85" s="1"/>
      <c r="K85" s="20" t="s">
        <v>0</v>
      </c>
      <c r="L85" s="37"/>
      <c r="M85" s="38"/>
    </row>
    <row r="86" customFormat="false" ht="13.2" hidden="false" customHeight="false" outlineLevel="0" collapsed="false">
      <c r="B86" s="35" t="s">
        <v>0</v>
      </c>
      <c r="D86" s="2" t="s">
        <v>0</v>
      </c>
      <c r="E86" s="36" t="s">
        <v>0</v>
      </c>
      <c r="F86" s="36" t="s">
        <v>0</v>
      </c>
      <c r="G86" s="1"/>
      <c r="H86" s="1" t="s">
        <v>0</v>
      </c>
      <c r="I86" s="1"/>
      <c r="J86" s="4" t="s">
        <v>0</v>
      </c>
      <c r="K86" s="20"/>
      <c r="L86" s="37"/>
      <c r="M86" s="38"/>
    </row>
    <row r="87" customFormat="false" ht="13.2" hidden="false" customHeight="false" outlineLevel="0" collapsed="false">
      <c r="B87" s="35" t="s">
        <v>0</v>
      </c>
      <c r="D87" s="2" t="s">
        <v>0</v>
      </c>
      <c r="E87" s="36" t="s">
        <v>0</v>
      </c>
      <c r="F87" s="36" t="s">
        <v>0</v>
      </c>
      <c r="G87" s="1"/>
      <c r="H87" s="1" t="s">
        <v>0</v>
      </c>
      <c r="I87" s="1"/>
      <c r="J87" s="4" t="s">
        <v>0</v>
      </c>
      <c r="K87" s="20"/>
      <c r="L87" s="37"/>
      <c r="M87" s="38"/>
    </row>
    <row r="88" customFormat="false" ht="13.2" hidden="false" customHeight="false" outlineLevel="0" collapsed="false">
      <c r="B88" s="35" t="s">
        <v>0</v>
      </c>
      <c r="D88" s="2" t="s">
        <v>0</v>
      </c>
      <c r="E88" s="36" t="s">
        <v>0</v>
      </c>
      <c r="F88" s="36" t="s">
        <v>0</v>
      </c>
      <c r="G88" s="1"/>
      <c r="H88" s="1" t="s">
        <v>0</v>
      </c>
      <c r="I88" s="1"/>
      <c r="J88" s="4" t="s">
        <v>0</v>
      </c>
      <c r="K88" s="20" t="s">
        <v>0</v>
      </c>
      <c r="L88" s="37"/>
      <c r="M88" s="38"/>
    </row>
    <row r="89" customFormat="false" ht="13.2" hidden="false" customHeight="false" outlineLevel="0" collapsed="false">
      <c r="B89" s="35" t="s">
        <v>0</v>
      </c>
      <c r="C89" s="2" t="s">
        <v>0</v>
      </c>
      <c r="D89" s="2" t="s">
        <v>0</v>
      </c>
      <c r="E89" s="36" t="s">
        <v>0</v>
      </c>
      <c r="F89" s="36" t="s">
        <v>0</v>
      </c>
      <c r="G89" s="1"/>
      <c r="H89" s="1" t="s">
        <v>0</v>
      </c>
      <c r="I89" s="1"/>
      <c r="J89" s="4" t="s">
        <v>0</v>
      </c>
      <c r="K89" s="20"/>
      <c r="L89" s="37"/>
      <c r="M89" s="38"/>
    </row>
    <row r="90" customFormat="false" ht="13.2" hidden="false" customHeight="false" outlineLevel="0" collapsed="false">
      <c r="B90" s="35" t="s">
        <v>0</v>
      </c>
      <c r="D90" s="2" t="s">
        <v>0</v>
      </c>
      <c r="E90" s="36" t="s">
        <v>0</v>
      </c>
      <c r="F90" s="36" t="s">
        <v>0</v>
      </c>
      <c r="G90" s="1" t="s">
        <v>0</v>
      </c>
      <c r="H90" s="1" t="s">
        <v>0</v>
      </c>
      <c r="I90" s="1"/>
      <c r="K90" s="20"/>
      <c r="L90" s="37"/>
      <c r="M90" s="38"/>
    </row>
    <row r="91" customFormat="false" ht="13.2" hidden="false" customHeight="false" outlineLevel="0" collapsed="false">
      <c r="B91" s="35" t="s">
        <v>0</v>
      </c>
      <c r="D91" s="2" t="s">
        <v>0</v>
      </c>
      <c r="E91" s="36" t="s">
        <v>0</v>
      </c>
      <c r="F91" s="36" t="s">
        <v>0</v>
      </c>
      <c r="G91" s="1"/>
      <c r="H91" s="1" t="s">
        <v>0</v>
      </c>
      <c r="I91" s="1"/>
      <c r="K91" s="20"/>
      <c r="L91" s="37"/>
      <c r="M91" s="38"/>
    </row>
    <row r="92" customFormat="false" ht="13.2" hidden="false" customHeight="false" outlineLevel="0" collapsed="false">
      <c r="B92" s="35" t="s">
        <v>0</v>
      </c>
      <c r="D92" s="2" t="s">
        <v>0</v>
      </c>
      <c r="E92" s="36" t="s">
        <v>0</v>
      </c>
      <c r="F92" s="36" t="s">
        <v>0</v>
      </c>
      <c r="G92" s="1"/>
      <c r="H92" s="1" t="s">
        <v>0</v>
      </c>
      <c r="I92" s="1"/>
      <c r="K92" s="20"/>
      <c r="L92" s="37"/>
      <c r="M92" s="38"/>
    </row>
    <row r="93" customFormat="false" ht="13.2" hidden="false" customHeight="false" outlineLevel="0" collapsed="false">
      <c r="B93" s="35" t="s">
        <v>0</v>
      </c>
      <c r="D93" s="2" t="s">
        <v>0</v>
      </c>
      <c r="E93" s="36" t="s">
        <v>0</v>
      </c>
      <c r="F93" s="36" t="s">
        <v>0</v>
      </c>
      <c r="G93" s="1"/>
      <c r="H93" s="1" t="s">
        <v>0</v>
      </c>
      <c r="I93" s="1"/>
      <c r="K93" s="20"/>
      <c r="L93" s="37"/>
      <c r="M93" s="38"/>
    </row>
    <row r="94" customFormat="false" ht="13.2" hidden="false" customHeight="false" outlineLevel="0" collapsed="false">
      <c r="B94" s="35" t="s">
        <v>0</v>
      </c>
      <c r="D94" s="2" t="s">
        <v>0</v>
      </c>
      <c r="E94" s="36" t="s">
        <v>0</v>
      </c>
      <c r="F94" s="36" t="s">
        <v>0</v>
      </c>
      <c r="G94" s="1"/>
      <c r="H94" s="1" t="s">
        <v>0</v>
      </c>
      <c r="I94" s="1"/>
      <c r="K94" s="20"/>
      <c r="L94" s="37"/>
      <c r="M94" s="38"/>
    </row>
    <row r="95" customFormat="false" ht="13.2" hidden="false" customHeight="false" outlineLevel="0" collapsed="false">
      <c r="B95" s="35" t="s">
        <v>0</v>
      </c>
      <c r="D95" s="2" t="s">
        <v>0</v>
      </c>
      <c r="E95" s="36" t="s">
        <v>0</v>
      </c>
      <c r="F95" s="36" t="s">
        <v>0</v>
      </c>
      <c r="G95" s="1"/>
      <c r="H95" s="1" t="s">
        <v>0</v>
      </c>
      <c r="I95" s="1"/>
      <c r="K95" s="20"/>
      <c r="L95" s="37"/>
      <c r="M95" s="38"/>
    </row>
    <row r="96" customFormat="false" ht="13.2" hidden="false" customHeight="false" outlineLevel="0" collapsed="false">
      <c r="B96" s="35" t="s">
        <v>0</v>
      </c>
      <c r="D96" s="2" t="s">
        <v>0</v>
      </c>
      <c r="E96" s="36" t="s">
        <v>0</v>
      </c>
      <c r="F96" s="36" t="s">
        <v>0</v>
      </c>
      <c r="G96" s="1"/>
      <c r="H96" s="1" t="s">
        <v>0</v>
      </c>
      <c r="I96" s="1"/>
      <c r="K96" s="20"/>
      <c r="L96" s="37"/>
      <c r="M96" s="38"/>
    </row>
    <row r="97" customFormat="false" ht="13.2" hidden="false" customHeight="false" outlineLevel="0" collapsed="false">
      <c r="B97" s="35" t="s">
        <v>0</v>
      </c>
      <c r="D97" s="2" t="s">
        <v>0</v>
      </c>
      <c r="E97" s="36" t="s">
        <v>0</v>
      </c>
      <c r="F97" s="36" t="s">
        <v>0</v>
      </c>
      <c r="G97" s="1"/>
      <c r="H97" s="1" t="s">
        <v>0</v>
      </c>
      <c r="I97" s="1"/>
      <c r="K97" s="20"/>
      <c r="L97" s="37"/>
      <c r="M97" s="38"/>
    </row>
    <row r="98" customFormat="false" ht="13.2" hidden="false" customHeight="false" outlineLevel="0" collapsed="false">
      <c r="D98" s="2" t="s">
        <v>0</v>
      </c>
      <c r="E98" s="36" t="s">
        <v>0</v>
      </c>
      <c r="F98" s="36" t="s">
        <v>0</v>
      </c>
      <c r="G98" s="1"/>
      <c r="H98" s="1"/>
      <c r="I98" s="1"/>
      <c r="K98" s="20"/>
      <c r="L98" s="37"/>
      <c r="M98" s="38"/>
    </row>
    <row r="99" customFormat="false" ht="13.2" hidden="false" customHeight="false" outlineLevel="0" collapsed="false">
      <c r="D99" s="2" t="s">
        <v>0</v>
      </c>
      <c r="E99" s="36" t="s">
        <v>0</v>
      </c>
      <c r="F99" s="36" t="s">
        <v>0</v>
      </c>
      <c r="G99" s="1"/>
      <c r="H99" s="1"/>
      <c r="I99" s="1"/>
      <c r="K99" s="20"/>
      <c r="L99" s="37"/>
      <c r="M99" s="38"/>
    </row>
    <row r="100" customFormat="false" ht="13.2" hidden="false" customHeight="false" outlineLevel="0" collapsed="false">
      <c r="E100" s="1"/>
      <c r="F100" s="1"/>
      <c r="G100" s="1"/>
      <c r="H100" s="1"/>
      <c r="I100" s="1"/>
      <c r="K100" s="20"/>
      <c r="L100" s="37"/>
      <c r="M100" s="38"/>
    </row>
    <row r="101" customFormat="false" ht="13.2" hidden="false" customHeight="false" outlineLevel="0" collapsed="false">
      <c r="E101" s="1"/>
      <c r="F101" s="1"/>
      <c r="G101" s="1"/>
      <c r="H101" s="1"/>
      <c r="I101" s="1"/>
      <c r="K101" s="20"/>
      <c r="L101" s="37"/>
      <c r="M101" s="38"/>
    </row>
    <row r="102" customFormat="false" ht="13.2" hidden="false" customHeight="false" outlineLevel="0" collapsed="false">
      <c r="E102" s="1"/>
      <c r="F102" s="1"/>
      <c r="G102" s="1"/>
      <c r="H102" s="1"/>
      <c r="I102" s="1"/>
      <c r="K102" s="20"/>
      <c r="L102" s="37"/>
      <c r="M102" s="38"/>
    </row>
    <row r="103" customFormat="false" ht="13.2" hidden="false" customHeight="false" outlineLevel="0" collapsed="false">
      <c r="E103" s="1"/>
      <c r="F103" s="1"/>
      <c r="G103" s="1" t="s">
        <v>0</v>
      </c>
      <c r="H103" s="1"/>
      <c r="I103" s="1"/>
      <c r="K103" s="20"/>
      <c r="L103" s="37"/>
      <c r="M103" s="38"/>
    </row>
    <row r="104" customFormat="false" ht="13.2" hidden="false" customHeight="false" outlineLevel="0" collapsed="false">
      <c r="E104" s="1"/>
      <c r="F104" s="1"/>
      <c r="G104" s="1"/>
      <c r="H104" s="1"/>
      <c r="I104" s="1"/>
      <c r="K104" s="20"/>
      <c r="L104" s="37"/>
      <c r="M104" s="38"/>
    </row>
    <row r="105" customFormat="false" ht="13.2" hidden="false" customHeight="false" outlineLevel="0" collapsed="false">
      <c r="E105" s="1"/>
      <c r="F105" s="1"/>
      <c r="G105" s="1"/>
      <c r="H105" s="1"/>
      <c r="I105" s="1"/>
      <c r="K105" s="20"/>
      <c r="L105" s="37"/>
      <c r="M105" s="38"/>
    </row>
    <row r="106" customFormat="false" ht="13.2" hidden="false" customHeight="false" outlineLevel="0" collapsed="false">
      <c r="E106" s="1"/>
      <c r="F106" s="1"/>
      <c r="G106" s="1"/>
      <c r="H106" s="1"/>
      <c r="I106" s="1"/>
      <c r="K106" s="20"/>
      <c r="L106" s="37"/>
      <c r="M106" s="38"/>
    </row>
    <row r="107" customFormat="false" ht="13.2" hidden="false" customHeight="false" outlineLevel="0" collapsed="false">
      <c r="E107" s="1"/>
      <c r="F107" s="1"/>
      <c r="G107" s="1"/>
      <c r="H107" s="1"/>
      <c r="I107" s="1"/>
      <c r="K107" s="20"/>
      <c r="L107" s="37"/>
      <c r="M107" s="38"/>
    </row>
    <row r="108" customFormat="false" ht="13.2" hidden="false" customHeight="false" outlineLevel="0" collapsed="false">
      <c r="E108" s="1"/>
      <c r="F108" s="1"/>
      <c r="G108" s="1"/>
      <c r="H108" s="1"/>
      <c r="I108" s="1"/>
      <c r="K108" s="20"/>
      <c r="L108" s="37"/>
      <c r="M108" s="38"/>
    </row>
    <row r="109" customFormat="false" ht="13.2" hidden="false" customHeight="false" outlineLevel="0" collapsed="false">
      <c r="E109" s="1"/>
      <c r="F109" s="1"/>
      <c r="G109" s="1"/>
      <c r="H109" s="1"/>
      <c r="I109" s="1"/>
      <c r="K109" s="20"/>
      <c r="L109" s="37"/>
      <c r="M109" s="38"/>
    </row>
    <row r="110" customFormat="false" ht="13.2" hidden="false" customHeight="false" outlineLevel="0" collapsed="false">
      <c r="E110" s="1"/>
      <c r="F110" s="1"/>
      <c r="G110" s="1"/>
      <c r="H110" s="1"/>
      <c r="I110" s="1"/>
      <c r="K110" s="20"/>
      <c r="L110" s="37"/>
      <c r="M110" s="38"/>
    </row>
    <row r="111" customFormat="false" ht="13.2" hidden="false" customHeight="false" outlineLevel="0" collapsed="false">
      <c r="E111" s="1"/>
      <c r="F111" s="1"/>
      <c r="G111" s="1"/>
      <c r="H111" s="1"/>
      <c r="I111" s="1"/>
      <c r="K111" s="20"/>
      <c r="L111" s="37"/>
      <c r="M111" s="38"/>
    </row>
    <row r="112" customFormat="false" ht="13.2" hidden="false" customHeight="false" outlineLevel="0" collapsed="false">
      <c r="E112" s="1"/>
      <c r="F112" s="1"/>
      <c r="G112" s="1"/>
      <c r="H112" s="1"/>
      <c r="I112" s="1"/>
      <c r="K112" s="20"/>
      <c r="L112" s="37"/>
      <c r="M112" s="38"/>
    </row>
    <row r="113" customFormat="false" ht="13.2" hidden="false" customHeight="false" outlineLevel="0" collapsed="false">
      <c r="E113" s="1"/>
      <c r="F113" s="1"/>
      <c r="G113" s="1"/>
      <c r="H113" s="1"/>
      <c r="I113" s="1"/>
      <c r="K113" s="20"/>
      <c r="L113" s="37"/>
      <c r="M113" s="38"/>
    </row>
    <row r="114" customFormat="false" ht="13.2" hidden="false" customHeight="false" outlineLevel="0" collapsed="false">
      <c r="E114" s="1"/>
      <c r="F114" s="1"/>
      <c r="G114" s="1"/>
      <c r="H114" s="1"/>
      <c r="I114" s="1"/>
      <c r="K114" s="20"/>
      <c r="L114" s="37"/>
      <c r="M114" s="38"/>
    </row>
    <row r="115" customFormat="false" ht="13.2" hidden="false" customHeight="false" outlineLevel="0" collapsed="false">
      <c r="C115" s="2" t="s">
        <v>0</v>
      </c>
      <c r="E115" s="1"/>
      <c r="F115" s="1"/>
      <c r="G115" s="1"/>
      <c r="H115" s="1"/>
      <c r="I115" s="1"/>
      <c r="K115" s="20"/>
      <c r="L115" s="37"/>
      <c r="M115" s="38"/>
    </row>
    <row r="116" customFormat="false" ht="13.2" hidden="false" customHeight="false" outlineLevel="0" collapsed="false">
      <c r="E116" s="1"/>
      <c r="F116" s="1"/>
      <c r="G116" s="1"/>
      <c r="H116" s="1"/>
      <c r="I116" s="1"/>
      <c r="K116" s="20"/>
      <c r="L116" s="37"/>
      <c r="M116" s="38"/>
    </row>
    <row r="117" customFormat="false" ht="13.2" hidden="false" customHeight="false" outlineLevel="0" collapsed="false">
      <c r="E117" s="1"/>
      <c r="F117" s="1"/>
      <c r="G117" s="1"/>
      <c r="H117" s="1"/>
      <c r="I117" s="1"/>
      <c r="K117" s="20"/>
      <c r="L117" s="37"/>
      <c r="M117" s="38"/>
    </row>
    <row r="118" customFormat="false" ht="13.2" hidden="false" customHeight="false" outlineLevel="0" collapsed="false">
      <c r="E118" s="1"/>
      <c r="F118" s="1"/>
      <c r="G118" s="1"/>
      <c r="H118" s="1"/>
      <c r="I118" s="1"/>
      <c r="K118" s="20"/>
      <c r="L118" s="37"/>
      <c r="M118" s="38"/>
    </row>
    <row r="119" customFormat="false" ht="13.2" hidden="false" customHeight="false" outlineLevel="0" collapsed="false">
      <c r="E119" s="1"/>
      <c r="F119" s="1"/>
      <c r="G119" s="1"/>
      <c r="H119" s="1"/>
      <c r="I119" s="1"/>
      <c r="K119" s="20"/>
      <c r="L119" s="37"/>
      <c r="M119" s="38"/>
    </row>
    <row r="120" customFormat="false" ht="13.2" hidden="false" customHeight="false" outlineLevel="0" collapsed="false">
      <c r="E120" s="1"/>
      <c r="F120" s="1"/>
      <c r="G120" s="1"/>
      <c r="H120" s="1"/>
      <c r="I120" s="1"/>
      <c r="K120" s="20"/>
      <c r="L120" s="37"/>
      <c r="M120" s="38"/>
    </row>
    <row r="121" customFormat="false" ht="13.2" hidden="false" customHeight="false" outlineLevel="0" collapsed="false">
      <c r="B121" s="1" t="s">
        <v>0</v>
      </c>
      <c r="E121" s="1"/>
      <c r="F121" s="1"/>
      <c r="G121" s="1"/>
      <c r="H121" s="1"/>
      <c r="I121" s="1"/>
      <c r="K121" s="20"/>
      <c r="L121" s="37"/>
      <c r="M121" s="38"/>
    </row>
    <row r="122" customFormat="false" ht="13.2" hidden="false" customHeight="false" outlineLevel="0" collapsed="false">
      <c r="E122" s="1"/>
      <c r="F122" s="1"/>
      <c r="G122" s="1"/>
      <c r="H122" s="1"/>
      <c r="I122" s="1"/>
      <c r="K122" s="20"/>
      <c r="L122" s="37"/>
      <c r="M122" s="38"/>
    </row>
    <row r="123" customFormat="false" ht="13.2" hidden="false" customHeight="false" outlineLevel="0" collapsed="false">
      <c r="E123" s="1"/>
      <c r="F123" s="1"/>
      <c r="G123" s="1"/>
      <c r="H123" s="1"/>
      <c r="I123" s="1"/>
      <c r="K123" s="20"/>
      <c r="L123" s="37"/>
      <c r="M123" s="38"/>
    </row>
    <row r="124" customFormat="false" ht="13.2" hidden="false" customHeight="false" outlineLevel="0" collapsed="false">
      <c r="E124" s="1"/>
      <c r="F124" s="1"/>
      <c r="G124" s="1"/>
      <c r="H124" s="1"/>
      <c r="I124" s="1"/>
      <c r="K124" s="20"/>
      <c r="L124" s="37"/>
      <c r="M124" s="38"/>
    </row>
    <row r="125" customFormat="false" ht="13.2" hidden="false" customHeight="false" outlineLevel="0" collapsed="false">
      <c r="E125" s="1"/>
      <c r="F125" s="1"/>
      <c r="G125" s="1"/>
      <c r="H125" s="1"/>
      <c r="I125" s="1"/>
      <c r="K125" s="20"/>
      <c r="L125" s="37"/>
      <c r="M125" s="38"/>
    </row>
    <row r="126" customFormat="false" ht="13.2" hidden="false" customHeight="false" outlineLevel="0" collapsed="false">
      <c r="E126" s="1"/>
      <c r="F126" s="1"/>
      <c r="G126" s="1"/>
      <c r="H126" s="1"/>
      <c r="I126" s="1"/>
      <c r="K126" s="20"/>
      <c r="L126" s="37"/>
      <c r="M126" s="38"/>
    </row>
    <row r="127" customFormat="false" ht="13.2" hidden="false" customHeight="false" outlineLevel="0" collapsed="false">
      <c r="E127" s="1"/>
      <c r="F127" s="1"/>
      <c r="G127" s="1"/>
      <c r="H127" s="1"/>
      <c r="I127" s="1"/>
      <c r="K127" s="20"/>
      <c r="L127" s="37"/>
      <c r="M127" s="38"/>
    </row>
    <row r="128" customFormat="false" ht="13.2" hidden="false" customHeight="false" outlineLevel="0" collapsed="false">
      <c r="E128" s="1"/>
      <c r="F128" s="1"/>
      <c r="G128" s="1"/>
      <c r="H128" s="1"/>
      <c r="I128" s="1"/>
      <c r="K128" s="20"/>
      <c r="L128" s="37"/>
      <c r="M128" s="38"/>
    </row>
    <row r="129" customFormat="false" ht="13.2" hidden="false" customHeight="false" outlineLevel="0" collapsed="false">
      <c r="E129" s="1"/>
      <c r="F129" s="1"/>
      <c r="G129" s="1"/>
      <c r="H129" s="1"/>
      <c r="I129" s="1"/>
      <c r="K129" s="20"/>
      <c r="L129" s="37"/>
      <c r="M129" s="38"/>
    </row>
    <row r="130" customFormat="false" ht="13.2" hidden="false" customHeight="false" outlineLevel="0" collapsed="false">
      <c r="E130" s="1"/>
      <c r="F130" s="1"/>
      <c r="G130" s="1"/>
      <c r="H130" s="1"/>
      <c r="I130" s="1"/>
      <c r="K130" s="20"/>
      <c r="L130" s="37"/>
      <c r="M130" s="38"/>
    </row>
    <row r="131" customFormat="false" ht="13.2" hidden="false" customHeight="false" outlineLevel="0" collapsed="false">
      <c r="E131" s="1"/>
      <c r="F131" s="1"/>
      <c r="G131" s="1"/>
      <c r="H131" s="1"/>
      <c r="I131" s="1"/>
      <c r="K131" s="20"/>
      <c r="L131" s="37"/>
      <c r="M131" s="38"/>
    </row>
    <row r="132" customFormat="false" ht="13.2" hidden="false" customHeight="false" outlineLevel="0" collapsed="false">
      <c r="E132" s="1"/>
      <c r="F132" s="1"/>
      <c r="G132" s="1"/>
      <c r="H132" s="1"/>
      <c r="I132" s="1"/>
      <c r="K132" s="20"/>
      <c r="L132" s="37"/>
      <c r="M132" s="38"/>
    </row>
    <row r="133" customFormat="false" ht="13.2" hidden="false" customHeight="false" outlineLevel="0" collapsed="false">
      <c r="E133" s="1"/>
      <c r="F133" s="1"/>
      <c r="G133" s="1"/>
      <c r="H133" s="1"/>
      <c r="I133" s="1"/>
      <c r="K133" s="20"/>
      <c r="L133" s="37"/>
      <c r="M133" s="38"/>
    </row>
    <row r="134" customFormat="false" ht="13.2" hidden="false" customHeight="false" outlineLevel="0" collapsed="false">
      <c r="E134" s="1"/>
      <c r="F134" s="1"/>
      <c r="G134" s="1"/>
      <c r="H134" s="1"/>
      <c r="I134" s="1"/>
      <c r="K134" s="20"/>
      <c r="L134" s="37"/>
      <c r="M134" s="38"/>
    </row>
    <row r="135" customFormat="false" ht="13.2" hidden="false" customHeight="false" outlineLevel="0" collapsed="false">
      <c r="E135" s="1"/>
      <c r="F135" s="1"/>
      <c r="G135" s="1"/>
      <c r="H135" s="1"/>
      <c r="I135" s="1"/>
      <c r="K135" s="20"/>
      <c r="L135" s="37"/>
      <c r="M135" s="38"/>
    </row>
    <row r="136" customFormat="false" ht="13.2" hidden="false" customHeight="false" outlineLevel="0" collapsed="false">
      <c r="E136" s="1"/>
      <c r="F136" s="1"/>
      <c r="G136" s="1"/>
      <c r="H136" s="1"/>
      <c r="I136" s="1"/>
      <c r="K136" s="20"/>
      <c r="L136" s="37"/>
      <c r="M136" s="38"/>
    </row>
    <row r="137" customFormat="false" ht="13.2" hidden="false" customHeight="false" outlineLevel="0" collapsed="false">
      <c r="E137" s="1"/>
      <c r="F137" s="1"/>
      <c r="G137" s="1"/>
      <c r="H137" s="1"/>
      <c r="I137" s="1"/>
      <c r="K137" s="20"/>
      <c r="L137" s="37"/>
      <c r="M137" s="38"/>
    </row>
    <row r="138" customFormat="false" ht="13.2" hidden="false" customHeight="false" outlineLevel="0" collapsed="false">
      <c r="E138" s="1"/>
      <c r="F138" s="1"/>
      <c r="G138" s="1"/>
      <c r="H138" s="1"/>
      <c r="I138" s="1"/>
      <c r="K138" s="20"/>
      <c r="L138" s="37"/>
      <c r="M138" s="38"/>
    </row>
    <row r="139" customFormat="false" ht="13.2" hidden="false" customHeight="false" outlineLevel="0" collapsed="false">
      <c r="E139" s="1"/>
      <c r="F139" s="1"/>
      <c r="G139" s="1"/>
      <c r="H139" s="1"/>
      <c r="I139" s="1"/>
      <c r="K139" s="20"/>
      <c r="L139" s="37"/>
      <c r="M139" s="38"/>
    </row>
    <row r="140" customFormat="false" ht="13.2" hidden="false" customHeight="false" outlineLevel="0" collapsed="false">
      <c r="E140" s="1"/>
      <c r="F140" s="1"/>
      <c r="G140" s="1"/>
      <c r="H140" s="1"/>
      <c r="I140" s="1"/>
      <c r="K140" s="20"/>
      <c r="L140" s="37"/>
      <c r="M140" s="38"/>
    </row>
    <row r="141" customFormat="false" ht="13.2" hidden="false" customHeight="false" outlineLevel="0" collapsed="false">
      <c r="E141" s="1"/>
      <c r="F141" s="1"/>
      <c r="G141" s="1"/>
      <c r="H141" s="1"/>
      <c r="I141" s="1"/>
      <c r="K141" s="20"/>
      <c r="L141" s="37"/>
      <c r="M141" s="38"/>
    </row>
    <row r="142" customFormat="false" ht="13.2" hidden="false" customHeight="false" outlineLevel="0" collapsed="false">
      <c r="E142" s="1"/>
      <c r="F142" s="1"/>
      <c r="G142" s="1"/>
      <c r="H142" s="1"/>
      <c r="I142" s="1"/>
      <c r="K142" s="20"/>
      <c r="L142" s="37"/>
      <c r="M142" s="38"/>
    </row>
    <row r="143" customFormat="false" ht="13.2" hidden="false" customHeight="false" outlineLevel="0" collapsed="false">
      <c r="E143" s="1"/>
      <c r="F143" s="1"/>
      <c r="G143" s="1"/>
      <c r="H143" s="1"/>
      <c r="I143" s="1"/>
      <c r="K143" s="20"/>
      <c r="L143" s="37"/>
      <c r="M143" s="38"/>
    </row>
    <row r="144" customFormat="false" ht="13.2" hidden="false" customHeight="false" outlineLevel="0" collapsed="false">
      <c r="E144" s="1"/>
      <c r="F144" s="1"/>
      <c r="G144" s="1"/>
      <c r="H144" s="1"/>
      <c r="I144" s="1"/>
      <c r="K144" s="20"/>
      <c r="L144" s="37"/>
      <c r="M144" s="38"/>
    </row>
    <row r="145" customFormat="false" ht="13.2" hidden="false" customHeight="false" outlineLevel="0" collapsed="false">
      <c r="E145" s="1"/>
      <c r="F145" s="1"/>
      <c r="G145" s="1"/>
      <c r="H145" s="1"/>
      <c r="I145" s="1"/>
      <c r="K145" s="20"/>
      <c r="L145" s="37"/>
      <c r="M145" s="38"/>
    </row>
    <row r="146" customFormat="false" ht="13.2" hidden="false" customHeight="false" outlineLevel="0" collapsed="false">
      <c r="E146" s="1"/>
      <c r="F146" s="1"/>
      <c r="G146" s="1"/>
      <c r="H146" s="1"/>
      <c r="I146" s="1"/>
      <c r="K146" s="20"/>
      <c r="L146" s="37"/>
      <c r="M146" s="38"/>
    </row>
    <row r="147" customFormat="false" ht="13.2" hidden="false" customHeight="false" outlineLevel="0" collapsed="false">
      <c r="E147" s="1"/>
      <c r="F147" s="1"/>
      <c r="G147" s="1"/>
      <c r="H147" s="1"/>
      <c r="I147" s="1"/>
      <c r="K147" s="20"/>
      <c r="L147" s="37"/>
      <c r="M147" s="38"/>
    </row>
    <row r="148" customFormat="false" ht="13.2" hidden="false" customHeight="false" outlineLevel="0" collapsed="false">
      <c r="E148" s="1"/>
      <c r="F148" s="1"/>
      <c r="G148" s="1"/>
      <c r="H148" s="1"/>
      <c r="I148" s="1"/>
      <c r="K148" s="20"/>
      <c r="L148" s="37"/>
      <c r="M148" s="38"/>
    </row>
    <row r="149" customFormat="false" ht="13.2" hidden="false" customHeight="false" outlineLevel="0" collapsed="false">
      <c r="E149" s="1"/>
      <c r="F149" s="1"/>
      <c r="G149" s="1"/>
      <c r="H149" s="1"/>
      <c r="I149" s="1"/>
      <c r="K149" s="20"/>
      <c r="L149" s="37"/>
      <c r="M149" s="38"/>
    </row>
    <row r="150" customFormat="false" ht="13.2" hidden="false" customHeight="false" outlineLevel="0" collapsed="false">
      <c r="E150" s="1"/>
      <c r="F150" s="1"/>
      <c r="G150" s="1"/>
      <c r="H150" s="1"/>
      <c r="I150" s="1"/>
      <c r="K150" s="20"/>
      <c r="L150" s="37"/>
      <c r="M150" s="38"/>
    </row>
    <row r="151" customFormat="false" ht="13.2" hidden="false" customHeight="false" outlineLevel="0" collapsed="false">
      <c r="E151" s="1"/>
      <c r="F151" s="1"/>
      <c r="G151" s="1"/>
      <c r="H151" s="1"/>
      <c r="I151" s="1"/>
      <c r="K151" s="20"/>
      <c r="L151" s="37"/>
      <c r="M151" s="38"/>
    </row>
    <row r="152" customFormat="false" ht="13.2" hidden="false" customHeight="false" outlineLevel="0" collapsed="false">
      <c r="E152" s="1"/>
      <c r="F152" s="1"/>
      <c r="G152" s="1"/>
      <c r="H152" s="1"/>
      <c r="I152" s="1"/>
      <c r="K152" s="20"/>
      <c r="L152" s="37"/>
      <c r="M152" s="38"/>
    </row>
    <row r="153" customFormat="false" ht="13.2" hidden="false" customHeight="false" outlineLevel="0" collapsed="false">
      <c r="E153" s="1"/>
      <c r="F153" s="1"/>
      <c r="G153" s="1"/>
      <c r="H153" s="1"/>
      <c r="I153" s="1"/>
      <c r="K153" s="20"/>
      <c r="L153" s="37"/>
      <c r="M153" s="38"/>
    </row>
    <row r="154" customFormat="false" ht="13.2" hidden="false" customHeight="false" outlineLevel="0" collapsed="false">
      <c r="E154" s="1"/>
      <c r="F154" s="1"/>
      <c r="G154" s="1"/>
      <c r="H154" s="1"/>
      <c r="I154" s="1"/>
      <c r="K154" s="20"/>
      <c r="L154" s="37"/>
      <c r="M154" s="38"/>
    </row>
    <row r="155" customFormat="false" ht="13.2" hidden="false" customHeight="false" outlineLevel="0" collapsed="false">
      <c r="E155" s="1"/>
      <c r="F155" s="1"/>
      <c r="G155" s="1"/>
      <c r="H155" s="1"/>
      <c r="I155" s="1"/>
      <c r="K155" s="20"/>
      <c r="L155" s="37"/>
      <c r="M155" s="38"/>
    </row>
    <row r="156" customFormat="false" ht="13.2" hidden="false" customHeight="false" outlineLevel="0" collapsed="false">
      <c r="E156" s="1"/>
      <c r="F156" s="1"/>
      <c r="G156" s="1"/>
      <c r="H156" s="1"/>
      <c r="I156" s="1"/>
      <c r="K156" s="20"/>
      <c r="L156" s="37"/>
      <c r="M156" s="38"/>
    </row>
    <row r="157" customFormat="false" ht="13.2" hidden="false" customHeight="false" outlineLevel="0" collapsed="false">
      <c r="E157" s="1"/>
      <c r="F157" s="1"/>
      <c r="G157" s="1"/>
      <c r="H157" s="1"/>
      <c r="I157" s="1"/>
      <c r="K157" s="20"/>
      <c r="L157" s="37"/>
      <c r="M157" s="38"/>
    </row>
    <row r="158" customFormat="false" ht="13.2" hidden="false" customHeight="false" outlineLevel="0" collapsed="false">
      <c r="E158" s="1"/>
      <c r="F158" s="1"/>
      <c r="G158" s="1"/>
      <c r="H158" s="1"/>
      <c r="I158" s="1"/>
      <c r="L158" s="37"/>
      <c r="M158" s="38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29.66"/>
    <col collapsed="false" customWidth="true" hidden="false" outlineLevel="0" max="2" min="2" style="39" width="11.87"/>
  </cols>
  <sheetData>
    <row r="2" customFormat="false" ht="13.2" hidden="false" customHeight="false" outlineLevel="0" collapsed="false">
      <c r="A2" s="40" t="s">
        <v>0</v>
      </c>
      <c r="B2" s="41" t="s">
        <v>0</v>
      </c>
    </row>
    <row r="3" customFormat="false" ht="13.2" hidden="false" customHeight="false" outlineLevel="0" collapsed="false">
      <c r="A3" s="40" t="s">
        <v>90</v>
      </c>
      <c r="B3" s="41" t="s">
        <v>91</v>
      </c>
    </row>
    <row r="4" customFormat="false" ht="13.2" hidden="false" customHeight="false" outlineLevel="0" collapsed="false">
      <c r="A4" s="8"/>
    </row>
    <row r="5" customFormat="false" ht="13.2" hidden="false" customHeight="false" outlineLevel="0" collapsed="false">
      <c r="A5" s="8" t="s">
        <v>14</v>
      </c>
      <c r="B5" s="42" t="n">
        <f aca="false">SUM('mm assets'!K5:K22)</f>
        <v>2420201</v>
      </c>
    </row>
    <row r="6" customFormat="false" ht="13.2" hidden="false" customHeight="false" outlineLevel="0" collapsed="false">
      <c r="A6" s="8"/>
    </row>
    <row r="7" customFormat="false" ht="13.2" hidden="false" customHeight="false" outlineLevel="0" collapsed="false">
      <c r="A7" s="8" t="s">
        <v>33</v>
      </c>
      <c r="B7" s="42" t="n">
        <f aca="false">'mm assets'!K24</f>
        <v>4068.97</v>
      </c>
    </row>
    <row r="8" customFormat="false" ht="13.2" hidden="false" customHeight="false" outlineLevel="0" collapsed="false">
      <c r="A8" s="8"/>
      <c r="B8" s="42" t="s">
        <v>0</v>
      </c>
    </row>
    <row r="9" customFormat="false" ht="13.2" hidden="false" customHeight="false" outlineLevel="0" collapsed="false">
      <c r="A9" s="8" t="s">
        <v>92</v>
      </c>
      <c r="B9" s="42" t="n">
        <f aca="false">SUM('mm assets'!K26:K31)</f>
        <v>22855.8</v>
      </c>
    </row>
    <row r="10" customFormat="false" ht="13.2" hidden="false" customHeight="false" outlineLevel="0" collapsed="false">
      <c r="B10" s="42" t="s">
        <v>0</v>
      </c>
    </row>
    <row r="11" customFormat="false" ht="13.2" hidden="false" customHeight="false" outlineLevel="0" collapsed="false">
      <c r="A11" s="8" t="s">
        <v>44</v>
      </c>
      <c r="B11" s="42" t="n">
        <f aca="false">'mm assets'!K33</f>
        <v>137960.33</v>
      </c>
    </row>
    <row r="12" customFormat="false" ht="13.2" hidden="false" customHeight="false" outlineLevel="0" collapsed="false">
      <c r="A12" s="22" t="s">
        <v>0</v>
      </c>
      <c r="B12" s="42" t="s">
        <v>0</v>
      </c>
    </row>
    <row r="13" customFormat="false" ht="13.2" hidden="false" customHeight="false" outlineLevel="0" collapsed="false">
      <c r="A13" s="8" t="s">
        <v>46</v>
      </c>
      <c r="B13" s="42" t="n">
        <f aca="false">'mm assets'!K35</f>
        <v>51648.45</v>
      </c>
    </row>
    <row r="14" customFormat="false" ht="13.2" hidden="false" customHeight="false" outlineLevel="0" collapsed="false">
      <c r="A14" s="8"/>
      <c r="B14" s="42" t="s">
        <v>0</v>
      </c>
    </row>
    <row r="15" customFormat="false" ht="13.2" hidden="false" customHeight="false" outlineLevel="0" collapsed="false">
      <c r="A15" s="8" t="s">
        <v>93</v>
      </c>
      <c r="B15" s="42" t="n">
        <f aca="false">SUM('mm assets'!K37:K47)</f>
        <v>3156176.78</v>
      </c>
    </row>
    <row r="16" customFormat="false" ht="13.2" hidden="false" customHeight="false" outlineLevel="0" collapsed="false">
      <c r="A16" s="8" t="s">
        <v>0</v>
      </c>
      <c r="B16" s="42" t="s">
        <v>0</v>
      </c>
    </row>
    <row r="17" customFormat="false" ht="13.2" hidden="false" customHeight="false" outlineLevel="0" collapsed="false">
      <c r="A17" s="8" t="s">
        <v>93</v>
      </c>
      <c r="B17" s="42" t="n">
        <f aca="false">SUM('mm assets'!K49:K50)</f>
        <v>13746.83</v>
      </c>
    </row>
    <row r="18" customFormat="false" ht="13.2" hidden="false" customHeight="false" outlineLevel="0" collapsed="false">
      <c r="A18" s="8" t="s">
        <v>0</v>
      </c>
      <c r="B18" s="42" t="s">
        <v>0</v>
      </c>
    </row>
    <row r="19" customFormat="false" ht="13.2" hidden="false" customHeight="false" outlineLevel="0" collapsed="false">
      <c r="A19" s="8" t="s">
        <v>94</v>
      </c>
      <c r="B19" s="42" t="n">
        <f aca="false">SUM('mm assets'!K77:K78)</f>
        <v>13746.83</v>
      </c>
    </row>
    <row r="20" customFormat="false" ht="13.2" hidden="false" customHeight="false" outlineLevel="0" collapsed="false">
      <c r="A20" s="8"/>
      <c r="B20" s="42" t="s">
        <v>0</v>
      </c>
    </row>
    <row r="21" customFormat="false" ht="13.2" hidden="false" customHeight="false" outlineLevel="0" collapsed="false">
      <c r="A21" s="8" t="s">
        <v>95</v>
      </c>
      <c r="B21" s="42" t="n">
        <f aca="false">'mm assets'!K52</f>
        <v>217452.18496</v>
      </c>
    </row>
    <row r="22" customFormat="false" ht="13.2" hidden="false" customHeight="false" outlineLevel="0" collapsed="false">
      <c r="A22" s="8"/>
      <c r="B22" s="42" t="s">
        <v>0</v>
      </c>
    </row>
    <row r="23" customFormat="false" ht="13.2" hidden="false" customHeight="false" outlineLevel="0" collapsed="false">
      <c r="A23" s="8" t="s">
        <v>96</v>
      </c>
      <c r="B23" s="42" t="n">
        <f aca="false">'mm assets'!K54</f>
        <v>15000</v>
      </c>
    </row>
    <row r="24" customFormat="false" ht="13.2" hidden="false" customHeight="false" outlineLevel="0" collapsed="false">
      <c r="B24" s="42" t="s">
        <v>0</v>
      </c>
    </row>
    <row r="25" customFormat="false" ht="13.2" hidden="false" customHeight="false" outlineLevel="0" collapsed="false">
      <c r="A25" s="8" t="s">
        <v>97</v>
      </c>
      <c r="B25" s="42" t="n">
        <f aca="false">SUM('mm assets'!K56:K57)</f>
        <v>8598.54</v>
      </c>
    </row>
    <row r="26" customFormat="false" ht="13.2" hidden="false" customHeight="false" outlineLevel="0" collapsed="false">
      <c r="B26" s="42" t="s">
        <v>0</v>
      </c>
    </row>
    <row r="27" customFormat="false" ht="13.2" hidden="false" customHeight="false" outlineLevel="0" collapsed="false">
      <c r="A27" s="8" t="s">
        <v>98</v>
      </c>
      <c r="B27" s="42" t="n">
        <f aca="false">SUM('mm assets'!K59:K63)</f>
        <v>19345.842726742</v>
      </c>
    </row>
    <row r="28" customFormat="false" ht="13.2" hidden="false" customHeight="false" outlineLevel="0" collapsed="false">
      <c r="A28" s="8"/>
      <c r="B28" s="42" t="s">
        <v>0</v>
      </c>
    </row>
    <row r="29" customFormat="false" ht="13.2" hidden="false" customHeight="false" outlineLevel="0" collapsed="false">
      <c r="A29" s="8" t="s">
        <v>99</v>
      </c>
      <c r="B29" s="42" t="n">
        <f aca="false">SUM('mm assets'!K69:K71)</f>
        <v>37325.84548</v>
      </c>
    </row>
    <row r="30" customFormat="false" ht="13.2" hidden="false" customHeight="false" outlineLevel="0" collapsed="false">
      <c r="A30" s="8"/>
      <c r="B30" s="42" t="s">
        <v>0</v>
      </c>
    </row>
    <row r="31" customFormat="false" ht="13.2" hidden="false" customHeight="false" outlineLevel="0" collapsed="false">
      <c r="A31" s="8" t="s">
        <v>100</v>
      </c>
      <c r="B31" s="42" t="n">
        <f aca="false">SUM('mm assets'!K73:K75)</f>
        <v>36065.70746</v>
      </c>
    </row>
    <row r="32" customFormat="false" ht="13.2" hidden="false" customHeight="false" outlineLevel="0" collapsed="false">
      <c r="A32" s="8"/>
      <c r="B32" s="42" t="s">
        <v>0</v>
      </c>
    </row>
    <row r="33" customFormat="false" ht="13.2" hidden="false" customHeight="false" outlineLevel="0" collapsed="false">
      <c r="A33" s="8" t="s">
        <v>101</v>
      </c>
      <c r="B33" s="42" t="n">
        <v>10000</v>
      </c>
    </row>
    <row r="34" customFormat="false" ht="13.2" hidden="false" customHeight="false" outlineLevel="0" collapsed="false">
      <c r="A34" s="8"/>
      <c r="B34" s="42"/>
    </row>
    <row r="35" customFormat="false" ht="13.2" hidden="false" customHeight="false" outlineLevel="0" collapsed="false">
      <c r="A35" s="8" t="s">
        <v>102</v>
      </c>
      <c r="B35" s="42" t="n">
        <v>350000</v>
      </c>
      <c r="C35" s="43" t="s">
        <v>0</v>
      </c>
    </row>
    <row r="36" customFormat="false" ht="13.2" hidden="false" customHeight="false" outlineLevel="0" collapsed="false">
      <c r="A36" s="8"/>
      <c r="B36" s="42" t="s">
        <v>0</v>
      </c>
    </row>
    <row r="37" customFormat="false" ht="13.2" hidden="false" customHeight="false" outlineLevel="0" collapsed="false">
      <c r="A37" s="8" t="s">
        <v>103</v>
      </c>
      <c r="B37" s="42" t="n">
        <v>25000</v>
      </c>
    </row>
    <row r="38" customFormat="false" ht="13.2" hidden="false" customHeight="false" outlineLevel="0" collapsed="false">
      <c r="A38" s="8"/>
      <c r="B38" s="42"/>
    </row>
    <row r="39" customFormat="false" ht="13.2" hidden="false" customHeight="false" outlineLevel="0" collapsed="false">
      <c r="A39" s="40" t="s">
        <v>104</v>
      </c>
      <c r="B39" s="42" t="s">
        <v>0</v>
      </c>
    </row>
    <row r="40" customFormat="false" ht="13.2" hidden="false" customHeight="false" outlineLevel="0" collapsed="false">
      <c r="A40" s="8" t="s">
        <v>73</v>
      </c>
      <c r="B40" s="42" t="s">
        <v>0</v>
      </c>
    </row>
    <row r="41" customFormat="false" ht="13.2" hidden="false" customHeight="false" outlineLevel="0" collapsed="false">
      <c r="A41" s="8" t="n">
        <v>2002</v>
      </c>
      <c r="B41" s="42" t="n">
        <f aca="false">'mm assets'!K65</f>
        <v>-40000</v>
      </c>
    </row>
    <row r="42" customFormat="false" ht="13.2" hidden="false" customHeight="false" outlineLevel="0" collapsed="false">
      <c r="A42" s="8" t="n">
        <v>2003</v>
      </c>
      <c r="B42" s="42" t="n">
        <f aca="false">'mm assets'!K67</f>
        <v>-260000</v>
      </c>
    </row>
    <row r="43" customFormat="false" ht="13.2" hidden="false" customHeight="false" outlineLevel="0" collapsed="false">
      <c r="A43" s="8"/>
      <c r="B43" s="42"/>
    </row>
    <row r="44" customFormat="false" ht="13.2" hidden="false" customHeight="false" outlineLevel="0" collapsed="false">
      <c r="A44" s="8" t="s">
        <v>105</v>
      </c>
      <c r="B44" s="42" t="n">
        <v>-21400</v>
      </c>
    </row>
    <row r="45" customFormat="false" ht="13.8" hidden="false" customHeight="false" outlineLevel="0" collapsed="false">
      <c r="A45" s="44" t="s">
        <v>0</v>
      </c>
      <c r="B45" s="45"/>
    </row>
    <row r="46" customFormat="false" ht="13.2" hidden="false" customHeight="false" outlineLevel="0" collapsed="false">
      <c r="A46" s="46" t="s">
        <v>0</v>
      </c>
    </row>
    <row r="47" customFormat="false" ht="13.2" hidden="false" customHeight="false" outlineLevel="0" collapsed="false">
      <c r="A47" s="8" t="s">
        <v>89</v>
      </c>
      <c r="B47" s="39" t="n">
        <f aca="false">SUM(B5:B45)</f>
        <v>6217793.11062674</v>
      </c>
    </row>
    <row r="48" customFormat="false" ht="13.8" hidden="false" customHeight="false" outlineLevel="0" collapsed="false">
      <c r="A48" s="27"/>
      <c r="B48" s="45"/>
    </row>
    <row r="49" customFormat="false" ht="13.2" hidden="false" customHeight="false" outlineLevel="0" collapsed="false">
      <c r="B49" s="47"/>
    </row>
    <row r="50" customFormat="false" ht="13.2" hidden="false" customHeight="false" outlineLevel="0" collapsed="false">
      <c r="A50" s="1" t="s">
        <v>106</v>
      </c>
      <c r="B50" s="47" t="n">
        <f aca="false">SUM(B35:B37)</f>
        <v>375000</v>
      </c>
    </row>
    <row r="51" customFormat="false" ht="13.2" hidden="false" customHeight="false" outlineLevel="0" collapsed="false">
      <c r="A51" s="1" t="s">
        <v>107</v>
      </c>
      <c r="B51" s="47" t="n">
        <f aca="false">B44</f>
        <v>-21400</v>
      </c>
    </row>
    <row r="52" customFormat="false" ht="13.2" hidden="false" customHeight="false" outlineLevel="0" collapsed="false">
      <c r="A52" s="1" t="s">
        <v>108</v>
      </c>
      <c r="B52" s="47" t="n">
        <f aca="false">B47-B50-B51</f>
        <v>5864193.11062674</v>
      </c>
    </row>
    <row r="53" customFormat="false" ht="13.2" hidden="false" customHeight="false" outlineLevel="0" collapsed="false">
      <c r="A53" s="1" t="s">
        <v>109</v>
      </c>
      <c r="B53" s="42" t="n">
        <f aca="false">'mm assets'!K81</f>
        <v>5668193.11062674</v>
      </c>
    </row>
    <row r="54" customFormat="false" ht="13.2" hidden="false" customHeight="false" outlineLevel="0" collapsed="false">
      <c r="A54" s="1" t="s">
        <v>110</v>
      </c>
      <c r="B54" s="47" t="n">
        <f aca="false">B52-B53</f>
        <v>195999.999999999</v>
      </c>
    </row>
    <row r="57" customFormat="false" ht="13.2" hidden="false" customHeight="false" outlineLevel="0" collapsed="false">
      <c r="B57" s="39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G68" activeCellId="0" sqref="G6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0" width="20.1"/>
    <col collapsed="false" customWidth="true" hidden="false" outlineLevel="0" max="2" min="2" style="48" width="30.43"/>
    <col collapsed="false" customWidth="true" hidden="false" outlineLevel="0" max="3" min="3" style="49" width="10.66"/>
    <col collapsed="false" customWidth="true" hidden="false" outlineLevel="0" max="4" min="4" style="50" width="11.32"/>
    <col collapsed="false" customWidth="false" hidden="false" outlineLevel="0" max="5" min="5" style="48" width="9.1"/>
    <col collapsed="false" customWidth="true" hidden="false" outlineLevel="0" max="6" min="6" style="48" width="10.1"/>
    <col collapsed="false" customWidth="true" hidden="false" outlineLevel="0" max="8" min="7" style="51" width="18.43"/>
    <col collapsed="false" customWidth="true" hidden="false" outlineLevel="0" max="9" min="9" style="43" width="7.99"/>
    <col collapsed="false" customWidth="true" hidden="false" outlineLevel="0" max="11" min="10" style="43" width="11.66"/>
  </cols>
  <sheetData>
    <row r="1" customFormat="false" ht="13.2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3.2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3.2" hidden="false" customHeight="false" outlineLevel="0" collapsed="false">
      <c r="B6" s="10" t="s">
        <v>0</v>
      </c>
      <c r="C6" s="52" t="s">
        <v>0</v>
      </c>
    </row>
    <row r="7" customFormat="false" ht="13.2" hidden="false" customHeight="false" outlineLevel="0" collapsed="false">
      <c r="B7" s="10" t="s">
        <v>0</v>
      </c>
      <c r="C7" s="52" t="s">
        <v>0</v>
      </c>
    </row>
    <row r="8" customFormat="false" ht="13.2" hidden="false" customHeight="false" outlineLevel="0" collapsed="false">
      <c r="A8" s="8" t="s">
        <v>111</v>
      </c>
      <c r="B8" s="1" t="s">
        <v>112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3"/>
      <c r="M8" s="6" t="s">
        <v>0</v>
      </c>
      <c r="N8" s="6"/>
      <c r="O8" s="3"/>
    </row>
    <row r="9" customFormat="false" ht="13.2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L9" s="43"/>
      <c r="M9" s="6" t="s">
        <v>0</v>
      </c>
      <c r="N9" s="6"/>
      <c r="O9" s="3"/>
    </row>
    <row r="10" customFormat="false" ht="13.2" hidden="false" customHeight="false" outlineLevel="0" collapsed="false">
      <c r="A10" s="8" t="s">
        <v>113</v>
      </c>
      <c r="B10" s="3" t="s">
        <v>82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L10" s="43"/>
      <c r="M10" s="6" t="s">
        <v>0</v>
      </c>
      <c r="N10" s="6"/>
      <c r="O10" s="3"/>
    </row>
    <row r="11" customFormat="false" ht="13.2" hidden="false" customHeight="false" outlineLevel="0" collapsed="false">
      <c r="A11" s="22" t="s">
        <v>0</v>
      </c>
      <c r="B11" s="1" t="s">
        <v>112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3.2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L12" s="43"/>
      <c r="M12" s="6" t="s">
        <v>0</v>
      </c>
      <c r="N12" s="6"/>
      <c r="O12" s="3"/>
    </row>
    <row r="13" customFormat="false" ht="13.2" hidden="false" customHeight="false" outlineLevel="0" collapsed="false">
      <c r="A13" s="8" t="s">
        <v>114</v>
      </c>
      <c r="B13" s="3" t="s">
        <v>82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3"/>
      <c r="M13" s="6" t="s">
        <v>0</v>
      </c>
      <c r="N13" s="6"/>
      <c r="O13" s="3"/>
    </row>
    <row r="14" customFormat="false" ht="13.2" hidden="false" customHeight="false" outlineLevel="0" collapsed="false">
      <c r="A14" s="8"/>
      <c r="B14" s="1" t="s">
        <v>115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3"/>
      <c r="M14" s="6" t="s">
        <v>0</v>
      </c>
      <c r="N14" s="6"/>
      <c r="O14" s="3"/>
    </row>
    <row r="15" customFormat="false" ht="13.2" hidden="false" customHeight="false" outlineLevel="0" collapsed="false">
      <c r="A15" s="8"/>
      <c r="B15" s="1" t="s">
        <v>116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3"/>
      <c r="M15" s="6" t="s">
        <v>0</v>
      </c>
      <c r="N15" s="6"/>
      <c r="O15" s="3"/>
    </row>
    <row r="16" customFormat="false" ht="13.2" hidden="false" customHeight="false" outlineLevel="0" collapsed="false">
      <c r="A16" s="8"/>
      <c r="B16" s="1" t="s">
        <v>117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3"/>
      <c r="M16" s="6" t="s">
        <v>0</v>
      </c>
      <c r="N16" s="6"/>
      <c r="O16" s="3"/>
    </row>
    <row r="17" customFormat="false" ht="13.2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3"/>
      <c r="M17" s="6" t="s">
        <v>0</v>
      </c>
      <c r="N17" s="6"/>
      <c r="O17" s="3"/>
    </row>
    <row r="18" customFormat="false" ht="13.2" hidden="false" customHeight="false" outlineLevel="0" collapsed="false">
      <c r="A18" s="8" t="s">
        <v>118</v>
      </c>
      <c r="B18" s="13" t="s">
        <v>82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3"/>
      <c r="M18" s="6" t="s">
        <v>0</v>
      </c>
      <c r="N18" s="6"/>
      <c r="O18" s="3"/>
    </row>
    <row r="19" customFormat="false" ht="13.2" hidden="false" customHeight="false" outlineLevel="0" collapsed="false">
      <c r="A19" s="8" t="s">
        <v>119</v>
      </c>
      <c r="B19" s="1" t="s">
        <v>120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3"/>
      <c r="M19" s="6" t="s">
        <v>0</v>
      </c>
      <c r="N19" s="6"/>
      <c r="O19" s="3"/>
    </row>
    <row r="20" customFormat="false" ht="13.2" hidden="false" customHeight="false" outlineLevel="0" collapsed="false">
      <c r="A20" s="8"/>
      <c r="B20" s="1" t="s">
        <v>121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3"/>
      <c r="M20" s="6" t="s">
        <v>0</v>
      </c>
      <c r="N20" s="6" t="s">
        <v>0</v>
      </c>
      <c r="O20" s="3"/>
    </row>
    <row r="21" customFormat="false" ht="13.2" hidden="false" customHeight="false" outlineLevel="0" collapsed="false">
      <c r="A21" s="8" t="s">
        <v>0</v>
      </c>
      <c r="B21" s="1" t="s">
        <v>122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3"/>
      <c r="M21" s="6" t="s">
        <v>0</v>
      </c>
      <c r="N21" s="6"/>
      <c r="O21" s="3"/>
    </row>
    <row r="22" customFormat="false" ht="13.2" hidden="false" customHeight="false" outlineLevel="0" collapsed="false">
      <c r="A22" s="8" t="s">
        <v>0</v>
      </c>
      <c r="B22" s="1" t="s">
        <v>123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3"/>
      <c r="M22" s="6" t="s">
        <v>0</v>
      </c>
      <c r="N22" s="6"/>
      <c r="O22" s="3"/>
    </row>
    <row r="23" customFormat="false" ht="13.2" hidden="false" customHeight="false" outlineLevel="0" collapsed="false">
      <c r="A23" s="8" t="s">
        <v>0</v>
      </c>
      <c r="B23" s="1" t="s">
        <v>124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3"/>
      <c r="M23" s="6" t="s">
        <v>0</v>
      </c>
      <c r="N23" s="6"/>
      <c r="O23" s="3"/>
    </row>
    <row r="24" customFormat="false" ht="13.2" hidden="false" customHeight="false" outlineLevel="0" collapsed="false">
      <c r="A24" s="8" t="s">
        <v>0</v>
      </c>
      <c r="B24" s="1" t="s">
        <v>125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3"/>
      <c r="M24" s="6" t="s">
        <v>0</v>
      </c>
      <c r="N24" s="6"/>
      <c r="O24" s="3"/>
    </row>
    <row r="25" customFormat="false" ht="13.2" hidden="false" customHeight="false" outlineLevel="0" collapsed="false">
      <c r="A25" s="8" t="s">
        <v>0</v>
      </c>
      <c r="B25" s="1" t="s">
        <v>126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3"/>
      <c r="M25" s="6" t="s">
        <v>0</v>
      </c>
      <c r="N25" s="6"/>
      <c r="O25" s="3"/>
    </row>
    <row r="26" customFormat="false" ht="13.2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3"/>
      <c r="M26" s="6" t="s">
        <v>0</v>
      </c>
      <c r="N26" s="6"/>
      <c r="O26" s="3"/>
    </row>
    <row r="27" customFormat="false" ht="13.2" hidden="false" customHeight="false" outlineLevel="0" collapsed="false">
      <c r="A27" s="8" t="s">
        <v>127</v>
      </c>
      <c r="B27" s="3" t="s">
        <v>82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3"/>
      <c r="M27" s="6" t="s">
        <v>0</v>
      </c>
      <c r="N27" s="6"/>
      <c r="O27" s="3"/>
    </row>
    <row r="28" customFormat="false" ht="13.2" hidden="false" customHeight="false" outlineLevel="0" collapsed="false">
      <c r="A28" s="8" t="s">
        <v>128</v>
      </c>
      <c r="B28" s="1" t="s">
        <v>129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3"/>
      <c r="M28" s="6" t="s">
        <v>0</v>
      </c>
      <c r="N28" s="6"/>
      <c r="O28" s="3"/>
    </row>
    <row r="29" customFormat="false" ht="13.2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3"/>
      <c r="M29" s="6" t="s">
        <v>0</v>
      </c>
      <c r="N29" s="6"/>
      <c r="O29" s="3"/>
    </row>
    <row r="30" customFormat="false" ht="13.2" hidden="false" customHeight="false" outlineLevel="0" collapsed="false">
      <c r="A30" s="8" t="s">
        <v>130</v>
      </c>
      <c r="B30" s="3" t="s">
        <v>82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3"/>
      <c r="M30" s="6" t="s">
        <v>0</v>
      </c>
      <c r="N30" s="6"/>
      <c r="O30" s="3"/>
    </row>
    <row r="31" customFormat="false" ht="13.2" hidden="false" customHeight="false" outlineLevel="0" collapsed="false">
      <c r="A31" s="8" t="s">
        <v>131</v>
      </c>
      <c r="B31" s="1" t="s">
        <v>132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3"/>
      <c r="M31" s="6" t="s">
        <v>0</v>
      </c>
      <c r="N31" s="6"/>
      <c r="O31" s="4" t="s">
        <v>0</v>
      </c>
      <c r="P31" s="20" t="s">
        <v>0</v>
      </c>
    </row>
    <row r="32" customFormat="false" ht="13.2" hidden="false" customHeight="false" outlineLevel="0" collapsed="false">
      <c r="B32" s="10" t="s">
        <v>0</v>
      </c>
      <c r="C32" s="52" t="s">
        <v>0</v>
      </c>
    </row>
    <row r="33" customFormat="false" ht="13.2" hidden="false" customHeight="false" outlineLevel="0" collapsed="false">
      <c r="A33" s="8" t="s">
        <v>130</v>
      </c>
      <c r="B33" s="3" t="s">
        <v>82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3.2" hidden="false" customHeight="false" outlineLevel="0" collapsed="false">
      <c r="A34" s="8" t="s">
        <v>133</v>
      </c>
      <c r="B34" s="1" t="s">
        <v>134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3"/>
      <c r="M34" s="43"/>
      <c r="N34" s="43"/>
      <c r="O34" s="43"/>
    </row>
    <row r="35" customFormat="false" ht="13.2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3.2" hidden="false" customHeight="false" outlineLevel="0" collapsed="false">
      <c r="A36" s="8" t="s">
        <v>135</v>
      </c>
      <c r="B36" s="3" t="s">
        <v>82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3"/>
      <c r="M36" s="43"/>
      <c r="N36" s="43"/>
      <c r="O36" s="43"/>
    </row>
    <row r="37" customFormat="false" ht="13.2" hidden="false" customHeight="false" outlineLevel="0" collapsed="false">
      <c r="A37" s="8" t="s">
        <v>128</v>
      </c>
      <c r="B37" s="1" t="s">
        <v>136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3.2" hidden="false" customHeight="false" outlineLevel="0" collapsed="false">
      <c r="A38" s="8" t="s">
        <v>0</v>
      </c>
      <c r="B38" s="1" t="s">
        <v>137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3"/>
      <c r="M38" s="43"/>
      <c r="N38" s="43"/>
      <c r="O38" s="43"/>
    </row>
    <row r="39" customFormat="false" ht="13.2" hidden="false" customHeight="false" outlineLevel="0" collapsed="false">
      <c r="A39" s="8" t="s">
        <v>0</v>
      </c>
      <c r="B39" s="1" t="s">
        <v>138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3.2" hidden="false" customHeight="false" outlineLevel="0" collapsed="false">
      <c r="A40" s="8" t="s">
        <v>0</v>
      </c>
      <c r="B40" s="1" t="s">
        <v>139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3"/>
      <c r="M40" s="43"/>
      <c r="N40" s="43"/>
      <c r="O40" s="43"/>
    </row>
    <row r="41" customFormat="false" ht="13.2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3.2" hidden="false" customHeight="false" outlineLevel="0" collapsed="false">
      <c r="A42" s="8" t="s">
        <v>118</v>
      </c>
      <c r="B42" s="3" t="s">
        <v>82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3"/>
      <c r="M42" s="43"/>
      <c r="N42" s="43"/>
      <c r="O42" s="43"/>
    </row>
    <row r="43" customFormat="false" ht="13.2" hidden="false" customHeight="false" outlineLevel="0" collapsed="false">
      <c r="A43" s="8" t="s">
        <v>119</v>
      </c>
      <c r="B43" s="1" t="s">
        <v>140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3.2" hidden="false" customHeight="false" outlineLevel="0" collapsed="false">
      <c r="A44" s="8" t="s">
        <v>0</v>
      </c>
      <c r="B44" s="1" t="s">
        <v>141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3"/>
      <c r="M44" s="43"/>
      <c r="N44" s="43"/>
      <c r="O44" s="43"/>
      <c r="P44" s="20" t="s">
        <v>0</v>
      </c>
    </row>
    <row r="45" customFormat="false" ht="13.2" hidden="false" customHeight="false" outlineLevel="0" collapsed="false">
      <c r="A45" s="8"/>
      <c r="B45" s="1" t="s">
        <v>142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3.2" hidden="false" customHeight="false" outlineLevel="0" collapsed="false">
      <c r="A46" s="8"/>
      <c r="B46" s="1" t="s">
        <v>143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3"/>
      <c r="M46" s="43"/>
      <c r="N46" s="43"/>
      <c r="O46" s="43"/>
      <c r="P46" s="20" t="s">
        <v>0</v>
      </c>
    </row>
    <row r="47" customFormat="false" ht="13.2" hidden="false" customHeight="false" outlineLevel="0" collapsed="false">
      <c r="A47" s="8"/>
      <c r="B47" s="1" t="s">
        <v>144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3.2" hidden="false" customHeight="false" outlineLevel="0" collapsed="false">
      <c r="A48" s="8"/>
      <c r="B48" s="1" t="s">
        <v>145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3"/>
      <c r="M48" s="43"/>
      <c r="N48" s="43"/>
      <c r="O48" s="43"/>
    </row>
    <row r="49" customFormat="false" ht="13.2" hidden="false" customHeight="false" outlineLevel="0" collapsed="false">
      <c r="A49" s="8"/>
      <c r="B49" s="1" t="s">
        <v>146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3.2" hidden="false" customHeight="false" outlineLevel="0" collapsed="false">
      <c r="A50" s="8"/>
      <c r="B50" s="1" t="s">
        <v>147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3"/>
      <c r="M50" s="43"/>
      <c r="N50" s="43"/>
      <c r="O50" s="43"/>
    </row>
    <row r="51" customFormat="false" ht="13.2" hidden="false" customHeight="false" outlineLevel="0" collapsed="false">
      <c r="A51" s="8"/>
      <c r="B51" s="1" t="s">
        <v>148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8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3.2" hidden="false" customHeight="false" outlineLevel="0" collapsed="false">
      <c r="B53" s="62" t="s">
        <v>0</v>
      </c>
      <c r="C53" s="52" t="s">
        <v>0</v>
      </c>
    </row>
    <row r="54" customFormat="false" ht="13.2" hidden="false" customHeight="false" outlineLevel="0" collapsed="false">
      <c r="A54" s="63" t="s">
        <v>149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8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3.2" hidden="false" customHeight="false" outlineLevel="0" collapsed="false">
      <c r="B56" s="10" t="s">
        <v>0</v>
      </c>
      <c r="C56" s="52" t="s">
        <v>0</v>
      </c>
    </row>
    <row r="57" customFormat="false" ht="13.2" hidden="false" customHeight="false" outlineLevel="0" collapsed="false">
      <c r="B57" s="10" t="s">
        <v>0</v>
      </c>
      <c r="C57" s="52" t="s">
        <v>0</v>
      </c>
    </row>
    <row r="58" customFormat="false" ht="13.2" hidden="false" customHeight="false" outlineLevel="0" collapsed="false">
      <c r="B58" s="10" t="s">
        <v>0</v>
      </c>
      <c r="C58" s="52" t="s">
        <v>0</v>
      </c>
      <c r="F58" s="10" t="s">
        <v>150</v>
      </c>
    </row>
    <row r="59" customFormat="false" ht="13.2" hidden="false" customHeight="false" outlineLevel="0" collapsed="false">
      <c r="B59" s="10" t="s">
        <v>0</v>
      </c>
      <c r="C59" s="52" t="s">
        <v>0</v>
      </c>
      <c r="F59" s="48" t="s">
        <v>151</v>
      </c>
      <c r="G59" s="51" t="n">
        <f aca="false">15240*12/12</f>
        <v>15240</v>
      </c>
    </row>
    <row r="60" customFormat="false" ht="13.2" hidden="false" customHeight="false" outlineLevel="0" collapsed="false">
      <c r="B60" s="10"/>
      <c r="C60" s="52"/>
      <c r="F60" s="48" t="s">
        <v>152</v>
      </c>
      <c r="G60" s="65" t="n">
        <f aca="false">-11000/12</f>
        <v>-916.666666666667</v>
      </c>
    </row>
    <row r="61" customFormat="false" ht="13.8" hidden="false" customHeight="false" outlineLevel="0" collapsed="false">
      <c r="B61" s="10"/>
      <c r="C61" s="52"/>
      <c r="F61" s="48" t="s">
        <v>153</v>
      </c>
      <c r="G61" s="66" t="n">
        <v>-450</v>
      </c>
    </row>
    <row r="62" customFormat="false" ht="13.2" hidden="false" customHeight="false" outlineLevel="0" collapsed="false">
      <c r="B62" s="10"/>
      <c r="C62" s="52"/>
      <c r="F62" s="48" t="s">
        <v>0</v>
      </c>
      <c r="G62" s="65" t="n">
        <f aca="false">SUM(G59:G61)</f>
        <v>13873.3333333333</v>
      </c>
    </row>
    <row r="63" customFormat="false" ht="13.8" hidden="false" customHeight="false" outlineLevel="0" collapsed="false">
      <c r="B63" s="10"/>
      <c r="C63" s="52"/>
      <c r="F63" s="48" t="s">
        <v>154</v>
      </c>
      <c r="G63" s="66" t="n">
        <f aca="false">G62*0.4*-1</f>
        <v>-5549.33333333333</v>
      </c>
    </row>
    <row r="64" customFormat="false" ht="13.2" hidden="false" customHeight="false" outlineLevel="0" collapsed="false">
      <c r="B64" s="10" t="s">
        <v>0</v>
      </c>
      <c r="C64" s="52" t="s">
        <v>0</v>
      </c>
      <c r="G64" s="67" t="n">
        <f aca="false">SUM(G62:G63)</f>
        <v>8324</v>
      </c>
    </row>
    <row r="65" customFormat="false" ht="13.8" hidden="false" customHeight="false" outlineLevel="0" collapsed="false">
      <c r="B65" s="10" t="s">
        <v>0</v>
      </c>
      <c r="C65" s="52" t="s">
        <v>0</v>
      </c>
      <c r="F65" s="48" t="s">
        <v>155</v>
      </c>
      <c r="G65" s="60" t="n">
        <f aca="false">143000/12</f>
        <v>11916.6666666667</v>
      </c>
    </row>
    <row r="66" customFormat="false" ht="13.2" hidden="false" customHeight="false" outlineLevel="0" collapsed="false">
      <c r="B66" s="10" t="s">
        <v>0</v>
      </c>
      <c r="C66" s="52" t="s">
        <v>0</v>
      </c>
    </row>
    <row r="67" customFormat="false" ht="13.2" hidden="false" customHeight="false" outlineLevel="0" collapsed="false">
      <c r="B67" s="10" t="s">
        <v>0</v>
      </c>
      <c r="C67" s="52" t="s">
        <v>0</v>
      </c>
      <c r="G67" s="51" t="n">
        <f aca="false">SUM(G64:G65)</f>
        <v>20240.6666666667</v>
      </c>
    </row>
    <row r="68" customFormat="false" ht="13.8" hidden="false" customHeight="false" outlineLevel="0" collapsed="false">
      <c r="B68" s="10" t="s">
        <v>0</v>
      </c>
      <c r="C68" s="52" t="s">
        <v>0</v>
      </c>
      <c r="G68" s="60"/>
    </row>
    <row r="69" customFormat="false" ht="13.2" hidden="false" customHeight="false" outlineLevel="0" collapsed="false">
      <c r="B69" s="10" t="s">
        <v>0</v>
      </c>
      <c r="C69" s="52" t="s">
        <v>0</v>
      </c>
    </row>
    <row r="70" customFormat="false" ht="13.2" hidden="false" customHeight="false" outlineLevel="0" collapsed="false">
      <c r="B70" s="10" t="s">
        <v>0</v>
      </c>
      <c r="C70" s="52" t="s">
        <v>0</v>
      </c>
    </row>
    <row r="71" customFormat="false" ht="13.2" hidden="false" customHeight="false" outlineLevel="0" collapsed="false">
      <c r="B71" s="10" t="s">
        <v>0</v>
      </c>
      <c r="C71" s="52" t="s">
        <v>0</v>
      </c>
    </row>
    <row r="72" customFormat="false" ht="13.2" hidden="false" customHeight="false" outlineLevel="0" collapsed="false">
      <c r="B72" s="10" t="s">
        <v>0</v>
      </c>
      <c r="C72" s="52" t="s">
        <v>0</v>
      </c>
    </row>
    <row r="73" customFormat="false" ht="13.2" hidden="false" customHeight="false" outlineLevel="0" collapsed="false">
      <c r="B73" s="10" t="s">
        <v>0</v>
      </c>
      <c r="C73" s="52" t="s">
        <v>0</v>
      </c>
    </row>
    <row r="74" customFormat="false" ht="13.2" hidden="false" customHeight="false" outlineLevel="0" collapsed="false">
      <c r="B74" s="10" t="s">
        <v>0</v>
      </c>
      <c r="C74" s="52" t="s">
        <v>0</v>
      </c>
    </row>
    <row r="75" customFormat="false" ht="13.2" hidden="false" customHeight="false" outlineLevel="0" collapsed="false">
      <c r="B75" s="10" t="s">
        <v>0</v>
      </c>
      <c r="C75" s="52" t="s">
        <v>0</v>
      </c>
    </row>
    <row r="76" customFormat="false" ht="13.2" hidden="false" customHeight="false" outlineLevel="0" collapsed="false">
      <c r="B76" s="10" t="s">
        <v>0</v>
      </c>
      <c r="C76" s="52" t="s">
        <v>0</v>
      </c>
    </row>
    <row r="77" customFormat="false" ht="13.2" hidden="false" customHeight="false" outlineLevel="0" collapsed="false">
      <c r="B77" s="10" t="s">
        <v>0</v>
      </c>
      <c r="C77" s="52" t="s">
        <v>0</v>
      </c>
    </row>
    <row r="78" customFormat="false" ht="13.2" hidden="false" customHeight="false" outlineLevel="0" collapsed="false">
      <c r="B78" s="10" t="s">
        <v>0</v>
      </c>
      <c r="C78" s="52" t="s">
        <v>0</v>
      </c>
    </row>
    <row r="79" customFormat="false" ht="13.2" hidden="false" customHeight="false" outlineLevel="0" collapsed="false">
      <c r="B79" s="10" t="s">
        <v>0</v>
      </c>
      <c r="C79" s="52" t="s">
        <v>0</v>
      </c>
    </row>
    <row r="80" customFormat="false" ht="13.2" hidden="false" customHeight="false" outlineLevel="0" collapsed="false">
      <c r="B80" s="10" t="s">
        <v>0</v>
      </c>
      <c r="C80" s="52" t="s">
        <v>0</v>
      </c>
    </row>
    <row r="81" customFormat="false" ht="13.2" hidden="false" customHeight="false" outlineLevel="0" collapsed="false">
      <c r="B81" s="10" t="s">
        <v>0</v>
      </c>
      <c r="C81" s="52" t="s">
        <v>0</v>
      </c>
    </row>
    <row r="82" customFormat="false" ht="13.2" hidden="false" customHeight="false" outlineLevel="0" collapsed="false">
      <c r="B82" s="10" t="s">
        <v>0</v>
      </c>
      <c r="C82" s="52" t="s">
        <v>0</v>
      </c>
    </row>
    <row r="83" customFormat="false" ht="13.2" hidden="false" customHeight="false" outlineLevel="0" collapsed="false">
      <c r="B83" s="10" t="s">
        <v>0</v>
      </c>
      <c r="C83" s="52" t="s">
        <v>0</v>
      </c>
    </row>
    <row r="84" customFormat="false" ht="13.2" hidden="false" customHeight="false" outlineLevel="0" collapsed="false">
      <c r="B84" s="10" t="s">
        <v>0</v>
      </c>
      <c r="C84" s="52" t="s">
        <v>0</v>
      </c>
    </row>
    <row r="85" customFormat="false" ht="13.2" hidden="false" customHeight="false" outlineLevel="0" collapsed="false">
      <c r="B85" s="10" t="s">
        <v>0</v>
      </c>
      <c r="C85" s="52" t="s">
        <v>0</v>
      </c>
    </row>
    <row r="86" customFormat="false" ht="13.2" hidden="false" customHeight="false" outlineLevel="0" collapsed="false">
      <c r="B86" s="10" t="s">
        <v>0</v>
      </c>
      <c r="C86" s="52" t="s">
        <v>0</v>
      </c>
    </row>
    <row r="87" customFormat="false" ht="13.2" hidden="false" customHeight="false" outlineLevel="0" collapsed="false">
      <c r="B87" s="10" t="s">
        <v>0</v>
      </c>
      <c r="C87" s="52" t="s">
        <v>0</v>
      </c>
    </row>
    <row r="88" customFormat="false" ht="13.2" hidden="false" customHeight="false" outlineLevel="0" collapsed="false">
      <c r="B88" s="10" t="s">
        <v>0</v>
      </c>
      <c r="C88" s="52" t="s">
        <v>0</v>
      </c>
    </row>
    <row r="89" customFormat="false" ht="13.2" hidden="false" customHeight="false" outlineLevel="0" collapsed="false">
      <c r="B89" s="10" t="s">
        <v>0</v>
      </c>
      <c r="C89" s="52" t="s">
        <v>0</v>
      </c>
    </row>
    <row r="90" customFormat="false" ht="13.2" hidden="false" customHeight="false" outlineLevel="0" collapsed="false">
      <c r="B90" s="10" t="s">
        <v>0</v>
      </c>
      <c r="C90" s="52" t="s">
        <v>0</v>
      </c>
    </row>
    <row r="91" customFormat="false" ht="13.2" hidden="false" customHeight="false" outlineLevel="0" collapsed="false">
      <c r="B91" s="10" t="s">
        <v>0</v>
      </c>
      <c r="C91" s="52" t="s">
        <v>0</v>
      </c>
    </row>
    <row r="92" customFormat="false" ht="13.2" hidden="false" customHeight="false" outlineLevel="0" collapsed="false">
      <c r="B92" s="10" t="s">
        <v>0</v>
      </c>
      <c r="C92" s="52" t="s">
        <v>0</v>
      </c>
    </row>
    <row r="93" customFormat="false" ht="13.2" hidden="false" customHeight="false" outlineLevel="0" collapsed="false">
      <c r="B93" s="10" t="s">
        <v>0</v>
      </c>
      <c r="C93" s="52" t="s">
        <v>0</v>
      </c>
    </row>
    <row r="94" customFormat="false" ht="13.2" hidden="false" customHeight="false" outlineLevel="0" collapsed="false">
      <c r="B94" s="10" t="s">
        <v>0</v>
      </c>
      <c r="C94" s="52" t="s">
        <v>0</v>
      </c>
    </row>
    <row r="95" customFormat="false" ht="13.2" hidden="false" customHeight="false" outlineLevel="0" collapsed="false">
      <c r="B95" s="10" t="s">
        <v>0</v>
      </c>
      <c r="C95" s="52" t="s">
        <v>0</v>
      </c>
    </row>
    <row r="96" customFormat="false" ht="13.2" hidden="false" customHeight="false" outlineLevel="0" collapsed="false">
      <c r="B96" s="10" t="s">
        <v>0</v>
      </c>
      <c r="C96" s="52" t="s">
        <v>0</v>
      </c>
    </row>
    <row r="97" customFormat="false" ht="13.2" hidden="false" customHeight="false" outlineLevel="0" collapsed="false">
      <c r="B97" s="10" t="s">
        <v>0</v>
      </c>
      <c r="C97" s="52" t="s">
        <v>0</v>
      </c>
    </row>
    <row r="98" customFormat="false" ht="13.2" hidden="false" customHeight="false" outlineLevel="0" collapsed="false">
      <c r="B98" s="10" t="s">
        <v>0</v>
      </c>
      <c r="C98" s="52" t="s">
        <v>0</v>
      </c>
    </row>
    <row r="99" customFormat="false" ht="13.2" hidden="false" customHeight="false" outlineLevel="0" collapsed="false">
      <c r="B99" s="10" t="s">
        <v>0</v>
      </c>
      <c r="C99" s="52" t="s">
        <v>0</v>
      </c>
    </row>
    <row r="100" customFormat="false" ht="13.2" hidden="false" customHeight="false" outlineLevel="0" collapsed="false">
      <c r="B100" s="10" t="s">
        <v>0</v>
      </c>
      <c r="C100" s="52" t="s">
        <v>0</v>
      </c>
    </row>
    <row r="101" customFormat="false" ht="13.2" hidden="false" customHeight="false" outlineLevel="0" collapsed="false">
      <c r="B101" s="10" t="s">
        <v>0</v>
      </c>
      <c r="C101" s="52" t="s">
        <v>0</v>
      </c>
    </row>
    <row r="102" customFormat="false" ht="13.2" hidden="false" customHeight="false" outlineLevel="0" collapsed="false">
      <c r="B102" s="10" t="s">
        <v>0</v>
      </c>
      <c r="C102" s="52" t="s">
        <v>0</v>
      </c>
    </row>
    <row r="103" customFormat="false" ht="13.2" hidden="false" customHeight="false" outlineLevel="0" collapsed="false">
      <c r="B103" s="10" t="s">
        <v>0</v>
      </c>
      <c r="C103" s="52" t="s">
        <v>0</v>
      </c>
    </row>
    <row r="104" customFormat="false" ht="13.2" hidden="false" customHeight="false" outlineLevel="0" collapsed="false">
      <c r="B104" s="10" t="s">
        <v>0</v>
      </c>
      <c r="C104" s="52" t="s">
        <v>0</v>
      </c>
    </row>
    <row r="105" customFormat="false" ht="13.2" hidden="false" customHeight="false" outlineLevel="0" collapsed="false">
      <c r="B105" s="10" t="s">
        <v>0</v>
      </c>
      <c r="C105" s="52" t="s">
        <v>0</v>
      </c>
    </row>
    <row r="106" customFormat="false" ht="13.2" hidden="false" customHeight="false" outlineLevel="0" collapsed="false">
      <c r="B106" s="10" t="s">
        <v>0</v>
      </c>
      <c r="C106" s="52" t="s">
        <v>0</v>
      </c>
    </row>
    <row r="107" customFormat="false" ht="13.2" hidden="false" customHeight="false" outlineLevel="0" collapsed="false">
      <c r="B107" s="10" t="s">
        <v>0</v>
      </c>
      <c r="C107" s="52" t="s">
        <v>0</v>
      </c>
    </row>
    <row r="108" customFormat="false" ht="13.2" hidden="false" customHeight="false" outlineLevel="0" collapsed="false">
      <c r="B108" s="10" t="s">
        <v>0</v>
      </c>
      <c r="C108" s="52" t="s">
        <v>0</v>
      </c>
    </row>
    <row r="109" customFormat="false" ht="13.2" hidden="false" customHeight="false" outlineLevel="0" collapsed="false">
      <c r="B109" s="10" t="s">
        <v>0</v>
      </c>
      <c r="C109" s="52" t="s">
        <v>0</v>
      </c>
    </row>
    <row r="110" customFormat="false" ht="13.2" hidden="false" customHeight="false" outlineLevel="0" collapsed="false">
      <c r="B110" s="10" t="s">
        <v>0</v>
      </c>
      <c r="C110" s="52" t="s">
        <v>0</v>
      </c>
    </row>
    <row r="111" customFormat="false" ht="13.2" hidden="false" customHeight="false" outlineLevel="0" collapsed="false">
      <c r="B111" s="10" t="s">
        <v>0</v>
      </c>
      <c r="C111" s="52" t="s">
        <v>0</v>
      </c>
    </row>
    <row r="112" customFormat="false" ht="13.2" hidden="false" customHeight="false" outlineLevel="0" collapsed="false">
      <c r="B112" s="10" t="s">
        <v>0</v>
      </c>
      <c r="C112" s="52" t="s">
        <v>0</v>
      </c>
    </row>
    <row r="113" customFormat="false" ht="13.2" hidden="false" customHeight="false" outlineLevel="0" collapsed="false">
      <c r="B113" s="10" t="s">
        <v>0</v>
      </c>
      <c r="C113" s="52" t="s">
        <v>0</v>
      </c>
    </row>
    <row r="114" customFormat="false" ht="13.2" hidden="false" customHeight="false" outlineLevel="0" collapsed="false">
      <c r="B114" s="10" t="s">
        <v>0</v>
      </c>
      <c r="C114" s="52" t="s">
        <v>0</v>
      </c>
    </row>
    <row r="115" customFormat="false" ht="13.2" hidden="false" customHeight="false" outlineLevel="0" collapsed="false">
      <c r="B115" s="10" t="s">
        <v>0</v>
      </c>
      <c r="C115" s="52" t="s">
        <v>0</v>
      </c>
    </row>
    <row r="116" customFormat="false" ht="13.2" hidden="false" customHeight="false" outlineLevel="0" collapsed="false">
      <c r="B116" s="10" t="s">
        <v>0</v>
      </c>
      <c r="C116" s="52" t="s">
        <v>0</v>
      </c>
    </row>
    <row r="117" customFormat="false" ht="13.2" hidden="false" customHeight="false" outlineLevel="0" collapsed="false">
      <c r="B117" s="10" t="s">
        <v>0</v>
      </c>
      <c r="C117" s="52" t="s">
        <v>0</v>
      </c>
    </row>
    <row r="118" customFormat="false" ht="13.2" hidden="false" customHeight="false" outlineLevel="0" collapsed="false">
      <c r="B118" s="10" t="s">
        <v>0</v>
      </c>
      <c r="C118" s="52" t="s">
        <v>0</v>
      </c>
    </row>
    <row r="119" customFormat="false" ht="13.2" hidden="false" customHeight="false" outlineLevel="0" collapsed="false">
      <c r="B119" s="10" t="s">
        <v>0</v>
      </c>
      <c r="C119" s="52" t="s">
        <v>0</v>
      </c>
    </row>
    <row r="120" customFormat="false" ht="13.2" hidden="false" customHeight="false" outlineLevel="0" collapsed="false">
      <c r="B120" s="10" t="s">
        <v>0</v>
      </c>
      <c r="C120" s="52" t="s">
        <v>0</v>
      </c>
    </row>
    <row r="121" customFormat="false" ht="13.2" hidden="false" customHeight="false" outlineLevel="0" collapsed="false">
      <c r="B121" s="10" t="s">
        <v>0</v>
      </c>
      <c r="C121" s="52" t="s">
        <v>0</v>
      </c>
    </row>
    <row r="122" customFormat="false" ht="13.2" hidden="false" customHeight="false" outlineLevel="0" collapsed="false">
      <c r="B122" s="10" t="s">
        <v>0</v>
      </c>
      <c r="C122" s="52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3" t="s">
        <v>0</v>
      </c>
      <c r="I126" s="13"/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3" t="s">
        <v>0</v>
      </c>
      <c r="I127" s="13"/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I128" s="13"/>
    </row>
    <row r="129" customFormat="false" ht="13.2" hidden="false" customHeight="false" outlineLevel="0" collapsed="false">
      <c r="B129" s="1"/>
      <c r="C129" s="2" t="s">
        <v>0</v>
      </c>
      <c r="D129" s="2" t="s">
        <v>0</v>
      </c>
      <c r="E129" s="13" t="s">
        <v>0</v>
      </c>
      <c r="I129" s="13"/>
    </row>
    <row r="130" customFormat="false" ht="13.2" hidden="false" customHeight="false" outlineLevel="0" collapsed="false">
      <c r="B130" s="3" t="s">
        <v>0</v>
      </c>
      <c r="C130" s="2" t="s">
        <v>0</v>
      </c>
      <c r="D130" s="2" t="s">
        <v>0</v>
      </c>
      <c r="E130" s="13" t="s">
        <v>0</v>
      </c>
      <c r="I130" s="1"/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3.2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3.2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3.2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3.2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  <row r="136" customFormat="false" ht="13.2" hidden="false" customHeight="false" outlineLevel="0" collapsed="false">
      <c r="B136" s="1" t="s">
        <v>0</v>
      </c>
      <c r="C136" s="2" t="s">
        <v>0</v>
      </c>
      <c r="D136" s="2" t="s">
        <v>0</v>
      </c>
      <c r="E136" s="13" t="s">
        <v>0</v>
      </c>
      <c r="F136" s="13" t="s">
        <v>0</v>
      </c>
      <c r="I136" s="13" t="s">
        <v>0</v>
      </c>
    </row>
    <row r="137" customFormat="false" ht="13.2" hidden="false" customHeight="false" outlineLevel="0" collapsed="false">
      <c r="B137" s="1" t="s">
        <v>0</v>
      </c>
      <c r="C137" s="2" t="s">
        <v>0</v>
      </c>
      <c r="D137" s="2" t="s">
        <v>0</v>
      </c>
      <c r="E137" s="13" t="s">
        <v>0</v>
      </c>
      <c r="F137" s="13" t="s">
        <v>0</v>
      </c>
      <c r="I137" s="13" t="s">
        <v>0</v>
      </c>
    </row>
    <row r="138" customFormat="false" ht="13.2" hidden="false" customHeight="false" outlineLevel="0" collapsed="false">
      <c r="B138" s="1" t="s">
        <v>0</v>
      </c>
      <c r="C138" s="2" t="s">
        <v>0</v>
      </c>
      <c r="D138" s="2" t="s">
        <v>0</v>
      </c>
      <c r="E138" s="13" t="s">
        <v>0</v>
      </c>
      <c r="F138" s="13" t="s">
        <v>0</v>
      </c>
      <c r="I138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2001-12-12T19:42:39Z</cp:lastPrinted>
  <dcterms:modified xsi:type="dcterms:W3CDTF">2002-02-05T01:32:41Z</dcterms:modified>
  <cp:revision>0</cp:revision>
  <dc:subject/>
  <dc:title/>
</cp:coreProperties>
</file>