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<sst xmlns="http://schemas.openxmlformats.org/spreadsheetml/2006/main" count="468" uniqueCount="184">
  <si>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</si>
  <si>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</si>
  <si>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</si>
  <si>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</si>
  <si>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</si>
  <si>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</si>
  <si>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</si>
  <si>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</si>
  <si>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</si>
  <si>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</si>
  <si>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EXP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</si>
  <si>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</si>
  <si>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</si>
  <si>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</si>
  <si>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</si>
  <si>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</si>
  <si>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</si>
  <si>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</t>
  </si>
  <si>
    <t xml:space="preserve">Campbell</t>
  </si>
  <si>
    <t xml:space="preserve">Lawrence, T</t>
  </si>
  <si>
    <t xml:space="preserve">Division Environmental  Specialist</t>
  </si>
  <si>
    <t xml:space="preserve">P00505622</t>
  </si>
  <si>
    <t xml:space="preserve">COMPANY NUMBER</t>
  </si>
  <si>
    <t xml:space="preserve">OFFICE NUMBER/FIELD LOCATION </t>
  </si>
  <si>
    <t xml:space="preserve">PHONE NUMBER FOR QUESTIONS</t>
  </si>
  <si>
    <t xml:space="preserve">0060</t>
  </si>
  <si>
    <t xml:space="preserve">0325   Roswell, New Mexico</t>
  </si>
  <si>
    <t xml:space="preserve">(505) 625-8022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</si>
  <si>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</si>
  <si>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information page at http://hrweb.enron.com/accts/index.asp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</si>
  <si>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</si>
  <si>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</si>
  <si>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</si>
  <si>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</si>
  <si>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</si>
  <si>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</si>
  <si>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</si>
  <si>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</si>
  <si>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</si>
  <si>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GL Acct      Asset</t>
  </si>
  <si>
    <t xml:space="preserve">GL Co       Tr Ptr</t>
  </si>
  <si>
    <t xml:space="preserve">Cost Center                  WBS Element</t>
  </si>
  <si>
    <t xml:space="preserve">Material        Activity</t>
  </si>
  <si>
    <t xml:space="preserve">Plant                            Func Area</t>
  </si>
  <si>
    <t xml:space="preserve">MEALS, SUPP PAGES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</si>
  <si>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</si>
  <si>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</si>
  <si>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</si>
  <si>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MISC THIS PAGE</t>
  </si>
  <si>
    <t xml:space="preserve">MISC., SUPP PAGES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</si>
  <si>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</si>
  <si>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</si>
  <si>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</si>
  <si>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</si>
  <si>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</si>
  <si>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</si>
  <si>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</si>
  <si>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</si>
  <si>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</si>
  <si>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</si>
  <si>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</si>
  <si>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</si>
  <si>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</si>
  <si>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</si>
  <si>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</si>
  <si>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</si>
  <si>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</si>
  <si>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7/1/00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</si>
  <si>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</si>
  <si>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</si>
  <si>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</si>
  <si>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</si>
  <si>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</si>
  <si>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</si>
  <si>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</si>
  <si>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</si>
  <si>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</si>
  <si>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</si>
  <si>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</si>
  <si>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</si>
  <si>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</si>
  <si>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</si>
  <si>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</si>
  <si>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</si>
  <si>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</si>
  <si>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</si>
  <si>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</si>
  <si>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</si>
  <si>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</si>
  <si>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</si>
  <si>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</si>
  <si>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</si>
  <si>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</si>
  <si>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</si>
  <si>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</si>
  <si>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</si>
  <si>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01</t>
  </si>
  <si>
    <t xml:space="preserve">10/23-10/27</t>
  </si>
  <si>
    <t xml:space="preserve"> Albuq. To Houston to Albuq.  Des Mtgs, Houston, Tx</t>
  </si>
  <si>
    <t xml:space="preserve">P</t>
  </si>
  <si>
    <t xml:space="preserve">Team Mtg Albuq. NM</t>
  </si>
  <si>
    <t xml:space="preserve">Team Meeting Room, Albuq, NM</t>
  </si>
  <si>
    <t xml:space="preserve">11/9-11/10</t>
  </si>
  <si>
    <t xml:space="preserve">SoCal Transwestern PCB Management Committee Mtg, Albuq to LosAngeles to Albuq</t>
  </si>
  <si>
    <t xml:space="preserve">SoCal Transwestern PCB Management Committee Mtg,  </t>
  </si>
  <si>
    <t xml:space="preserve">SoCal Transwestern PCB Management Committee Mtg, </t>
  </si>
  <si>
    <t xml:space="preserve">C</t>
  </si>
  <si>
    <t xml:space="preserve">SoCal Transwestern PCB Management Committee Mtg, Airport Parking</t>
  </si>
  <si>
    <t xml:space="preserve">Sta. 7 Title V Semi annual reprot preparation </t>
  </si>
  <si>
    <t xml:space="preserve">NNG Reagan Co. No. 2 Company Compliance Audit</t>
  </si>
  <si>
    <t xml:space="preserve">11/21-11/23</t>
  </si>
  <si>
    <t xml:space="preserve">Post Construction Audit, Receivers facility Topock Lateral</t>
  </si>
  <si>
    <t xml:space="preserve">11/27-12/01</t>
  </si>
  <si>
    <t xml:space="preserve">Roswell to Bakersfield to Roswell-Consolidated audit EOTT Bakersfield Proc. Facility</t>
  </si>
  <si>
    <t xml:space="preserve">EOTT Audit Bakersfield Ca</t>
  </si>
  <si>
    <t xml:space="preserve">EOTT Audit Bakersfield Ca Rental Car</t>
  </si>
  <si>
    <t xml:space="preserve">RC</t>
  </si>
  <si>
    <t xml:space="preserve">EOTT Audit Bakersfield Ca Rental Car Gasoline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</si>
  <si>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</si>
  <si>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</si>
  <si>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</si>
  <si>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</si>
  <si>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</si>
  <si>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</si>
  <si>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</si>
  <si>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</si>
  <si>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</si>
  <si>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</si>
  <si>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</si>
  <si>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GL Co Trd Ptr</t>
  </si>
  <si>
    <t xml:space="preserve">Material       Activity</t>
  </si>
  <si>
    <t xml:space="preserve">Plant                      Func Area</t>
  </si>
  <si>
    <t xml:space="preserve">ALLOC FACTOR</t>
  </si>
  <si>
    <t xml:space="preserve">Amount</t>
  </si>
  <si>
    <t xml:space="preserve">52004500</t>
  </si>
  <si>
    <t xml:space="preserve">111102</t>
  </si>
  <si>
    <t xml:space="preserve">02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</si>
  <si>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</si>
  <si>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</t>
    </r>
    <r>
      <rPr>
        <sz val="9"/>
        <color rgb="FF0000FF"/>
        <rFont val="Arial"/>
        <family val="2"/>
      </rPr>
      <t xml:space="preserve">Enter the cost of all meals (including food charges from hotel receipts) and entertainment.  Attach guest list for entertainment expense.  Meal: B = Breakfast,</t>
    </r>
    <r>
      <rPr>
        <sz val="10"/>
        <color rgb="FF0000FF"/>
        <rFont val="Arial"/>
        <family val="2"/>
      </rPr>
      <t xml:space="preserve">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</si>
  <si>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</si>
  <si>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</si>
  <si>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B</t>
  </si>
  <si>
    <t xml:space="preserve">OCD Inspection, Monument C/S</t>
  </si>
  <si>
    <t xml:space="preserve">L</t>
  </si>
  <si>
    <t xml:space="preserve">Railroad Incident, Prewett, NM</t>
  </si>
  <si>
    <t xml:space="preserve">B.Russell, Transwestern</t>
  </si>
  <si>
    <t xml:space="preserve">Team Mtg, Albuq. NM</t>
  </si>
  <si>
    <t xml:space="preserve">L,D</t>
  </si>
  <si>
    <t xml:space="preserve">SoCal Transwestern PCB Mtg</t>
  </si>
  <si>
    <t xml:space="preserve">D</t>
  </si>
  <si>
    <t xml:space="preserve">SGA Emissions Testing Workshop</t>
  </si>
  <si>
    <t xml:space="preserve">B.Russell Transwestern</t>
  </si>
  <si>
    <t xml:space="preserve">PCB Presentation from Penn State</t>
  </si>
  <si>
    <t xml:space="preserve">Sta. 7 Title V Report Preparation</t>
  </si>
  <si>
    <t xml:space="preserve">B. Russell Transwestern</t>
  </si>
  <si>
    <t xml:space="preserve">D.Ayers ETS</t>
  </si>
  <si>
    <t xml:space="preserve">NNG Reagan Co. No. 2 Compliance Audit</t>
  </si>
  <si>
    <t xml:space="preserve">J. Mitchell, Big Lake Team ETS</t>
  </si>
  <si>
    <t xml:space="preserve">B,L,D</t>
  </si>
  <si>
    <t xml:space="preserve">Post Construction Audit Topock Lateral</t>
  </si>
  <si>
    <t xml:space="preserve">B.LineBarier, R. Williams</t>
  </si>
  <si>
    <t xml:space="preserve">EOTT Audit Bakersfield, Ca</t>
  </si>
  <si>
    <t xml:space="preserve">Show the total amount for each accounting classification referenced above.</t>
  </si>
  <si>
    <t xml:space="preserve">GL Co Tr Ptr</t>
  </si>
  <si>
    <t xml:space="preserve">Cost Center                           WBS Element</t>
  </si>
  <si>
    <t xml:space="preserve">52003000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</si>
  <si>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</si>
  <si>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</si>
  <si>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03</t>
  </si>
  <si>
    <t xml:space="preserve">Priority Management calendars for 2001</t>
  </si>
  <si>
    <t xml:space="preserve">04</t>
  </si>
  <si>
    <t xml:space="preserve">Hazardous Waste Fee, Staion no. 2, Flagstaff</t>
  </si>
  <si>
    <t xml:space="preserve">GL Co    Tr Ptr</t>
  </si>
  <si>
    <t xml:space="preserve">53500500</t>
  </si>
  <si>
    <t xml:space="preserve">9000095</t>
  </si>
  <si>
    <t xml:space="preserve">52505500</t>
  </si>
  <si>
    <t xml:space="preserve">111131</t>
  </si>
  <si>
    <t xml:space="preserve">0023</t>
  </si>
  <si>
    <t xml:space="preserve">Travel Expense Summary (2)</t>
  </si>
  <si>
    <t xml:space="preserve">GL Co     Tr Ptr</t>
  </si>
  <si>
    <t xml:space="preserve">Meals and Entertainment Supplement (2)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</si>
  <si>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</si>
  <si>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GL Co           Tr Ptr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</si>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</sst>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5" borderId="17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4" name="Line 15"/>
        <xdr:cNvSpPr/>
      </xdr:nvSpPr>
      <xdr:spPr>
        <a:xfrm>
          <a:off x="0" y="6732360"/>
          <a:ext cx="40744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-360</xdr:colOff>
      <xdr:row>27</xdr:row>
      <xdr:rowOff>152640</xdr:rowOff>
    </xdr:from>
    <xdr:to>
      <xdr:col>8</xdr:col>
      <xdr:colOff>926640</xdr:colOff>
      <xdr:row>27</xdr:row>
      <xdr:rowOff>152640</xdr:rowOff>
    </xdr:to>
    <xdr:sp>
      <xdr:nvSpPr>
        <xdr:cNvPr id="5" name="Line 16"/>
        <xdr:cNvSpPr/>
      </xdr:nvSpPr>
      <xdr:spPr>
        <a:xfrm flipH="1">
          <a:off x="4063680" y="6732360"/>
          <a:ext cx="2727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42</xdr:row>
      <xdr:rowOff>162000</xdr:rowOff>
    </xdr:from>
    <xdr:to>
      <xdr:col>9</xdr:col>
      <xdr:colOff>11160</xdr:colOff>
      <xdr:row>42</xdr:row>
      <xdr:rowOff>162000</xdr:rowOff>
    </xdr:to>
    <xdr:sp>
      <xdr:nvSpPr>
        <xdr:cNvPr id="6" name="Line 17"/>
        <xdr:cNvSpPr/>
      </xdr:nvSpPr>
      <xdr:spPr>
        <a:xfrm>
          <a:off x="10080" y="10951920"/>
          <a:ext cx="6801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42</xdr:row>
      <xdr:rowOff>171360</xdr:rowOff>
    </xdr:from>
    <xdr:to>
      <xdr:col>9</xdr:col>
      <xdr:colOff>865800</xdr:colOff>
      <xdr:row>42</xdr:row>
      <xdr:rowOff>171360</xdr:rowOff>
    </xdr:to>
    <xdr:sp>
      <xdr:nvSpPr>
        <xdr:cNvPr id="7" name="Line 20"/>
        <xdr:cNvSpPr/>
      </xdr:nvSpPr>
      <xdr:spPr>
        <a:xfrm>
          <a:off x="6800760" y="10961280"/>
          <a:ext cx="865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27</xdr:row>
      <xdr:rowOff>152640</xdr:rowOff>
    </xdr:from>
    <xdr:to>
      <xdr:col>9</xdr:col>
      <xdr:colOff>865800</xdr:colOff>
      <xdr:row>27</xdr:row>
      <xdr:rowOff>152640</xdr:rowOff>
    </xdr:to>
    <xdr:sp>
      <xdr:nvSpPr>
        <xdr:cNvPr id="8" name="Line 23"/>
        <xdr:cNvSpPr/>
      </xdr:nvSpPr>
      <xdr:spPr>
        <a:xfrm>
          <a:off x="6800760" y="6732360"/>
          <a:ext cx="865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9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10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11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12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171360</xdr:rowOff>
    </xdr:from>
    <xdr:to>
      <xdr:col>10</xdr:col>
      <xdr:colOff>1080</xdr:colOff>
      <xdr:row>47</xdr:row>
      <xdr:rowOff>171360</xdr:rowOff>
    </xdr:to>
    <xdr:sp>
      <xdr:nvSpPr>
        <xdr:cNvPr id="13" name="Line 11"/>
        <xdr:cNvSpPr/>
      </xdr:nvSpPr>
      <xdr:spPr>
        <a:xfrm>
          <a:off x="482400" y="12506400"/>
          <a:ext cx="6821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14" name="Line 13"/>
        <xdr:cNvSpPr/>
      </xdr:nvSpPr>
      <xdr:spPr>
        <a:xfrm>
          <a:off x="7302960" y="12506400"/>
          <a:ext cx="8560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5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7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8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47</xdr:row>
      <xdr:rowOff>171360</xdr:rowOff>
    </xdr:from>
    <xdr:to>
      <xdr:col>10</xdr:col>
      <xdr:colOff>720</xdr:colOff>
      <xdr:row>47</xdr:row>
      <xdr:rowOff>171360</xdr:rowOff>
    </xdr:to>
    <xdr:sp>
      <xdr:nvSpPr>
        <xdr:cNvPr id="19" name="Line 20"/>
        <xdr:cNvSpPr/>
      </xdr:nvSpPr>
      <xdr:spPr>
        <a:xfrm>
          <a:off x="432360" y="12906360"/>
          <a:ext cx="7153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20" name="Line 21"/>
        <xdr:cNvSpPr/>
      </xdr:nvSpPr>
      <xdr:spPr>
        <a:xfrm>
          <a:off x="7585200" y="12906360"/>
          <a:ext cx="9162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21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22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3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9720</xdr:colOff>
      <xdr:row>47</xdr:row>
      <xdr:rowOff>171720</xdr:rowOff>
    </xdr:from>
    <xdr:to>
      <xdr:col>9</xdr:col>
      <xdr:colOff>866520</xdr:colOff>
      <xdr:row>47</xdr:row>
      <xdr:rowOff>171720</xdr:rowOff>
    </xdr:to>
    <xdr:sp>
      <xdr:nvSpPr>
        <xdr:cNvPr id="24" name="Line 12"/>
        <xdr:cNvSpPr/>
      </xdr:nvSpPr>
      <xdr:spPr>
        <a:xfrm>
          <a:off x="411840" y="12754080"/>
          <a:ext cx="6579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171720</xdr:rowOff>
    </xdr:from>
    <xdr:to>
      <xdr:col>11</xdr:col>
      <xdr:colOff>720</xdr:colOff>
      <xdr:row>47</xdr:row>
      <xdr:rowOff>171720</xdr:rowOff>
    </xdr:to>
    <xdr:sp>
      <xdr:nvSpPr>
        <xdr:cNvPr id="25" name="Line 13"/>
        <xdr:cNvSpPr/>
      </xdr:nvSpPr>
      <xdr:spPr>
        <a:xfrm>
          <a:off x="7010280" y="12754080"/>
          <a:ext cx="896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6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7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8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9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171360</xdr:rowOff>
    </xdr:from>
    <xdr:to>
      <xdr:col>10</xdr:col>
      <xdr:colOff>1080</xdr:colOff>
      <xdr:row>47</xdr:row>
      <xdr:rowOff>171360</xdr:rowOff>
    </xdr:to>
    <xdr:sp>
      <xdr:nvSpPr>
        <xdr:cNvPr id="30" name="Line 14"/>
        <xdr:cNvSpPr/>
      </xdr:nvSpPr>
      <xdr:spPr>
        <a:xfrm>
          <a:off x="482400" y="12496680"/>
          <a:ext cx="6649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31" name="Line 15"/>
        <xdr:cNvSpPr/>
      </xdr:nvSpPr>
      <xdr:spPr>
        <a:xfrm>
          <a:off x="7130880" y="12496680"/>
          <a:ext cx="916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32" name="Text 11"/>
        <xdr:cNvSpPr/>
      </xdr:nvSpPr>
      <xdr:spPr>
        <a:xfrm>
          <a:off x="954720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100800</xdr:colOff>
      <xdr:row>46</xdr:row>
      <xdr:rowOff>95400</xdr:rowOff>
    </xdr:to>
    <xdr:sp>
      <xdr:nvSpPr>
        <xdr:cNvPr id="33" name="Line 13"/>
        <xdr:cNvSpPr/>
      </xdr:nvSpPr>
      <xdr:spPr>
        <a:xfrm>
          <a:off x="687060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34" name="Line 14"/>
        <xdr:cNvSpPr/>
      </xdr:nvSpPr>
      <xdr:spPr>
        <a:xfrm flipV="1">
          <a:off x="1019088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35" name="Line 15"/>
        <xdr:cNvSpPr/>
      </xdr:nvSpPr>
      <xdr:spPr>
        <a:xfrm>
          <a:off x="1019088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29880</xdr:colOff>
      <xdr:row>47</xdr:row>
      <xdr:rowOff>152280</xdr:rowOff>
    </xdr:from>
    <xdr:to>
      <xdr:col>10</xdr:col>
      <xdr:colOff>1080</xdr:colOff>
      <xdr:row>47</xdr:row>
      <xdr:rowOff>152280</xdr:rowOff>
    </xdr:to>
    <xdr:sp>
      <xdr:nvSpPr>
        <xdr:cNvPr id="36" name="Line 20"/>
        <xdr:cNvSpPr/>
      </xdr:nvSpPr>
      <xdr:spPr>
        <a:xfrm>
          <a:off x="462240" y="13182480"/>
          <a:ext cx="7124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152280</xdr:rowOff>
    </xdr:from>
    <xdr:to>
      <xdr:col>11</xdr:col>
      <xdr:colOff>720</xdr:colOff>
      <xdr:row>47</xdr:row>
      <xdr:rowOff>152280</xdr:rowOff>
    </xdr:to>
    <xdr:sp>
      <xdr:nvSpPr>
        <xdr:cNvPr id="37" name="Line 21"/>
        <xdr:cNvSpPr/>
      </xdr:nvSpPr>
      <xdr:spPr>
        <a:xfrm>
          <a:off x="7585200" y="13182480"/>
          <a:ext cx="10573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8" name="Line 9"/>
        <xdr:cNvSpPr/>
      </xdr:nvSpPr>
      <xdr:spPr>
        <a:xfrm>
          <a:off x="965628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9" name="Text 10"/>
        <xdr:cNvSpPr/>
      </xdr:nvSpPr>
      <xdr:spPr>
        <a:xfrm>
          <a:off x="897192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131040</xdr:colOff>
      <xdr:row>46</xdr:row>
      <xdr:rowOff>123480</xdr:rowOff>
    </xdr:to>
    <xdr:sp>
      <xdr:nvSpPr>
        <xdr:cNvPr id="40" name="Line 12"/>
        <xdr:cNvSpPr/>
      </xdr:nvSpPr>
      <xdr:spPr>
        <a:xfrm>
          <a:off x="642744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152640</xdr:rowOff>
    </xdr:from>
    <xdr:to>
      <xdr:col>10</xdr:col>
      <xdr:colOff>1080</xdr:colOff>
      <xdr:row>47</xdr:row>
      <xdr:rowOff>152640</xdr:rowOff>
    </xdr:to>
    <xdr:sp>
      <xdr:nvSpPr>
        <xdr:cNvPr id="41" name="Line 14"/>
        <xdr:cNvSpPr/>
      </xdr:nvSpPr>
      <xdr:spPr>
        <a:xfrm>
          <a:off x="432360" y="12735000"/>
          <a:ext cx="6549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152640</xdr:rowOff>
    </xdr:from>
    <xdr:to>
      <xdr:col>11</xdr:col>
      <xdr:colOff>360</xdr:colOff>
      <xdr:row>47</xdr:row>
      <xdr:rowOff>152640</xdr:rowOff>
    </xdr:to>
    <xdr:sp>
      <xdr:nvSpPr>
        <xdr:cNvPr id="42" name="Line 16"/>
        <xdr:cNvSpPr/>
      </xdr:nvSpPr>
      <xdr:spPr>
        <a:xfrm>
          <a:off x="6980400" y="12735000"/>
          <a:ext cx="896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n">
        <f aca="false">'Short Form'!A29</f>
        <v>0</v>
      </c>
      <c r="C3" s="17" t="n">
        <f aca="false">'Short Form'!B29</f>
        <v>0</v>
      </c>
      <c r="D3" s="16" t="n">
        <f aca="false">'Short Form'!C29</f>
        <v>0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n">
        <f aca="false">'Short Form'!A44</f>
        <v>0</v>
      </c>
      <c r="C5" s="17" t="n">
        <f aca="false">'Short Form'!B44</f>
        <v>0</v>
      </c>
      <c r="D5" s="16" t="n">
        <f aca="false">'Short Form'!C44</f>
        <v>0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str">
        <f aca="false">'Travel Form'!B49</f>
        <v>52004500</v>
      </c>
      <c r="C7" s="17" t="str">
        <f aca="false">'Travel Form'!C49</f>
        <v>0060</v>
      </c>
      <c r="D7" s="16" t="str">
        <f aca="false">'Travel Form'!D49:G49</f>
        <v>111102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str">
        <f aca="false">'Meals and Ent Sup'!B49</f>
        <v>52003000</v>
      </c>
      <c r="C13" s="17" t="str">
        <f aca="false">'Meals and Ent Sup'!C49</f>
        <v>0060</v>
      </c>
      <c r="D13" s="16" t="str">
        <f aca="false">'Meals and Ent Sup'!D49</f>
        <v>111102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str">
        <f aca="false">'Misc. Exp. Sup'!B49</f>
        <v>53500500</v>
      </c>
      <c r="C19" s="16" t="str">
        <f aca="false">'Misc. Exp. Sup'!C49</f>
        <v>0060</v>
      </c>
      <c r="D19" s="17" t="str">
        <f aca="false">'Misc. Exp. Sup'!D49</f>
        <v>111102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str">
        <f aca="false">'Misc. Exp. Sup'!J49</f>
        <v>9000095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str">
        <f aca="false">'Misc. Exp. Sup'!B51</f>
        <v>52505500</v>
      </c>
      <c r="C21" s="17" t="str">
        <f aca="false">'Misc. Exp. Sup'!C51</f>
        <v>0060</v>
      </c>
      <c r="D21" s="16" t="str">
        <f aca="false">'Misc. Exp. Sup'!D51</f>
        <v>111131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0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/>
      <c r="I2" s="32"/>
      <c r="J2" s="38"/>
      <c r="K2" s="38"/>
      <c r="L2" s="32"/>
      <c r="M2" s="39" t="s">
        <v>10</v>
      </c>
      <c r="N2" s="40" t="n">
        <v>36845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11</v>
      </c>
      <c r="E3" s="42"/>
      <c r="F3" s="42"/>
      <c r="G3" s="42"/>
      <c r="H3" s="42"/>
      <c r="I3" s="42"/>
      <c r="J3" s="42"/>
      <c r="K3" s="43" t="s">
        <v>12</v>
      </c>
      <c r="L3" s="44" t="n">
        <v>1</v>
      </c>
      <c r="M3" s="45" t="s">
        <v>13</v>
      </c>
      <c r="N3" s="44" t="n">
        <f aca="false">1+VALUE(H62)+VALUE(I62)+VALUE(J62)+VALUE(K62)+VALUE(L62)+VALUE(M62)</f>
        <v>4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14</v>
      </c>
      <c r="B5" s="47"/>
      <c r="C5" s="48"/>
      <c r="D5" s="47"/>
      <c r="E5" s="46" t="s">
        <v>15</v>
      </c>
      <c r="F5" s="47"/>
      <c r="G5" s="47"/>
      <c r="H5" s="49" t="s">
        <v>16</v>
      </c>
      <c r="I5" s="48"/>
      <c r="J5" s="50"/>
      <c r="K5" s="46" t="s">
        <v>17</v>
      </c>
      <c r="L5" s="48"/>
      <c r="M5" s="48"/>
      <c r="N5" s="51"/>
    </row>
    <row r="6" customFormat="false" ht="17.25" hidden="false" customHeight="true" outlineLevel="0" collapsed="false">
      <c r="A6" s="52" t="s">
        <v>18</v>
      </c>
      <c r="B6" s="52"/>
      <c r="C6" s="52"/>
      <c r="D6" s="0"/>
      <c r="E6" s="53" t="s">
        <v>19</v>
      </c>
      <c r="F6" s="54"/>
      <c r="G6" s="54"/>
      <c r="H6" s="55" t="s">
        <v>20</v>
      </c>
      <c r="I6" s="55"/>
      <c r="J6" s="56"/>
      <c r="K6" s="57" t="s">
        <v>21</v>
      </c>
      <c r="L6" s="57"/>
      <c r="M6" s="58"/>
      <c r="N6" s="59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4.25" hidden="false" customHeight="true" outlineLevel="0" collapsed="false">
      <c r="A7" s="46" t="s">
        <v>22</v>
      </c>
      <c r="B7" s="62"/>
      <c r="C7" s="62"/>
      <c r="D7" s="63"/>
      <c r="E7" s="64" t="s">
        <v>23</v>
      </c>
      <c r="F7" s="65"/>
      <c r="G7" s="62"/>
      <c r="H7" s="66"/>
      <c r="I7" s="48"/>
      <c r="J7" s="51"/>
      <c r="K7" s="64" t="s">
        <v>24</v>
      </c>
      <c r="L7" s="62"/>
      <c r="M7" s="48"/>
      <c r="N7" s="51"/>
    </row>
    <row r="8" customFormat="false" ht="17.25" hidden="false" customHeight="true" outlineLevel="0" collapsed="false">
      <c r="A8" s="52" t="s">
        <v>25</v>
      </c>
      <c r="B8" s="52"/>
      <c r="C8" s="52"/>
      <c r="D8" s="67"/>
      <c r="E8" s="68" t="s">
        <v>26</v>
      </c>
      <c r="F8" s="69"/>
      <c r="G8" s="70"/>
      <c r="H8" s="69"/>
      <c r="I8" s="69"/>
      <c r="J8" s="71"/>
      <c r="K8" s="72" t="s">
        <v>27</v>
      </c>
      <c r="L8" s="72"/>
      <c r="M8" s="72"/>
      <c r="N8" s="67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3.75" hidden="false" customHeight="true" outlineLevel="0" collapsed="false">
      <c r="A9" s="7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4" t="s">
        <v>28</v>
      </c>
      <c r="B10" s="75"/>
      <c r="C10" s="76"/>
      <c r="D10" s="75"/>
      <c r="E10" s="0"/>
      <c r="F10" s="27"/>
      <c r="G10" s="76"/>
      <c r="H10" s="76"/>
      <c r="I10" s="76"/>
      <c r="J10" s="76"/>
      <c r="K10" s="77"/>
      <c r="L10" s="0"/>
      <c r="M10" s="76"/>
      <c r="N10" s="76"/>
    </row>
    <row r="11" customFormat="false" ht="12" hidden="false" customHeight="true" outlineLevel="0" collapsed="false">
      <c r="A11" s="77" t="s">
        <v>29</v>
      </c>
      <c r="B11" s="78"/>
      <c r="C11" s="76"/>
      <c r="D11" s="42"/>
      <c r="E11" s="42"/>
      <c r="F11" s="42"/>
      <c r="G11" s="42"/>
      <c r="H11" s="42"/>
      <c r="I11" s="42"/>
      <c r="J11" s="79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80"/>
      <c r="K12" s="80"/>
      <c r="L12" s="45"/>
      <c r="M12" s="42"/>
      <c r="N12" s="42"/>
    </row>
    <row r="13" customFormat="false" ht="17.25" hidden="false" customHeight="true" outlineLevel="0" collapsed="false">
      <c r="A13" s="81" t="s">
        <v>30</v>
      </c>
      <c r="B13" s="81" t="s">
        <v>31</v>
      </c>
      <c r="C13" s="82"/>
      <c r="D13" s="82" t="s">
        <v>32</v>
      </c>
      <c r="E13" s="82"/>
      <c r="F13" s="82"/>
      <c r="G13" s="83"/>
      <c r="H13" s="84" t="s">
        <v>33</v>
      </c>
      <c r="I13" s="84"/>
      <c r="J13" s="84"/>
      <c r="K13" s="83"/>
      <c r="L13" s="81" t="s">
        <v>34</v>
      </c>
      <c r="M13" s="81" t="s">
        <v>35</v>
      </c>
      <c r="N13" s="81" t="s">
        <v>36</v>
      </c>
    </row>
    <row r="14" customFormat="false" ht="24" hidden="false" customHeight="true" outlineLevel="0" collapsed="false">
      <c r="A14" s="85"/>
      <c r="B14" s="86"/>
      <c r="C14" s="87"/>
      <c r="D14" s="88"/>
      <c r="E14" s="88"/>
      <c r="F14" s="88"/>
      <c r="G14" s="89"/>
      <c r="H14" s="90"/>
      <c r="I14" s="91"/>
      <c r="J14" s="91"/>
      <c r="K14" s="91"/>
      <c r="L14" s="92"/>
      <c r="M14" s="93"/>
      <c r="N14" s="94" t="n">
        <f aca="false">IF(M14=" ",L14*1,L14*M14)</f>
        <v>0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24" hidden="false" customHeight="true" outlineLevel="0" collapsed="false">
      <c r="A15" s="85"/>
      <c r="B15" s="86"/>
      <c r="C15" s="87"/>
      <c r="D15" s="88"/>
      <c r="E15" s="88"/>
      <c r="F15" s="88"/>
      <c r="G15" s="89"/>
      <c r="H15" s="90"/>
      <c r="I15" s="91"/>
      <c r="J15" s="91"/>
      <c r="K15" s="91"/>
      <c r="L15" s="92"/>
      <c r="M15" s="93"/>
      <c r="N15" s="94" t="n">
        <f aca="false">IF(M15=" ",L15*1,L15*M15)</f>
        <v>0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customFormat="false" ht="24" hidden="false" customHeight="true" outlineLevel="0" collapsed="false">
      <c r="A16" s="85"/>
      <c r="B16" s="86"/>
      <c r="C16" s="87"/>
      <c r="D16" s="88"/>
      <c r="E16" s="88"/>
      <c r="F16" s="88"/>
      <c r="G16" s="89"/>
      <c r="H16" s="90"/>
      <c r="I16" s="91"/>
      <c r="J16" s="91"/>
      <c r="K16" s="91"/>
      <c r="L16" s="92"/>
      <c r="M16" s="93"/>
      <c r="N16" s="94" t="n">
        <f aca="false">IF(M16=" ",L16*1,L16*M16)</f>
        <v>0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customFormat="false" ht="24" hidden="false" customHeight="true" outlineLevel="0" collapsed="false">
      <c r="A17" s="85"/>
      <c r="B17" s="86"/>
      <c r="C17" s="87"/>
      <c r="D17" s="88"/>
      <c r="E17" s="88"/>
      <c r="F17" s="88"/>
      <c r="G17" s="89"/>
      <c r="H17" s="90"/>
      <c r="I17" s="91"/>
      <c r="J17" s="91"/>
      <c r="K17" s="91"/>
      <c r="L17" s="92"/>
      <c r="M17" s="93"/>
      <c r="N17" s="94" t="n">
        <f aca="false">IF(M17=" ",L17*1,L17*M17)</f>
        <v>0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customFormat="false" ht="24" hidden="false" customHeight="true" outlineLevel="0" collapsed="false">
      <c r="A18" s="85"/>
      <c r="B18" s="86"/>
      <c r="C18" s="87"/>
      <c r="D18" s="88"/>
      <c r="E18" s="88"/>
      <c r="F18" s="88"/>
      <c r="G18" s="89"/>
      <c r="H18" s="90"/>
      <c r="I18" s="91"/>
      <c r="J18" s="91"/>
      <c r="K18" s="91"/>
      <c r="L18" s="92"/>
      <c r="M18" s="93"/>
      <c r="N18" s="94" t="n">
        <f aca="false">IF(M18=" ",L18*1,L18*M18)</f>
        <v>0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customFormat="false" ht="24" hidden="false" customHeight="true" outlineLevel="0" collapsed="false">
      <c r="A19" s="85"/>
      <c r="B19" s="86"/>
      <c r="C19" s="87"/>
      <c r="D19" s="88"/>
      <c r="E19" s="88"/>
      <c r="F19" s="88"/>
      <c r="G19" s="89"/>
      <c r="H19" s="90"/>
      <c r="I19" s="91"/>
      <c r="J19" s="91"/>
      <c r="K19" s="91"/>
      <c r="L19" s="92"/>
      <c r="M19" s="93"/>
      <c r="N19" s="94" t="n">
        <f aca="false">IF(M19=" ",L19*1,L19*M19)</f>
        <v>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customFormat="false" ht="24" hidden="false" customHeight="true" outlineLevel="0" collapsed="false">
      <c r="A20" s="85"/>
      <c r="B20" s="86"/>
      <c r="C20" s="87"/>
      <c r="D20" s="88"/>
      <c r="E20" s="88"/>
      <c r="F20" s="88"/>
      <c r="G20" s="89"/>
      <c r="H20" s="90"/>
      <c r="I20" s="91"/>
      <c r="J20" s="91"/>
      <c r="K20" s="91"/>
      <c r="L20" s="92"/>
      <c r="M20" s="93"/>
      <c r="N20" s="94" t="n">
        <f aca="false">IF(M20=" ",L20*1,L20*M20)</f>
        <v>0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customFormat="false" ht="24" hidden="false" customHeight="true" outlineLevel="0" collapsed="false">
      <c r="A21" s="85"/>
      <c r="B21" s="86"/>
      <c r="C21" s="87"/>
      <c r="D21" s="88"/>
      <c r="E21" s="88"/>
      <c r="F21" s="88"/>
      <c r="G21" s="89"/>
      <c r="H21" s="90"/>
      <c r="I21" s="91"/>
      <c r="J21" s="91"/>
      <c r="K21" s="91"/>
      <c r="L21" s="92"/>
      <c r="M21" s="93"/>
      <c r="N21" s="94" t="n">
        <f aca="false">IF(M21=" ",L21*1,L21*M21)</f>
        <v>0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24" hidden="false" customHeight="true" outlineLevel="0" collapsed="false">
      <c r="A22" s="85"/>
      <c r="B22" s="86"/>
      <c r="C22" s="87"/>
      <c r="D22" s="88"/>
      <c r="E22" s="88"/>
      <c r="F22" s="88"/>
      <c r="G22" s="89"/>
      <c r="H22" s="97"/>
      <c r="I22" s="91"/>
      <c r="J22" s="91"/>
      <c r="K22" s="91"/>
      <c r="L22" s="92"/>
      <c r="M22" s="93"/>
      <c r="N22" s="94" t="n">
        <f aca="false">IF(M22=" ",L22*1,L22*M22)</f>
        <v>0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24" hidden="false" customHeight="true" outlineLevel="0" collapsed="false">
      <c r="A23" s="85"/>
      <c r="B23" s="86"/>
      <c r="C23" s="87"/>
      <c r="D23" s="88"/>
      <c r="E23" s="88"/>
      <c r="F23" s="88"/>
      <c r="G23" s="89"/>
      <c r="H23" s="97"/>
      <c r="I23" s="91"/>
      <c r="J23" s="98"/>
      <c r="K23" s="91"/>
      <c r="L23" s="92"/>
      <c r="M23" s="93"/>
      <c r="N23" s="94" t="n">
        <f aca="false">IF(M23=" ",L23*1,L23*M23)</f>
        <v>0</v>
      </c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24" hidden="false" customHeight="true" outlineLevel="0" collapsed="false">
      <c r="A24" s="85"/>
      <c r="B24" s="86"/>
      <c r="C24" s="87"/>
      <c r="D24" s="88"/>
      <c r="E24" s="88"/>
      <c r="F24" s="88"/>
      <c r="G24" s="89"/>
      <c r="H24" s="97"/>
      <c r="I24" s="91"/>
      <c r="J24" s="91"/>
      <c r="K24" s="91"/>
      <c r="L24" s="92"/>
      <c r="M24" s="93"/>
      <c r="N24" s="94" t="n">
        <f aca="false">IF(M24=" ",L24*1,L24*M24)</f>
        <v>0</v>
      </c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24" hidden="false" customHeight="true" outlineLevel="0" collapsed="false">
      <c r="A25" s="85"/>
      <c r="B25" s="86"/>
      <c r="C25" s="87"/>
      <c r="D25" s="88"/>
      <c r="E25" s="88"/>
      <c r="F25" s="88"/>
      <c r="G25" s="89"/>
      <c r="H25" s="97"/>
      <c r="I25" s="91"/>
      <c r="J25" s="91"/>
      <c r="K25" s="91"/>
      <c r="L25" s="92"/>
      <c r="M25" s="93"/>
      <c r="N25" s="94" t="n">
        <f aca="false">IF(M25=" ",L25*1,L25*M25)</f>
        <v>0</v>
      </c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24" hidden="false" customHeight="true" outlineLevel="0" collapsed="false">
      <c r="A26" s="85"/>
      <c r="B26" s="86"/>
      <c r="C26" s="87"/>
      <c r="D26" s="88"/>
      <c r="E26" s="88"/>
      <c r="F26" s="88"/>
      <c r="G26" s="89"/>
      <c r="H26" s="97"/>
      <c r="I26" s="91"/>
      <c r="J26" s="91"/>
      <c r="K26" s="91"/>
      <c r="L26" s="92"/>
      <c r="M26" s="93"/>
      <c r="N26" s="94" t="n">
        <f aca="false">IF(M26=" ",L26*1,L26*M26)</f>
        <v>0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24" hidden="false" customHeight="true" outlineLevel="0" collapsed="false">
      <c r="A27" s="99" t="s">
        <v>37</v>
      </c>
      <c r="B27" s="78"/>
      <c r="C27" s="78"/>
      <c r="D27" s="78"/>
      <c r="E27" s="78"/>
      <c r="F27" s="78"/>
      <c r="G27" s="78"/>
      <c r="H27" s="78"/>
      <c r="I27" s="78"/>
      <c r="J27" s="78"/>
      <c r="K27" s="100"/>
      <c r="L27" s="101" t="s">
        <v>38</v>
      </c>
      <c r="M27" s="102"/>
      <c r="N27" s="103" t="n">
        <f aca="false">SUM(N14:N26)</f>
        <v>0</v>
      </c>
    </row>
    <row r="28" customFormat="false" ht="24" hidden="false" customHeight="true" outlineLevel="0" collapsed="false">
      <c r="A28" s="8" t="s">
        <v>39</v>
      </c>
      <c r="B28" s="8" t="s">
        <v>40</v>
      </c>
      <c r="C28" s="9"/>
      <c r="D28" s="10" t="s">
        <v>41</v>
      </c>
      <c r="E28" s="10"/>
      <c r="F28" s="11"/>
      <c r="G28" s="13" t="s">
        <v>5</v>
      </c>
      <c r="H28" s="13"/>
      <c r="I28" s="13" t="s">
        <v>42</v>
      </c>
      <c r="J28" s="13" t="s">
        <v>43</v>
      </c>
      <c r="K28" s="104"/>
      <c r="L28" s="101" t="s">
        <v>44</v>
      </c>
      <c r="M28" s="102"/>
      <c r="N28" s="105" t="n">
        <f aca="false">'Meals and Ent Sup'!N55+'Meals and Ent Sup (2)'!N55</f>
        <v>0</v>
      </c>
    </row>
    <row r="29" customFormat="false" ht="24" hidden="false" customHeight="true" outlineLevel="0" collapsed="false">
      <c r="A29" s="106"/>
      <c r="B29" s="106"/>
      <c r="C29" s="107"/>
      <c r="D29" s="107"/>
      <c r="E29" s="107"/>
      <c r="F29" s="107"/>
      <c r="G29" s="108"/>
      <c r="H29" s="108"/>
      <c r="I29" s="109"/>
      <c r="J29" s="110"/>
      <c r="K29" s="111"/>
      <c r="L29" s="102" t="s">
        <v>45</v>
      </c>
      <c r="M29" s="102"/>
      <c r="N29" s="112" t="n">
        <f aca="false">SUM(N27:N28)</f>
        <v>0</v>
      </c>
    </row>
    <row r="30" customFormat="false" ht="24" hidden="false" customHeight="true" outlineLevel="0" collapsed="false">
      <c r="A30" s="106"/>
      <c r="B30" s="106"/>
      <c r="C30" s="108"/>
      <c r="D30" s="108"/>
      <c r="E30" s="108"/>
      <c r="F30" s="108"/>
      <c r="G30" s="108"/>
      <c r="H30" s="108"/>
      <c r="I30" s="109"/>
      <c r="J30" s="109"/>
      <c r="K30" s="111"/>
      <c r="L30" s="111"/>
      <c r="M30" s="111"/>
      <c r="N30" s="113"/>
    </row>
    <row r="31" customFormat="false" ht="21.75" hidden="false" customHeight="true" outlineLevel="0" collapsed="false">
      <c r="A31" s="114" t="s">
        <v>46</v>
      </c>
      <c r="B31" s="115"/>
      <c r="C31" s="115"/>
      <c r="D31" s="78"/>
      <c r="E31" s="78"/>
      <c r="F31" s="78"/>
      <c r="G31" s="115"/>
      <c r="H31" s="115"/>
      <c r="I31" s="115"/>
      <c r="J31" s="115"/>
      <c r="K31" s="115"/>
      <c r="L31" s="45"/>
      <c r="M31" s="78"/>
      <c r="N31" s="78"/>
    </row>
    <row r="32" customFormat="false" ht="4.5" hidden="false" customHeight="true" outlineLevel="0" collapsed="false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45"/>
      <c r="M32" s="78"/>
      <c r="N32" s="78"/>
    </row>
    <row r="33" customFormat="false" ht="17.25" hidden="false" customHeight="true" outlineLevel="0" collapsed="false">
      <c r="A33" s="81" t="s">
        <v>30</v>
      </c>
      <c r="B33" s="82"/>
      <c r="C33" s="82"/>
      <c r="D33" s="82"/>
      <c r="E33" s="82"/>
      <c r="F33" s="82" t="s">
        <v>47</v>
      </c>
      <c r="G33" s="82"/>
      <c r="H33" s="82"/>
      <c r="I33" s="82"/>
      <c r="J33" s="82"/>
      <c r="K33" s="83"/>
      <c r="L33" s="81" t="s">
        <v>34</v>
      </c>
      <c r="M33" s="81" t="s">
        <v>35</v>
      </c>
      <c r="N33" s="81" t="s">
        <v>36</v>
      </c>
    </row>
    <row r="34" customFormat="false" ht="24" hidden="false" customHeight="true" outlineLevel="0" collapsed="false">
      <c r="A34" s="85"/>
      <c r="B34" s="116"/>
      <c r="C34" s="88"/>
      <c r="D34" s="88"/>
      <c r="E34" s="88"/>
      <c r="F34" s="88"/>
      <c r="G34" s="88"/>
      <c r="H34" s="88"/>
      <c r="I34" s="88"/>
      <c r="J34" s="88"/>
      <c r="K34" s="88"/>
      <c r="L34" s="92"/>
      <c r="M34" s="93"/>
      <c r="N34" s="94" t="n">
        <f aca="false">IF(M34=" ",L34*1,L34*M34)</f>
        <v>0</v>
      </c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</row>
    <row r="35" customFormat="false" ht="24" hidden="false" customHeight="true" outlineLevel="0" collapsed="false">
      <c r="A35" s="85"/>
      <c r="B35" s="116"/>
      <c r="C35" s="88"/>
      <c r="D35" s="117"/>
      <c r="E35" s="118"/>
      <c r="F35" s="117"/>
      <c r="G35" s="117"/>
      <c r="H35" s="88"/>
      <c r="I35" s="88"/>
      <c r="J35" s="88"/>
      <c r="K35" s="88"/>
      <c r="L35" s="92"/>
      <c r="M35" s="93"/>
      <c r="N35" s="94" t="n">
        <f aca="false">IF(M35=" ",L35*1,L35*M35)</f>
        <v>0</v>
      </c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</row>
    <row r="36" customFormat="false" ht="24" hidden="false" customHeight="true" outlineLevel="0" collapsed="false">
      <c r="A36" s="85"/>
      <c r="B36" s="116"/>
      <c r="C36" s="88"/>
      <c r="D36" s="117"/>
      <c r="E36" s="117"/>
      <c r="F36" s="117"/>
      <c r="G36" s="117"/>
      <c r="H36" s="88"/>
      <c r="I36" s="88"/>
      <c r="J36" s="88"/>
      <c r="K36" s="88"/>
      <c r="L36" s="92"/>
      <c r="M36" s="93"/>
      <c r="N36" s="94" t="n">
        <f aca="false">IF(M36=" ",L36*1,L36*M36)</f>
        <v>0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  <c r="IW36" s="96"/>
    </row>
    <row r="37" customFormat="false" ht="24" hidden="false" customHeight="true" outlineLevel="0" collapsed="false">
      <c r="A37" s="85"/>
      <c r="B37" s="116"/>
      <c r="C37" s="88"/>
      <c r="D37" s="117"/>
      <c r="E37" s="117"/>
      <c r="F37" s="117"/>
      <c r="G37" s="117"/>
      <c r="H37" s="88"/>
      <c r="I37" s="88"/>
      <c r="J37" s="88"/>
      <c r="K37" s="88"/>
      <c r="L37" s="92"/>
      <c r="M37" s="93"/>
      <c r="N37" s="94" t="n">
        <f aca="false">IF(M37=" ",L37*1,L37*M37)</f>
        <v>0</v>
      </c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24" hidden="false" customHeight="true" outlineLevel="0" collapsed="false">
      <c r="A38" s="85"/>
      <c r="B38" s="116"/>
      <c r="C38" s="88"/>
      <c r="D38" s="117"/>
      <c r="E38" s="117"/>
      <c r="F38" s="117"/>
      <c r="G38" s="117"/>
      <c r="H38" s="88"/>
      <c r="I38" s="88"/>
      <c r="J38" s="88"/>
      <c r="K38" s="88"/>
      <c r="L38" s="92"/>
      <c r="M38" s="93"/>
      <c r="N38" s="94" t="n">
        <f aca="false">IF(M38=" ",L38*1,L38*M38)</f>
        <v>0</v>
      </c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24" hidden="false" customHeight="true" outlineLevel="0" collapsed="false">
      <c r="A39" s="119"/>
      <c r="B39" s="116"/>
      <c r="C39" s="88"/>
      <c r="D39" s="117"/>
      <c r="E39" s="117"/>
      <c r="F39" s="117"/>
      <c r="G39" s="117"/>
      <c r="H39" s="88"/>
      <c r="I39" s="88"/>
      <c r="J39" s="88"/>
      <c r="K39" s="88"/>
      <c r="L39" s="92"/>
      <c r="M39" s="93"/>
      <c r="N39" s="94" t="n">
        <f aca="false">IF(M39=" ",L39*1,L39*M39)</f>
        <v>0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</row>
    <row r="40" customFormat="false" ht="24" hidden="false" customHeight="true" outlineLevel="0" collapsed="false">
      <c r="A40" s="85"/>
      <c r="B40" s="116"/>
      <c r="C40" s="88"/>
      <c r="D40" s="117"/>
      <c r="E40" s="117"/>
      <c r="F40" s="117"/>
      <c r="G40" s="117"/>
      <c r="H40" s="88"/>
      <c r="I40" s="88"/>
      <c r="J40" s="88"/>
      <c r="K40" s="88"/>
      <c r="L40" s="92"/>
      <c r="M40" s="93"/>
      <c r="N40" s="94" t="n">
        <f aca="false">IF(M40=" ",L40*1,L40*M40)</f>
        <v>0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</row>
    <row r="41" customFormat="false" ht="24" hidden="false" customHeight="true" outlineLevel="0" collapsed="false">
      <c r="A41" s="85"/>
      <c r="B41" s="116"/>
      <c r="C41" s="88"/>
      <c r="D41" s="88"/>
      <c r="E41" s="88"/>
      <c r="F41" s="88"/>
      <c r="G41" s="88"/>
      <c r="H41" s="88"/>
      <c r="I41" s="88"/>
      <c r="J41" s="88"/>
      <c r="K41" s="88"/>
      <c r="L41" s="92"/>
      <c r="M41" s="93"/>
      <c r="N41" s="94" t="n">
        <f aca="false">IF(M41=" ",L41*1,L41*M41)</f>
        <v>0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24" hidden="false" customHeight="true" outlineLevel="0" collapsed="false">
      <c r="A42" s="99" t="s">
        <v>37</v>
      </c>
      <c r="B42" s="78"/>
      <c r="C42" s="78"/>
      <c r="D42" s="78"/>
      <c r="E42" s="78"/>
      <c r="F42" s="78"/>
      <c r="G42" s="78"/>
      <c r="H42" s="78"/>
      <c r="I42" s="78"/>
      <c r="J42" s="78"/>
      <c r="K42" s="104"/>
      <c r="L42" s="101" t="s">
        <v>48</v>
      </c>
      <c r="M42" s="84"/>
      <c r="N42" s="103" t="n">
        <f aca="false">SUM(N34:N41)</f>
        <v>0</v>
      </c>
    </row>
    <row r="43" customFormat="false" ht="24" hidden="false" customHeight="true" outlineLevel="0" collapsed="false">
      <c r="A43" s="8" t="s">
        <v>39</v>
      </c>
      <c r="B43" s="8" t="s">
        <v>40</v>
      </c>
      <c r="C43" s="9"/>
      <c r="D43" s="10" t="s">
        <v>41</v>
      </c>
      <c r="E43" s="10"/>
      <c r="F43" s="11"/>
      <c r="G43" s="13" t="s">
        <v>5</v>
      </c>
      <c r="H43" s="13"/>
      <c r="I43" s="13" t="s">
        <v>42</v>
      </c>
      <c r="J43" s="13" t="s">
        <v>43</v>
      </c>
      <c r="K43" s="104"/>
      <c r="L43" s="101" t="s">
        <v>49</v>
      </c>
      <c r="M43" s="102"/>
      <c r="N43" s="120" t="n">
        <f aca="false">'Misc. Exp. Sup'!O55+'Misc. Exp. Sup (2)'!O55</f>
        <v>0</v>
      </c>
    </row>
    <row r="44" customFormat="false" ht="24" hidden="false" customHeight="true" outlineLevel="0" collapsed="false">
      <c r="A44" s="106"/>
      <c r="B44" s="106"/>
      <c r="C44" s="108"/>
      <c r="D44" s="108"/>
      <c r="E44" s="108"/>
      <c r="F44" s="108"/>
      <c r="G44" s="108"/>
      <c r="H44" s="108"/>
      <c r="I44" s="109"/>
      <c r="J44" s="110"/>
      <c r="K44" s="121"/>
      <c r="L44" s="102" t="s">
        <v>50</v>
      </c>
      <c r="M44" s="102"/>
      <c r="N44" s="112" t="n">
        <f aca="false">SUM(N42:N43)</f>
        <v>0</v>
      </c>
    </row>
    <row r="45" customFormat="false" ht="24.75" hidden="false" customHeight="true" outlineLevel="0" collapsed="false">
      <c r="A45" s="106"/>
      <c r="B45" s="106"/>
      <c r="C45" s="108"/>
      <c r="D45" s="108"/>
      <c r="E45" s="108"/>
      <c r="F45" s="108"/>
      <c r="G45" s="108"/>
      <c r="H45" s="108"/>
      <c r="I45" s="109"/>
      <c r="J45" s="109"/>
      <c r="K45" s="78"/>
      <c r="L45" s="78"/>
      <c r="M45" s="78"/>
      <c r="N45" s="78"/>
    </row>
    <row r="46" customFormat="false" ht="10.5" hidden="false" customHeight="true" outlineLevel="0" collapsed="false">
      <c r="A46" s="78"/>
      <c r="B46" s="78"/>
      <c r="C46" s="78"/>
      <c r="D46" s="78"/>
      <c r="E46" s="122"/>
      <c r="F46" s="78"/>
      <c r="G46" s="78"/>
      <c r="H46" s="78"/>
      <c r="I46" s="123"/>
      <c r="J46" s="78"/>
      <c r="K46" s="78"/>
      <c r="L46" s="78"/>
      <c r="M46" s="78"/>
      <c r="N46" s="78"/>
    </row>
    <row r="47" customFormat="false" ht="6.75" hidden="false" customHeight="true" outlineLevel="0" collapsed="false">
      <c r="A47" s="100"/>
      <c r="B47" s="100"/>
      <c r="C47" s="100"/>
      <c r="D47" s="100"/>
      <c r="E47" s="100"/>
      <c r="F47" s="100"/>
      <c r="G47" s="100"/>
      <c r="H47" s="100"/>
      <c r="I47" s="111"/>
      <c r="J47" s="100"/>
      <c r="K47" s="100"/>
      <c r="L47" s="100"/>
      <c r="M47" s="100"/>
      <c r="N47" s="100"/>
    </row>
    <row r="48" customFormat="false" ht="24" hidden="false" customHeight="true" outlineLevel="0" collapsed="false">
      <c r="A48" s="124" t="s">
        <v>51</v>
      </c>
      <c r="B48" s="125"/>
      <c r="C48" s="125"/>
      <c r="D48" s="125"/>
      <c r="E48" s="125"/>
      <c r="F48" s="125"/>
      <c r="G48" s="125"/>
      <c r="H48" s="125"/>
      <c r="I48" s="47"/>
      <c r="J48" s="126" t="s">
        <v>52</v>
      </c>
      <c r="K48" s="127"/>
      <c r="L48" s="127"/>
      <c r="M48" s="127"/>
      <c r="N48" s="128" t="n">
        <f aca="false">'Travel Form'!O55+'Travel Sup (2)'!O55</f>
        <v>0</v>
      </c>
    </row>
    <row r="49" customFormat="false" ht="24" hidden="false" customHeight="true" outlineLevel="0" collapsed="false">
      <c r="A49" s="129" t="s">
        <v>53</v>
      </c>
      <c r="B49" s="129"/>
      <c r="C49" s="129"/>
      <c r="D49" s="129"/>
      <c r="E49" s="129"/>
      <c r="F49" s="129"/>
      <c r="G49" s="130"/>
      <c r="H49" s="78"/>
      <c r="I49" s="100"/>
      <c r="J49" s="131" t="s">
        <v>54</v>
      </c>
      <c r="K49" s="132"/>
      <c r="L49" s="132"/>
      <c r="M49" s="132"/>
      <c r="N49" s="103" t="n">
        <f aca="false">N48+N44+N29</f>
        <v>0</v>
      </c>
    </row>
    <row r="50" customFormat="false" ht="24" hidden="false" customHeight="true" outlineLevel="0" collapsed="false">
      <c r="A50" s="81" t="s">
        <v>55</v>
      </c>
      <c r="B50" s="133"/>
      <c r="C50" s="81" t="s">
        <v>56</v>
      </c>
      <c r="D50" s="134"/>
      <c r="E50" s="81" t="s">
        <v>1</v>
      </c>
      <c r="F50" s="135"/>
      <c r="G50" s="136"/>
      <c r="H50" s="78"/>
      <c r="I50" s="78"/>
      <c r="J50" s="137" t="s">
        <v>57</v>
      </c>
      <c r="K50" s="138"/>
      <c r="L50" s="138"/>
      <c r="M50" s="138"/>
      <c r="N50" s="139" t="n">
        <f aca="false">F53</f>
        <v>0</v>
      </c>
    </row>
    <row r="51" customFormat="false" ht="24" hidden="false" customHeight="true" outlineLevel="0" collapsed="false">
      <c r="A51" s="81" t="s">
        <v>55</v>
      </c>
      <c r="B51" s="133"/>
      <c r="C51" s="81" t="s">
        <v>56</v>
      </c>
      <c r="D51" s="52"/>
      <c r="E51" s="81" t="s">
        <v>1</v>
      </c>
      <c r="F51" s="135"/>
      <c r="G51" s="136"/>
      <c r="H51" s="78"/>
      <c r="I51" s="78"/>
      <c r="J51" s="140" t="s">
        <v>58</v>
      </c>
      <c r="K51" s="141"/>
      <c r="L51" s="142" t="str">
        <f aca="false">IF($N$49-$N$50&lt;0,"X","  ")</f>
        <v>  </v>
      </c>
      <c r="M51" s="141" t="s">
        <v>59</v>
      </c>
      <c r="N51" s="143"/>
    </row>
    <row r="52" customFormat="false" ht="24" hidden="false" customHeight="true" outlineLevel="0" collapsed="false">
      <c r="A52" s="81" t="s">
        <v>55</v>
      </c>
      <c r="B52" s="133"/>
      <c r="C52" s="81" t="s">
        <v>56</v>
      </c>
      <c r="D52" s="52"/>
      <c r="E52" s="81" t="s">
        <v>1</v>
      </c>
      <c r="F52" s="135"/>
      <c r="G52" s="136"/>
      <c r="H52" s="78"/>
      <c r="I52" s="78"/>
      <c r="J52" s="137"/>
      <c r="K52" s="138"/>
      <c r="L52" s="144" t="str">
        <f aca="false">IF($N$49-$N$50&gt;0,"X","  ")</f>
        <v>  </v>
      </c>
      <c r="M52" s="145" t="s">
        <v>60</v>
      </c>
      <c r="N52" s="146" t="n">
        <f aca="false">ABS(N49-N50)</f>
        <v>0</v>
      </c>
    </row>
    <row r="53" customFormat="false" ht="24" hidden="false" customHeight="true" outlineLevel="0" collapsed="false">
      <c r="A53" s="147"/>
      <c r="B53" s="147"/>
      <c r="C53" s="147"/>
      <c r="D53" s="148" t="s">
        <v>61</v>
      </c>
      <c r="E53" s="148"/>
      <c r="F53" s="149" t="n">
        <f aca="false">SUM(F50:F52)</f>
        <v>0</v>
      </c>
      <c r="G53" s="149"/>
      <c r="H53" s="78"/>
      <c r="I53" s="78"/>
      <c r="J53" s="150" t="s">
        <v>62</v>
      </c>
      <c r="K53" s="138"/>
      <c r="L53" s="138"/>
      <c r="M53" s="138"/>
      <c r="N53" s="151"/>
    </row>
    <row r="54" customFormat="false" ht="6.75" hidden="false" customHeight="true" outlineLevel="0" collapsed="false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customFormat="false" ht="17.25" hidden="false" customHeight="true" outlineLevel="0" collapsed="false">
      <c r="A55" s="152" t="s">
        <v>63</v>
      </c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3.5" hidden="false" customHeight="true" outlineLevel="0" collapsed="false">
      <c r="A56" s="153" t="s">
        <v>64</v>
      </c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5"/>
      <c r="N56" s="156"/>
    </row>
    <row r="57" customFormat="false" ht="12" hidden="false" customHeight="true" outlineLevel="0" collapsed="false">
      <c r="A57" s="46" t="s">
        <v>65</v>
      </c>
      <c r="B57" s="62"/>
      <c r="C57" s="62"/>
      <c r="D57" s="62"/>
      <c r="E57" s="125"/>
      <c r="F57" s="157" t="s">
        <v>55</v>
      </c>
      <c r="G57" s="158" t="s">
        <v>66</v>
      </c>
      <c r="H57" s="62"/>
      <c r="I57" s="62"/>
      <c r="J57" s="159"/>
      <c r="K57" s="160" t="s">
        <v>55</v>
      </c>
      <c r="L57" s="158" t="s">
        <v>66</v>
      </c>
      <c r="M57" s="60"/>
      <c r="N57" s="161" t="s">
        <v>55</v>
      </c>
    </row>
    <row r="58" customFormat="false" ht="26.25" hidden="false" customHeight="true" outlineLevel="0" collapsed="false">
      <c r="A58" s="162"/>
      <c r="B58" s="163"/>
      <c r="C58" s="163"/>
      <c r="D58" s="163"/>
      <c r="E58" s="163"/>
      <c r="F58" s="164"/>
      <c r="G58" s="163"/>
      <c r="H58" s="163"/>
      <c r="I58" s="163"/>
      <c r="J58" s="163"/>
      <c r="K58" s="163"/>
      <c r="L58" s="162"/>
      <c r="M58" s="163"/>
      <c r="N58" s="164"/>
    </row>
    <row r="59" customFormat="false" ht="18" hidden="false" customHeight="true" outlineLevel="0" collapsed="false">
      <c r="A59" s="165" t="s">
        <v>67</v>
      </c>
      <c r="B59" s="166"/>
      <c r="C59" s="166"/>
      <c r="D59" s="166"/>
      <c r="E59" s="167"/>
      <c r="F59" s="168"/>
      <c r="G59" s="169" t="s">
        <v>68</v>
      </c>
      <c r="H59" s="166"/>
      <c r="I59" s="166"/>
      <c r="J59" s="170"/>
      <c r="K59" s="171"/>
      <c r="L59" s="169" t="s">
        <v>68</v>
      </c>
      <c r="M59" s="60"/>
      <c r="N59" s="161"/>
    </row>
    <row r="60" customFormat="false" ht="15.75" hidden="false" customHeight="true" outlineLevel="0" collapsed="false">
      <c r="A60" s="172"/>
      <c r="B60" s="172"/>
      <c r="C60" s="172"/>
      <c r="D60" s="172"/>
      <c r="E60" s="172"/>
      <c r="F60" s="173"/>
      <c r="G60" s="174"/>
      <c r="H60" s="174"/>
      <c r="I60" s="174"/>
      <c r="J60" s="174"/>
      <c r="K60" s="174"/>
      <c r="L60" s="175"/>
      <c r="M60" s="174"/>
      <c r="N60" s="176"/>
    </row>
    <row r="61" customFormat="false" ht="13.5" hidden="true" customHeight="true" outlineLevel="0" collapsed="false">
      <c r="A61" s="78" t="s">
        <v>69</v>
      </c>
      <c r="B61" s="32" t="s">
        <v>70</v>
      </c>
      <c r="C61" s="78" t="s">
        <v>71</v>
      </c>
      <c r="D61" s="78" t="s">
        <v>72</v>
      </c>
      <c r="E61" s="32" t="s">
        <v>73</v>
      </c>
      <c r="F61" s="78" t="s">
        <v>74</v>
      </c>
      <c r="G61" s="78" t="s">
        <v>75</v>
      </c>
      <c r="H61" s="78" t="s">
        <v>76</v>
      </c>
      <c r="I61" s="78" t="s">
        <v>77</v>
      </c>
      <c r="J61" s="78" t="s">
        <v>78</v>
      </c>
      <c r="K61" s="78" t="s">
        <v>79</v>
      </c>
      <c r="L61" s="78" t="s">
        <v>80</v>
      </c>
      <c r="M61" s="78" t="s">
        <v>81</v>
      </c>
      <c r="N61" s="78" t="s">
        <v>82</v>
      </c>
    </row>
    <row r="62" customFormat="false" ht="21" hidden="true" customHeight="true" outlineLevel="0" collapsed="false">
      <c r="A62" s="60" t="str">
        <f aca="false">IF(ISBLANK($A$6),TRIM(" "),$A$6)</f>
        <v>Campbell</v>
      </c>
      <c r="B62" s="177" t="str">
        <f aca="false">IF(ISBLANK($E$6),TRIM(" "),$E$6)</f>
        <v>Lawrence, T</v>
      </c>
      <c r="C62" s="178" t="str">
        <f aca="false">TEXT(IF(ISBLANK($N$2),"      ",$N$2),"000000")</f>
        <v>036845</v>
      </c>
      <c r="D62" s="60" t="str">
        <f aca="false">TEXT($K$6,"###-##-####")</f>
        <v>P00505622</v>
      </c>
      <c r="E62" s="179" t="str">
        <f aca="false">TEXT($N$52,"######0.00")</f>
        <v>0.00</v>
      </c>
      <c r="F62" s="60" t="s">
        <v>83</v>
      </c>
      <c r="G62" s="60" t="s">
        <v>84</v>
      </c>
      <c r="H62" s="60" t="str">
        <f aca="false">TEXT(IF(COUNTA('Travel Form'!$A$12:$N$40)=0,0,1),"0")</f>
        <v>1</v>
      </c>
      <c r="I62" s="60" t="str">
        <f aca="false">TEXT(IF(COUNTA('Meals and Ent Sup'!$A$10:$M$40,'Meals and Ent Sup'!$A$49:$K$54)=0,0,1),"0")</f>
        <v>1</v>
      </c>
      <c r="J62" s="60" t="str">
        <f aca="false">TEXT(IF(COUNTA('Misc. Exp. Sup'!$A$10:$N$40,'Misc. Exp. Sup'!$A$49:$K$54)=0,0,1),"0")</f>
        <v>1</v>
      </c>
      <c r="K62" s="60" t="str">
        <f aca="false">TEXT(IF(COUNTA('Travel Sup (2)'!$A$12:$N$40,'Travel Sup (2)'!$A$49:$K$54)=0,0,1),"0")</f>
        <v>0</v>
      </c>
      <c r="L62" s="60" t="str">
        <f aca="false">TEXT(IF(COUNTA('Meals and Ent Sup (2)'!$A$10:$M$40,'Meals and Ent Sup (2)'!$A$49:$K$54)=0,0,1),"0")</f>
        <v>0</v>
      </c>
      <c r="M62" s="60" t="str">
        <f aca="false">TEXT(IF(COUNTA('Misc. Exp. Sup (2)'!$A$10:$N$40,'Misc. Exp. Sup (2)'!$A$49:$K$54)=0,0,1),"0")</f>
        <v>0</v>
      </c>
      <c r="N62" s="60" t="str">
        <f aca="false">TEXT($A$8,"####")</f>
        <v>60</v>
      </c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8" hidden="true" customHeight="true" outlineLevel="0" collapsed="false">
      <c r="A63" s="60"/>
      <c r="B63" s="60"/>
      <c r="C63" s="60"/>
      <c r="D63" s="32"/>
      <c r="E63" s="60"/>
      <c r="F63" s="60"/>
      <c r="G63" s="60"/>
      <c r="H63" s="60"/>
      <c r="I63" s="60"/>
      <c r="J63" s="60"/>
      <c r="K63" s="60"/>
      <c r="L63" s="180"/>
      <c r="M63" s="180"/>
      <c r="N63" s="181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1"/>
      <c r="BN63" s="181"/>
      <c r="BO63" s="181"/>
      <c r="BP63" s="181"/>
      <c r="BQ63" s="181"/>
      <c r="BR63" s="181"/>
      <c r="BS63" s="181"/>
      <c r="BT63" s="181"/>
      <c r="BU63" s="181"/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  <c r="CG63" s="181"/>
      <c r="CH63" s="181"/>
      <c r="CI63" s="181"/>
      <c r="CJ63" s="181"/>
      <c r="CK63" s="181"/>
      <c r="CL63" s="181"/>
      <c r="CM63" s="181"/>
      <c r="CN63" s="181"/>
      <c r="CO63" s="181"/>
      <c r="CP63" s="181"/>
      <c r="CQ63" s="181"/>
      <c r="CR63" s="181"/>
      <c r="CS63" s="181"/>
      <c r="CT63" s="181"/>
      <c r="CU63" s="181"/>
      <c r="CV63" s="181"/>
      <c r="CW63" s="181"/>
      <c r="CX63" s="181"/>
      <c r="CY63" s="181"/>
      <c r="CZ63" s="181"/>
      <c r="DA63" s="181"/>
      <c r="DB63" s="181"/>
      <c r="DC63" s="181"/>
      <c r="DD63" s="181"/>
      <c r="DE63" s="181"/>
      <c r="DF63" s="181"/>
      <c r="DG63" s="181"/>
      <c r="DH63" s="181"/>
      <c r="DI63" s="181"/>
      <c r="DJ63" s="181"/>
      <c r="DK63" s="181"/>
      <c r="DL63" s="181"/>
      <c r="DM63" s="181"/>
      <c r="DN63" s="181"/>
      <c r="DO63" s="181"/>
      <c r="DP63" s="181"/>
      <c r="DQ63" s="181"/>
      <c r="DR63" s="181"/>
      <c r="DS63" s="181"/>
      <c r="DT63" s="181"/>
      <c r="DU63" s="181"/>
      <c r="DV63" s="181"/>
      <c r="DW63" s="181"/>
      <c r="DX63" s="181"/>
      <c r="DY63" s="181"/>
      <c r="DZ63" s="181"/>
      <c r="EA63" s="181"/>
      <c r="EB63" s="181"/>
      <c r="EC63" s="181"/>
      <c r="ED63" s="181"/>
      <c r="EE63" s="181"/>
      <c r="EF63" s="181"/>
      <c r="EG63" s="181"/>
      <c r="EH63" s="181"/>
      <c r="EI63" s="181"/>
      <c r="EJ63" s="181"/>
      <c r="EK63" s="181"/>
      <c r="EL63" s="181"/>
      <c r="EM63" s="181"/>
      <c r="EN63" s="181"/>
      <c r="EO63" s="181"/>
      <c r="EP63" s="181"/>
      <c r="EQ63" s="181"/>
      <c r="ER63" s="181"/>
      <c r="ES63" s="181"/>
      <c r="ET63" s="181"/>
      <c r="EU63" s="181"/>
      <c r="EV63" s="181"/>
      <c r="EW63" s="181"/>
      <c r="EX63" s="181"/>
      <c r="EY63" s="181"/>
      <c r="EZ63" s="181"/>
      <c r="FA63" s="181"/>
      <c r="FB63" s="181"/>
      <c r="FC63" s="181"/>
      <c r="FD63" s="181"/>
      <c r="FE63" s="181"/>
      <c r="FF63" s="181"/>
      <c r="FG63" s="181"/>
      <c r="FH63" s="181"/>
      <c r="FI63" s="181"/>
      <c r="FJ63" s="181"/>
      <c r="FK63" s="181"/>
      <c r="FL63" s="181"/>
      <c r="FM63" s="181"/>
      <c r="FN63" s="181"/>
      <c r="FO63" s="181"/>
      <c r="FP63" s="181"/>
      <c r="FQ63" s="181"/>
      <c r="FR63" s="181"/>
      <c r="FS63" s="181"/>
      <c r="FT63" s="181"/>
      <c r="FU63" s="181"/>
      <c r="FV63" s="181"/>
      <c r="FW63" s="181"/>
      <c r="FX63" s="181"/>
      <c r="FY63" s="181"/>
      <c r="FZ63" s="181"/>
      <c r="GA63" s="181"/>
      <c r="GB63" s="181"/>
      <c r="GC63" s="181"/>
      <c r="GD63" s="181"/>
      <c r="GE63" s="181"/>
      <c r="GF63" s="181"/>
      <c r="GG63" s="181"/>
      <c r="GH63" s="181"/>
      <c r="GI63" s="181"/>
      <c r="GJ63" s="181"/>
      <c r="GK63" s="181"/>
      <c r="GL63" s="181"/>
      <c r="GM63" s="181"/>
      <c r="GN63" s="181"/>
      <c r="GO63" s="181"/>
      <c r="GP63" s="181"/>
      <c r="GQ63" s="181"/>
      <c r="GR63" s="181"/>
      <c r="GS63" s="181"/>
      <c r="GT63" s="181"/>
      <c r="GU63" s="181"/>
      <c r="GV63" s="181"/>
      <c r="GW63" s="181"/>
      <c r="GX63" s="181"/>
      <c r="GY63" s="181"/>
      <c r="GZ63" s="181"/>
      <c r="HA63" s="181"/>
      <c r="HB63" s="181"/>
      <c r="HC63" s="181"/>
      <c r="HD63" s="181"/>
      <c r="HE63" s="181"/>
      <c r="HF63" s="181"/>
      <c r="HG63" s="181"/>
      <c r="HH63" s="181"/>
      <c r="HI63" s="181"/>
      <c r="HJ63" s="181"/>
      <c r="HK63" s="181"/>
      <c r="HL63" s="181"/>
      <c r="HM63" s="181"/>
      <c r="HN63" s="181"/>
      <c r="HO63" s="181"/>
      <c r="HP63" s="181"/>
      <c r="HQ63" s="181"/>
      <c r="HR63" s="181"/>
      <c r="HS63" s="181"/>
      <c r="HT63" s="181"/>
      <c r="HU63" s="181"/>
      <c r="HV63" s="181"/>
      <c r="HW63" s="181"/>
      <c r="HX63" s="181"/>
      <c r="HY63" s="181"/>
      <c r="HZ63" s="181"/>
      <c r="IA63" s="181"/>
      <c r="IB63" s="181"/>
      <c r="IC63" s="181"/>
      <c r="ID63" s="181"/>
      <c r="IE63" s="181"/>
      <c r="IF63" s="181"/>
      <c r="IG63" s="181"/>
      <c r="IH63" s="181"/>
      <c r="II63" s="181"/>
      <c r="IJ63" s="181"/>
      <c r="IK63" s="181"/>
      <c r="IL63" s="181"/>
      <c r="IM63" s="181"/>
      <c r="IN63" s="181"/>
      <c r="IO63" s="181"/>
      <c r="IP63" s="181"/>
      <c r="IQ63" s="181"/>
      <c r="IR63" s="181"/>
      <c r="IS63" s="181"/>
      <c r="IT63" s="181"/>
      <c r="IU63" s="181"/>
      <c r="IV63" s="181"/>
      <c r="IW63" s="181"/>
    </row>
    <row r="64" customFormat="false" ht="18" hidden="true" customHeight="true" outlineLevel="0" collapsed="false">
      <c r="A64" s="78"/>
      <c r="B64" s="32"/>
      <c r="C64" s="78"/>
      <c r="D64" s="78"/>
      <c r="E64" s="32"/>
      <c r="F64" s="78"/>
      <c r="G64" s="78"/>
      <c r="H64" s="78"/>
      <c r="I64" s="78"/>
      <c r="J64" s="78"/>
      <c r="K64" s="78"/>
      <c r="L64" s="78"/>
      <c r="M64" s="78"/>
      <c r="N64" s="96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18" hidden="true" customHeight="true" outlineLevel="0" collapsed="false">
      <c r="A65" s="60"/>
      <c r="B65" s="177"/>
      <c r="C65" s="60"/>
      <c r="D65" s="60"/>
      <c r="E65" s="179"/>
      <c r="F65" s="32"/>
      <c r="G65" s="60"/>
      <c r="H65" s="60"/>
      <c r="I65" s="60"/>
      <c r="J65" s="60"/>
      <c r="K65" s="60"/>
      <c r="L65" s="60"/>
      <c r="M65" s="60"/>
      <c r="N65" s="96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18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18" hidden="true" customHeight="true" outlineLevel="0" collapsed="false">
      <c r="A67" s="182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18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18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18" hidden="true" customHeight="true" outlineLevel="0" collapsed="false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</row>
    <row r="71" customFormat="false" ht="18" hidden="true" customHeight="true" outlineLevel="0" collapsed="false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</row>
    <row r="72" customFormat="false" ht="18" hidden="true" customHeight="true" outlineLevel="0" collapsed="false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</row>
    <row r="73" customFormat="false" ht="18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18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4"/>
      <c r="BE76" s="184"/>
      <c r="BF76" s="184"/>
      <c r="BG76" s="184"/>
      <c r="BH76" s="184"/>
      <c r="BI76" s="184"/>
      <c r="BJ76" s="184"/>
      <c r="BK76" s="184"/>
      <c r="BL76" s="184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8" hidden="true" customHeight="true" outlineLevel="0" collapsed="false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1"/>
      <c r="BN77" s="181"/>
      <c r="BO77" s="181"/>
      <c r="BP77" s="181"/>
      <c r="BQ77" s="181"/>
      <c r="BR77" s="181"/>
      <c r="BS77" s="181"/>
      <c r="BT77" s="181"/>
      <c r="BU77" s="181"/>
      <c r="BV77" s="181"/>
      <c r="BW77" s="181"/>
      <c r="BX77" s="181"/>
      <c r="BY77" s="181"/>
      <c r="BZ77" s="181"/>
      <c r="CA77" s="181"/>
      <c r="CB77" s="181"/>
      <c r="CC77" s="181"/>
      <c r="CD77" s="181"/>
      <c r="CE77" s="181"/>
      <c r="CF77" s="181"/>
      <c r="CG77" s="181"/>
      <c r="CH77" s="181"/>
      <c r="CI77" s="181"/>
      <c r="CJ77" s="181"/>
      <c r="CK77" s="181"/>
      <c r="CL77" s="181"/>
      <c r="CM77" s="181"/>
      <c r="CN77" s="181"/>
      <c r="CO77" s="181"/>
      <c r="CP77" s="181"/>
      <c r="CQ77" s="181"/>
      <c r="CR77" s="181"/>
      <c r="CS77" s="181"/>
      <c r="CT77" s="181"/>
      <c r="CU77" s="181"/>
      <c r="CV77" s="181"/>
      <c r="CW77" s="181"/>
      <c r="CX77" s="181"/>
      <c r="CY77" s="181"/>
      <c r="CZ77" s="181"/>
      <c r="DA77" s="181"/>
      <c r="DB77" s="181"/>
      <c r="DC77" s="181"/>
      <c r="DD77" s="181"/>
      <c r="DE77" s="181"/>
      <c r="DF77" s="181"/>
      <c r="DG77" s="181"/>
      <c r="DH77" s="181"/>
      <c r="DI77" s="181"/>
      <c r="DJ77" s="181"/>
      <c r="DK77" s="181"/>
      <c r="DL77" s="181"/>
      <c r="DM77" s="181"/>
      <c r="DN77" s="181"/>
      <c r="DO77" s="181"/>
      <c r="DP77" s="181"/>
      <c r="DQ77" s="181"/>
      <c r="DR77" s="181"/>
      <c r="DS77" s="181"/>
      <c r="DT77" s="181"/>
      <c r="DU77" s="181"/>
      <c r="DV77" s="181"/>
      <c r="DW77" s="181"/>
      <c r="DX77" s="181"/>
      <c r="DY77" s="181"/>
      <c r="DZ77" s="181"/>
      <c r="EA77" s="181"/>
      <c r="EB77" s="181"/>
      <c r="EC77" s="181"/>
      <c r="ED77" s="181"/>
      <c r="EE77" s="181"/>
      <c r="EF77" s="181"/>
      <c r="EG77" s="181"/>
      <c r="EH77" s="181"/>
      <c r="EI77" s="181"/>
      <c r="EJ77" s="181"/>
      <c r="EK77" s="181"/>
      <c r="EL77" s="181"/>
      <c r="EM77" s="181"/>
      <c r="EN77" s="181"/>
      <c r="EO77" s="181"/>
      <c r="EP77" s="181"/>
      <c r="EQ77" s="181"/>
      <c r="ER77" s="181"/>
      <c r="ES77" s="181"/>
      <c r="ET77" s="181"/>
      <c r="EU77" s="181"/>
      <c r="EV77" s="181"/>
      <c r="EW77" s="181"/>
      <c r="EX77" s="181"/>
      <c r="EY77" s="181"/>
      <c r="EZ77" s="181"/>
      <c r="FA77" s="181"/>
      <c r="FB77" s="181"/>
      <c r="FC77" s="181"/>
      <c r="FD77" s="181"/>
      <c r="FE77" s="181"/>
      <c r="FF77" s="181"/>
      <c r="FG77" s="181"/>
      <c r="FH77" s="181"/>
      <c r="FI77" s="181"/>
      <c r="FJ77" s="181"/>
      <c r="FK77" s="181"/>
      <c r="FL77" s="181"/>
      <c r="FM77" s="181"/>
      <c r="FN77" s="181"/>
      <c r="FO77" s="181"/>
      <c r="FP77" s="181"/>
      <c r="FQ77" s="181"/>
      <c r="FR77" s="181"/>
      <c r="FS77" s="181"/>
      <c r="FT77" s="181"/>
      <c r="FU77" s="181"/>
      <c r="FV77" s="181"/>
      <c r="FW77" s="181"/>
      <c r="FX77" s="181"/>
      <c r="FY77" s="181"/>
      <c r="FZ77" s="181"/>
      <c r="GA77" s="181"/>
      <c r="GB77" s="181"/>
      <c r="GC77" s="181"/>
      <c r="GD77" s="181"/>
      <c r="GE77" s="181"/>
      <c r="GF77" s="181"/>
      <c r="GG77" s="181"/>
      <c r="GH77" s="181"/>
      <c r="GI77" s="181"/>
      <c r="GJ77" s="181"/>
      <c r="GK77" s="181"/>
      <c r="GL77" s="181"/>
      <c r="GM77" s="181"/>
      <c r="GN77" s="181"/>
      <c r="GO77" s="181"/>
      <c r="GP77" s="181"/>
      <c r="GQ77" s="181"/>
      <c r="GR77" s="181"/>
      <c r="GS77" s="181"/>
      <c r="GT77" s="181"/>
      <c r="GU77" s="181"/>
      <c r="GV77" s="181"/>
      <c r="GW77" s="181"/>
      <c r="GX77" s="181"/>
      <c r="GY77" s="181"/>
      <c r="GZ77" s="181"/>
      <c r="HA77" s="181"/>
      <c r="HB77" s="181"/>
      <c r="HC77" s="181"/>
      <c r="HD77" s="181"/>
      <c r="HE77" s="181"/>
      <c r="HF77" s="181"/>
      <c r="HG77" s="181"/>
      <c r="HH77" s="181"/>
      <c r="HI77" s="181"/>
      <c r="HJ77" s="181"/>
      <c r="HK77" s="181"/>
      <c r="HL77" s="181"/>
      <c r="HM77" s="181"/>
      <c r="HN77" s="181"/>
      <c r="HO77" s="181"/>
      <c r="HP77" s="181"/>
      <c r="HQ77" s="181"/>
      <c r="HR77" s="181"/>
      <c r="HS77" s="181"/>
      <c r="HT77" s="181"/>
      <c r="HU77" s="181"/>
      <c r="HV77" s="181"/>
      <c r="HW77" s="181"/>
      <c r="HX77" s="181"/>
      <c r="HY77" s="181"/>
      <c r="HZ77" s="181"/>
      <c r="IA77" s="181"/>
      <c r="IB77" s="181"/>
      <c r="IC77" s="181"/>
      <c r="ID77" s="181"/>
      <c r="IE77" s="181"/>
      <c r="IF77" s="181"/>
      <c r="IG77" s="181"/>
      <c r="IH77" s="181"/>
      <c r="II77" s="181"/>
      <c r="IJ77" s="181"/>
      <c r="IK77" s="181"/>
      <c r="IL77" s="181"/>
      <c r="IM77" s="181"/>
      <c r="IN77" s="181"/>
      <c r="IO77" s="181"/>
      <c r="IP77" s="181"/>
      <c r="IQ77" s="181"/>
      <c r="IR77" s="181"/>
      <c r="IS77" s="181"/>
      <c r="IT77" s="181"/>
      <c r="IU77" s="181"/>
      <c r="IV77" s="181"/>
      <c r="IW77" s="181"/>
    </row>
    <row r="78" customFormat="false" ht="18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18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18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18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18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18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18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18" hidden="true" customHeight="true" outlineLevel="0" collapsed="false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  <c r="IT85" s="96"/>
      <c r="IU85" s="96"/>
      <c r="IV85" s="96"/>
      <c r="IW85" s="96"/>
    </row>
    <row r="86" customFormat="false" ht="18" hidden="true" customHeight="true" outlineLevel="0" collapsed="false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  <c r="IT86" s="96"/>
      <c r="IU86" s="96"/>
      <c r="IV86" s="96"/>
      <c r="IW86" s="96"/>
    </row>
    <row r="87" customFormat="false" ht="18" hidden="true" customHeight="true" outlineLevel="0" collapsed="false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  <c r="IT87" s="96"/>
      <c r="IU87" s="96"/>
      <c r="IV87" s="96"/>
      <c r="IW87" s="96"/>
    </row>
    <row r="88" customFormat="false" ht="18" hidden="true" customHeight="true" outlineLevel="0" collapsed="false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  <c r="IT88" s="96"/>
      <c r="IU88" s="96"/>
      <c r="IV88" s="96"/>
      <c r="IW88" s="96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  <c r="AT90" s="186"/>
      <c r="AU90" s="186"/>
      <c r="AV90" s="186"/>
      <c r="AW90" s="186"/>
      <c r="AX90" s="186"/>
      <c r="AY90" s="186"/>
      <c r="AZ90" s="186"/>
      <c r="BA90" s="186"/>
      <c r="BB90" s="186"/>
      <c r="BC90" s="186"/>
      <c r="BD90" s="186"/>
      <c r="BE90" s="186"/>
      <c r="BF90" s="186"/>
      <c r="BG90" s="186"/>
      <c r="BH90" s="186"/>
      <c r="BI90" s="186"/>
      <c r="BJ90" s="186"/>
      <c r="BK90" s="186"/>
      <c r="BL90" s="186"/>
      <c r="BM90" s="185"/>
      <c r="BN90" s="185"/>
      <c r="BO90" s="185"/>
      <c r="BP90" s="185"/>
      <c r="BQ90" s="185"/>
      <c r="BR90" s="185"/>
      <c r="BS90" s="185"/>
      <c r="BT90" s="185"/>
      <c r="BU90" s="185"/>
      <c r="BV90" s="185"/>
      <c r="BW90" s="185"/>
      <c r="BX90" s="185"/>
      <c r="BY90" s="185"/>
      <c r="BZ90" s="185"/>
      <c r="CA90" s="185"/>
      <c r="CB90" s="185"/>
      <c r="CC90" s="185"/>
      <c r="CD90" s="185"/>
      <c r="CE90" s="185"/>
      <c r="CF90" s="185"/>
      <c r="CG90" s="185"/>
      <c r="CH90" s="185"/>
      <c r="CI90" s="185"/>
      <c r="CJ90" s="185"/>
      <c r="CK90" s="185"/>
      <c r="CL90" s="185"/>
      <c r="CM90" s="185"/>
      <c r="CN90" s="185"/>
      <c r="CO90" s="185"/>
      <c r="CP90" s="185"/>
      <c r="CQ90" s="185"/>
      <c r="CR90" s="185"/>
      <c r="CS90" s="185"/>
      <c r="CT90" s="185"/>
      <c r="CU90" s="185"/>
      <c r="CV90" s="185"/>
      <c r="CW90" s="185"/>
      <c r="CX90" s="185"/>
      <c r="CY90" s="185"/>
      <c r="CZ90" s="185"/>
      <c r="DA90" s="185"/>
      <c r="DB90" s="185"/>
      <c r="DC90" s="185"/>
      <c r="DD90" s="185"/>
      <c r="DE90" s="185"/>
      <c r="DF90" s="185"/>
      <c r="DG90" s="185"/>
      <c r="DH90" s="185"/>
      <c r="DI90" s="185"/>
      <c r="DJ90" s="185"/>
      <c r="DK90" s="185"/>
      <c r="DL90" s="185"/>
      <c r="DM90" s="185"/>
      <c r="DN90" s="185"/>
      <c r="DO90" s="185"/>
      <c r="DP90" s="185"/>
      <c r="DQ90" s="185"/>
      <c r="DR90" s="185"/>
      <c r="DS90" s="185"/>
      <c r="DT90" s="185"/>
      <c r="DU90" s="185"/>
      <c r="DV90" s="185"/>
      <c r="DW90" s="185"/>
      <c r="DX90" s="185"/>
      <c r="DY90" s="185"/>
      <c r="DZ90" s="185"/>
      <c r="EA90" s="185"/>
      <c r="EB90" s="185"/>
      <c r="EC90" s="185"/>
      <c r="ED90" s="185"/>
      <c r="EE90" s="185"/>
      <c r="EF90" s="185"/>
      <c r="EG90" s="185"/>
      <c r="EH90" s="185"/>
      <c r="EI90" s="185"/>
      <c r="EJ90" s="185"/>
      <c r="EK90" s="185"/>
      <c r="EL90" s="185"/>
      <c r="EM90" s="185"/>
      <c r="EN90" s="185"/>
      <c r="EO90" s="185"/>
      <c r="EP90" s="185"/>
      <c r="EQ90" s="185"/>
      <c r="ER90" s="185"/>
      <c r="ES90" s="185"/>
      <c r="ET90" s="185"/>
      <c r="EU90" s="185"/>
      <c r="EV90" s="185"/>
      <c r="EW90" s="185"/>
      <c r="EX90" s="185"/>
      <c r="EY90" s="185"/>
      <c r="EZ90" s="185"/>
      <c r="FA90" s="185"/>
      <c r="FB90" s="185"/>
      <c r="FC90" s="185"/>
      <c r="FD90" s="185"/>
      <c r="FE90" s="185"/>
      <c r="FF90" s="185"/>
      <c r="FG90" s="185"/>
      <c r="FH90" s="185"/>
      <c r="FI90" s="185"/>
      <c r="FJ90" s="185"/>
      <c r="FK90" s="185"/>
      <c r="FL90" s="185"/>
      <c r="FM90" s="185"/>
      <c r="FN90" s="185"/>
      <c r="FO90" s="185"/>
      <c r="FP90" s="185"/>
      <c r="FQ90" s="185"/>
      <c r="FR90" s="185"/>
      <c r="FS90" s="185"/>
      <c r="FT90" s="185"/>
      <c r="FU90" s="185"/>
      <c r="FV90" s="185"/>
      <c r="FW90" s="185"/>
      <c r="FX90" s="185"/>
      <c r="FY90" s="185"/>
      <c r="FZ90" s="185"/>
      <c r="GA90" s="185"/>
      <c r="GB90" s="185"/>
      <c r="GC90" s="185"/>
      <c r="GD90" s="185"/>
      <c r="GE90" s="185"/>
      <c r="GF90" s="185"/>
      <c r="GG90" s="185"/>
      <c r="GH90" s="185"/>
      <c r="GI90" s="185"/>
      <c r="GJ90" s="185"/>
      <c r="GK90" s="185"/>
      <c r="GL90" s="185"/>
      <c r="GM90" s="185"/>
      <c r="GN90" s="185"/>
      <c r="GO90" s="185"/>
      <c r="GP90" s="185"/>
      <c r="GQ90" s="185"/>
      <c r="GR90" s="185"/>
      <c r="GS90" s="185"/>
      <c r="GT90" s="185"/>
      <c r="GU90" s="185"/>
      <c r="GV90" s="185"/>
      <c r="GW90" s="185"/>
      <c r="GX90" s="185"/>
      <c r="GY90" s="185"/>
      <c r="GZ90" s="185"/>
      <c r="HA90" s="185"/>
      <c r="HB90" s="185"/>
      <c r="HC90" s="185"/>
      <c r="HD90" s="185"/>
      <c r="HE90" s="185"/>
      <c r="HF90" s="185"/>
      <c r="HG90" s="185"/>
      <c r="HH90" s="185"/>
      <c r="HI90" s="185"/>
      <c r="HJ90" s="185"/>
      <c r="HK90" s="185"/>
      <c r="HL90" s="185"/>
      <c r="HM90" s="185"/>
      <c r="HN90" s="185"/>
      <c r="HO90" s="185"/>
      <c r="HP90" s="185"/>
      <c r="HQ90" s="185"/>
      <c r="HR90" s="185"/>
      <c r="HS90" s="185"/>
      <c r="HT90" s="185"/>
      <c r="HU90" s="185"/>
      <c r="HV90" s="185"/>
      <c r="HW90" s="185"/>
      <c r="HX90" s="185"/>
      <c r="HY90" s="185"/>
      <c r="HZ90" s="185"/>
      <c r="IA90" s="185"/>
      <c r="IB90" s="185"/>
      <c r="IC90" s="185"/>
      <c r="ID90" s="185"/>
      <c r="IE90" s="185"/>
      <c r="IF90" s="185"/>
      <c r="IG90" s="185"/>
      <c r="IH90" s="185"/>
      <c r="II90" s="185"/>
      <c r="IJ90" s="185"/>
      <c r="IK90" s="185"/>
      <c r="IL90" s="185"/>
      <c r="IM90" s="185"/>
      <c r="IN90" s="185"/>
      <c r="IO90" s="185"/>
      <c r="IP90" s="185"/>
      <c r="IQ90" s="185"/>
      <c r="IR90" s="185"/>
      <c r="IS90" s="185"/>
      <c r="IT90" s="185"/>
      <c r="IU90" s="185"/>
      <c r="IV90" s="185"/>
      <c r="IW90" s="185"/>
    </row>
    <row r="91" customFormat="false" ht="18" hidden="true" customHeight="true" outlineLevel="0" collapsed="false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180"/>
      <c r="AV91" s="180"/>
      <c r="AW91" s="180"/>
      <c r="AX91" s="180"/>
      <c r="AY91" s="180"/>
      <c r="AZ91" s="180"/>
      <c r="BA91" s="180"/>
      <c r="BB91" s="180"/>
      <c r="BC91" s="180"/>
      <c r="BD91" s="180"/>
      <c r="BE91" s="180"/>
      <c r="BF91" s="180"/>
      <c r="BG91" s="180"/>
      <c r="BH91" s="180"/>
      <c r="BI91" s="180"/>
      <c r="BJ91" s="180"/>
      <c r="BK91" s="180"/>
      <c r="BL91" s="180"/>
      <c r="BM91" s="181"/>
      <c r="BN91" s="181"/>
      <c r="BO91" s="181"/>
      <c r="BP91" s="181"/>
      <c r="BQ91" s="181"/>
      <c r="BR91" s="181"/>
      <c r="BS91" s="181"/>
      <c r="BT91" s="181"/>
      <c r="BU91" s="181"/>
      <c r="BV91" s="181"/>
      <c r="BW91" s="181"/>
      <c r="BX91" s="181"/>
      <c r="BY91" s="181"/>
      <c r="BZ91" s="181"/>
      <c r="CA91" s="181"/>
      <c r="CB91" s="181"/>
      <c r="CC91" s="181"/>
      <c r="CD91" s="181"/>
      <c r="CE91" s="181"/>
      <c r="CF91" s="181"/>
      <c r="CG91" s="181"/>
      <c r="CH91" s="181"/>
      <c r="CI91" s="181"/>
      <c r="CJ91" s="181"/>
      <c r="CK91" s="181"/>
      <c r="CL91" s="181"/>
      <c r="CM91" s="181"/>
      <c r="CN91" s="181"/>
      <c r="CO91" s="181"/>
      <c r="CP91" s="181"/>
      <c r="CQ91" s="181"/>
      <c r="CR91" s="181"/>
      <c r="CS91" s="181"/>
      <c r="CT91" s="181"/>
      <c r="CU91" s="181"/>
      <c r="CV91" s="181"/>
      <c r="CW91" s="181"/>
      <c r="CX91" s="181"/>
      <c r="CY91" s="181"/>
      <c r="CZ91" s="181"/>
      <c r="DA91" s="181"/>
      <c r="DB91" s="181"/>
      <c r="DC91" s="181"/>
      <c r="DD91" s="181"/>
      <c r="DE91" s="181"/>
      <c r="DF91" s="181"/>
      <c r="DG91" s="181"/>
      <c r="DH91" s="181"/>
      <c r="DI91" s="181"/>
      <c r="DJ91" s="181"/>
      <c r="DK91" s="181"/>
      <c r="DL91" s="181"/>
      <c r="DM91" s="181"/>
      <c r="DN91" s="181"/>
      <c r="DO91" s="181"/>
      <c r="DP91" s="181"/>
      <c r="DQ91" s="181"/>
      <c r="DR91" s="181"/>
      <c r="DS91" s="181"/>
      <c r="DT91" s="181"/>
      <c r="DU91" s="181"/>
      <c r="DV91" s="181"/>
      <c r="DW91" s="181"/>
      <c r="DX91" s="181"/>
      <c r="DY91" s="181"/>
      <c r="DZ91" s="181"/>
      <c r="EA91" s="181"/>
      <c r="EB91" s="181"/>
      <c r="EC91" s="181"/>
      <c r="ED91" s="181"/>
      <c r="EE91" s="181"/>
      <c r="EF91" s="181"/>
      <c r="EG91" s="181"/>
      <c r="EH91" s="181"/>
      <c r="EI91" s="181"/>
      <c r="EJ91" s="181"/>
      <c r="EK91" s="181"/>
      <c r="EL91" s="181"/>
      <c r="EM91" s="181"/>
      <c r="EN91" s="181"/>
      <c r="EO91" s="181"/>
      <c r="EP91" s="181"/>
      <c r="EQ91" s="181"/>
      <c r="ER91" s="181"/>
      <c r="ES91" s="181"/>
      <c r="ET91" s="181"/>
      <c r="EU91" s="181"/>
      <c r="EV91" s="181"/>
      <c r="EW91" s="181"/>
      <c r="EX91" s="181"/>
      <c r="EY91" s="181"/>
      <c r="EZ91" s="181"/>
      <c r="FA91" s="181"/>
      <c r="FB91" s="181"/>
      <c r="FC91" s="181"/>
      <c r="FD91" s="181"/>
      <c r="FE91" s="181"/>
      <c r="FF91" s="181"/>
      <c r="FG91" s="181"/>
      <c r="FH91" s="181"/>
      <c r="FI91" s="181"/>
      <c r="FJ91" s="181"/>
      <c r="FK91" s="181"/>
      <c r="FL91" s="181"/>
      <c r="FM91" s="181"/>
      <c r="FN91" s="181"/>
      <c r="FO91" s="181"/>
      <c r="FP91" s="181"/>
      <c r="FQ91" s="181"/>
      <c r="FR91" s="181"/>
      <c r="FS91" s="181"/>
      <c r="FT91" s="181"/>
      <c r="FU91" s="181"/>
      <c r="FV91" s="181"/>
      <c r="FW91" s="181"/>
      <c r="FX91" s="181"/>
      <c r="FY91" s="181"/>
      <c r="FZ91" s="181"/>
      <c r="GA91" s="181"/>
      <c r="GB91" s="181"/>
      <c r="GC91" s="181"/>
      <c r="GD91" s="181"/>
      <c r="GE91" s="181"/>
      <c r="GF91" s="181"/>
      <c r="GG91" s="181"/>
      <c r="GH91" s="181"/>
      <c r="GI91" s="181"/>
      <c r="GJ91" s="181"/>
      <c r="GK91" s="181"/>
      <c r="GL91" s="181"/>
      <c r="GM91" s="181"/>
      <c r="GN91" s="181"/>
      <c r="GO91" s="181"/>
      <c r="GP91" s="181"/>
      <c r="GQ91" s="181"/>
      <c r="GR91" s="181"/>
      <c r="GS91" s="181"/>
      <c r="GT91" s="181"/>
      <c r="GU91" s="181"/>
      <c r="GV91" s="181"/>
      <c r="GW91" s="181"/>
      <c r="GX91" s="181"/>
      <c r="GY91" s="181"/>
      <c r="GZ91" s="181"/>
      <c r="HA91" s="181"/>
      <c r="HB91" s="181"/>
      <c r="HC91" s="181"/>
      <c r="HD91" s="181"/>
      <c r="HE91" s="181"/>
      <c r="HF91" s="181"/>
      <c r="HG91" s="181"/>
      <c r="HH91" s="181"/>
      <c r="HI91" s="181"/>
      <c r="HJ91" s="181"/>
      <c r="HK91" s="181"/>
      <c r="HL91" s="181"/>
      <c r="HM91" s="181"/>
      <c r="HN91" s="181"/>
      <c r="HO91" s="181"/>
      <c r="HP91" s="181"/>
      <c r="HQ91" s="181"/>
      <c r="HR91" s="181"/>
      <c r="HS91" s="181"/>
      <c r="HT91" s="181"/>
      <c r="HU91" s="181"/>
      <c r="HV91" s="181"/>
      <c r="HW91" s="181"/>
      <c r="HX91" s="181"/>
      <c r="HY91" s="181"/>
      <c r="HZ91" s="181"/>
      <c r="IA91" s="181"/>
      <c r="IB91" s="181"/>
      <c r="IC91" s="181"/>
      <c r="ID91" s="181"/>
      <c r="IE91" s="181"/>
      <c r="IF91" s="181"/>
      <c r="IG91" s="181"/>
      <c r="IH91" s="181"/>
      <c r="II91" s="181"/>
      <c r="IJ91" s="181"/>
      <c r="IK91" s="181"/>
      <c r="IL91" s="181"/>
      <c r="IM91" s="181"/>
      <c r="IN91" s="181"/>
      <c r="IO91" s="181"/>
      <c r="IP91" s="181"/>
      <c r="IQ91" s="181"/>
      <c r="IR91" s="181"/>
      <c r="IS91" s="181"/>
      <c r="IT91" s="181"/>
      <c r="IU91" s="181"/>
      <c r="IV91" s="181"/>
      <c r="IW91" s="181"/>
    </row>
    <row r="92" customFormat="false" ht="18" hidden="true" customHeight="true" outlineLevel="0" collapsed="false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  <c r="IM92" s="96"/>
      <c r="IN92" s="96"/>
      <c r="IO92" s="96"/>
      <c r="IP92" s="96"/>
      <c r="IQ92" s="96"/>
      <c r="IR92" s="96"/>
      <c r="IS92" s="96"/>
      <c r="IT92" s="96"/>
      <c r="IU92" s="96"/>
      <c r="IV92" s="96"/>
      <c r="IW92" s="96"/>
    </row>
    <row r="93" customFormat="false" ht="18" hidden="true" customHeight="true" outlineLevel="0" collapsed="false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  <c r="IM93" s="96"/>
      <c r="IN93" s="96"/>
      <c r="IO93" s="96"/>
      <c r="IP93" s="96"/>
      <c r="IQ93" s="96"/>
      <c r="IR93" s="96"/>
      <c r="IS93" s="96"/>
      <c r="IT93" s="96"/>
      <c r="IU93" s="96"/>
      <c r="IV93" s="96"/>
      <c r="IW93" s="96"/>
    </row>
    <row r="94" customFormat="false" ht="18" hidden="true" customHeight="true" outlineLevel="0" collapsed="false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  <c r="IM94" s="96"/>
      <c r="IN94" s="96"/>
      <c r="IO94" s="96"/>
      <c r="IP94" s="96"/>
      <c r="IQ94" s="96"/>
      <c r="IR94" s="96"/>
      <c r="IS94" s="96"/>
      <c r="IT94" s="96"/>
      <c r="IU94" s="96"/>
      <c r="IV94" s="96"/>
      <c r="IW94" s="96"/>
    </row>
    <row r="95" customFormat="false" ht="18" hidden="true" customHeight="true" outlineLevel="0" collapsed="false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  <c r="IM95" s="96"/>
      <c r="IN95" s="96"/>
      <c r="IO95" s="96"/>
      <c r="IP95" s="96"/>
      <c r="IQ95" s="96"/>
      <c r="IR95" s="96"/>
      <c r="IS95" s="96"/>
      <c r="IT95" s="96"/>
      <c r="IU95" s="96"/>
      <c r="IV95" s="96"/>
      <c r="IW95" s="96"/>
    </row>
    <row r="96" customFormat="false" ht="18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18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18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18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18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18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18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18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3"/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4"/>
      <c r="AI114" s="184"/>
      <c r="AJ114" s="184"/>
      <c r="AK114" s="184"/>
      <c r="AL114" s="184"/>
      <c r="AM114" s="184"/>
      <c r="AN114" s="184"/>
      <c r="AO114" s="184"/>
      <c r="AP114" s="184"/>
      <c r="AQ114" s="184"/>
      <c r="AR114" s="184"/>
      <c r="AS114" s="184"/>
      <c r="AT114" s="184"/>
      <c r="AU114" s="184"/>
      <c r="AV114" s="184"/>
      <c r="AW114" s="184"/>
      <c r="AX114" s="184"/>
      <c r="AY114" s="184"/>
      <c r="AZ114" s="184"/>
      <c r="BA114" s="184"/>
      <c r="BB114" s="184"/>
      <c r="BC114" s="184"/>
      <c r="BD114" s="184"/>
      <c r="BE114" s="184"/>
      <c r="BF114" s="184"/>
      <c r="BG114" s="184"/>
      <c r="BH114" s="184"/>
      <c r="BI114" s="184"/>
      <c r="BJ114" s="184"/>
      <c r="BK114" s="184"/>
      <c r="BL114" s="184"/>
      <c r="BM114" s="183"/>
      <c r="BN114" s="183"/>
      <c r="BO114" s="183"/>
      <c r="BP114" s="183"/>
      <c r="BQ114" s="183"/>
      <c r="BR114" s="183"/>
      <c r="BS114" s="183"/>
      <c r="BT114" s="183"/>
      <c r="BU114" s="183"/>
      <c r="BV114" s="183"/>
      <c r="BW114" s="183"/>
      <c r="BX114" s="183"/>
      <c r="BY114" s="183"/>
      <c r="BZ114" s="183"/>
      <c r="CA114" s="183"/>
      <c r="CB114" s="183"/>
      <c r="CC114" s="183"/>
      <c r="CD114" s="183"/>
      <c r="CE114" s="183"/>
      <c r="CF114" s="183"/>
      <c r="CG114" s="183"/>
      <c r="CH114" s="183"/>
      <c r="CI114" s="183"/>
      <c r="CJ114" s="183"/>
      <c r="CK114" s="183"/>
      <c r="CL114" s="183"/>
      <c r="CM114" s="183"/>
      <c r="CN114" s="183"/>
      <c r="CO114" s="183"/>
      <c r="CP114" s="183"/>
      <c r="CQ114" s="183"/>
      <c r="CR114" s="183"/>
      <c r="CS114" s="183"/>
      <c r="CT114" s="183"/>
      <c r="CU114" s="183"/>
      <c r="CV114" s="183"/>
      <c r="CW114" s="183"/>
      <c r="CX114" s="183"/>
      <c r="CY114" s="183"/>
      <c r="CZ114" s="183"/>
      <c r="DA114" s="183"/>
      <c r="DB114" s="183"/>
      <c r="DC114" s="183"/>
      <c r="DD114" s="183"/>
      <c r="DE114" s="183"/>
      <c r="DF114" s="183"/>
      <c r="DG114" s="183"/>
      <c r="DH114" s="183"/>
      <c r="DI114" s="183"/>
      <c r="DJ114" s="183"/>
      <c r="DK114" s="183"/>
      <c r="DL114" s="183"/>
      <c r="DM114" s="183"/>
      <c r="DN114" s="183"/>
      <c r="DO114" s="183"/>
      <c r="DP114" s="183"/>
      <c r="DQ114" s="183"/>
      <c r="DR114" s="183"/>
      <c r="DS114" s="183"/>
      <c r="DT114" s="183"/>
      <c r="DU114" s="183"/>
      <c r="DV114" s="183"/>
      <c r="DW114" s="183"/>
      <c r="DX114" s="183"/>
      <c r="DY114" s="183"/>
      <c r="DZ114" s="183"/>
      <c r="EA114" s="183"/>
      <c r="EB114" s="183"/>
      <c r="EC114" s="183"/>
      <c r="ED114" s="183"/>
      <c r="EE114" s="183"/>
      <c r="EF114" s="183"/>
      <c r="EG114" s="183"/>
      <c r="EH114" s="183"/>
      <c r="EI114" s="183"/>
      <c r="EJ114" s="183"/>
      <c r="EK114" s="183"/>
      <c r="EL114" s="183"/>
      <c r="EM114" s="183"/>
      <c r="EN114" s="183"/>
      <c r="EO114" s="183"/>
      <c r="EP114" s="183"/>
      <c r="EQ114" s="183"/>
      <c r="ER114" s="183"/>
      <c r="ES114" s="183"/>
      <c r="ET114" s="183"/>
      <c r="EU114" s="183"/>
      <c r="EV114" s="183"/>
      <c r="EW114" s="183"/>
      <c r="EX114" s="183"/>
      <c r="EY114" s="183"/>
      <c r="EZ114" s="183"/>
      <c r="FA114" s="183"/>
      <c r="FB114" s="183"/>
      <c r="FC114" s="183"/>
      <c r="FD114" s="183"/>
      <c r="FE114" s="183"/>
      <c r="FF114" s="183"/>
      <c r="FG114" s="183"/>
      <c r="FH114" s="183"/>
      <c r="FI114" s="183"/>
      <c r="FJ114" s="183"/>
      <c r="FK114" s="183"/>
      <c r="FL114" s="183"/>
      <c r="FM114" s="183"/>
      <c r="FN114" s="183"/>
      <c r="FO114" s="183"/>
      <c r="FP114" s="183"/>
      <c r="FQ114" s="183"/>
      <c r="FR114" s="183"/>
      <c r="FS114" s="183"/>
      <c r="FT114" s="183"/>
      <c r="FU114" s="183"/>
      <c r="FV114" s="183"/>
      <c r="FW114" s="183"/>
      <c r="FX114" s="183"/>
      <c r="FY114" s="183"/>
      <c r="FZ114" s="183"/>
      <c r="GA114" s="183"/>
      <c r="GB114" s="183"/>
      <c r="GC114" s="183"/>
      <c r="GD114" s="183"/>
      <c r="GE114" s="183"/>
      <c r="GF114" s="183"/>
      <c r="GG114" s="183"/>
      <c r="GH114" s="183"/>
      <c r="GI114" s="183"/>
      <c r="GJ114" s="183"/>
      <c r="GK114" s="183"/>
      <c r="GL114" s="183"/>
      <c r="GM114" s="183"/>
      <c r="GN114" s="183"/>
      <c r="GO114" s="183"/>
      <c r="GP114" s="183"/>
      <c r="GQ114" s="183"/>
      <c r="GR114" s="183"/>
      <c r="GS114" s="183"/>
      <c r="GT114" s="183"/>
      <c r="GU114" s="183"/>
      <c r="GV114" s="183"/>
      <c r="GW114" s="183"/>
      <c r="GX114" s="183"/>
      <c r="GY114" s="183"/>
      <c r="GZ114" s="183"/>
      <c r="HA114" s="183"/>
      <c r="HB114" s="183"/>
      <c r="HC114" s="183"/>
      <c r="HD114" s="183"/>
      <c r="HE114" s="183"/>
      <c r="HF114" s="183"/>
      <c r="HG114" s="183"/>
      <c r="HH114" s="183"/>
      <c r="HI114" s="183"/>
      <c r="HJ114" s="183"/>
      <c r="HK114" s="183"/>
      <c r="HL114" s="183"/>
      <c r="HM114" s="183"/>
      <c r="HN114" s="183"/>
      <c r="HO114" s="183"/>
      <c r="HP114" s="183"/>
      <c r="HQ114" s="183"/>
      <c r="HR114" s="183"/>
      <c r="HS114" s="183"/>
      <c r="HT114" s="183"/>
      <c r="HU114" s="183"/>
      <c r="HV114" s="183"/>
      <c r="HW114" s="183"/>
      <c r="HX114" s="183"/>
      <c r="HY114" s="183"/>
      <c r="HZ114" s="183"/>
      <c r="IA114" s="183"/>
      <c r="IB114" s="183"/>
      <c r="IC114" s="183"/>
      <c r="ID114" s="183"/>
      <c r="IE114" s="183"/>
      <c r="IF114" s="183"/>
      <c r="IG114" s="183"/>
      <c r="IH114" s="183"/>
      <c r="II114" s="183"/>
      <c r="IJ114" s="183"/>
      <c r="IK114" s="183"/>
      <c r="IL114" s="183"/>
      <c r="IM114" s="183"/>
      <c r="IN114" s="183"/>
      <c r="IO114" s="183"/>
      <c r="IP114" s="183"/>
      <c r="IQ114" s="183"/>
      <c r="IR114" s="183"/>
      <c r="IS114" s="183"/>
      <c r="IT114" s="183"/>
      <c r="IU114" s="183"/>
      <c r="IV114" s="183"/>
      <c r="IW114" s="183"/>
    </row>
    <row r="115" customFormat="false" ht="17.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17.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17.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17.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17.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17.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17.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17.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17.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17.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17.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17.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17.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17.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17.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17.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17.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17.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17.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17.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17.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17.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17.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17.1" hidden="true" customHeight="true" outlineLevel="0" collapsed="false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  <c r="IT138" s="96"/>
      <c r="IU138" s="96"/>
      <c r="IV138" s="96"/>
      <c r="IW138" s="96"/>
    </row>
    <row r="139" customFormat="false" ht="17.1" hidden="true" customHeight="true" outlineLevel="0" collapsed="false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  <c r="IT139" s="96"/>
      <c r="IU139" s="96"/>
      <c r="IV139" s="96"/>
      <c r="IW139" s="96"/>
    </row>
    <row r="140" customFormat="false" ht="17.1" hidden="true" customHeight="true" outlineLevel="0" collapsed="false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  <c r="IT140" s="96"/>
      <c r="IU140" s="96"/>
      <c r="IV140" s="96"/>
      <c r="IW140" s="96"/>
    </row>
    <row r="141" customFormat="false" ht="17.1" hidden="true" customHeight="true" outlineLevel="0" collapsed="false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  <c r="IT141" s="96"/>
      <c r="IU141" s="96"/>
      <c r="IV141" s="96"/>
      <c r="IW141" s="96"/>
    </row>
    <row r="142" customFormat="false" ht="17.1" hidden="true" customHeight="true" outlineLevel="0" collapsed="false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  <c r="IT142" s="96"/>
      <c r="IU142" s="96"/>
      <c r="IV142" s="96"/>
      <c r="IW142" s="96"/>
    </row>
    <row r="143" customFormat="false" ht="17.1" hidden="true" customHeight="true" outlineLevel="0" collapsed="false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  <c r="IT143" s="96"/>
      <c r="IU143" s="96"/>
      <c r="IV143" s="96"/>
      <c r="IW143" s="96"/>
    </row>
    <row r="144" customFormat="false" ht="17.1" hidden="true" customHeight="true" outlineLevel="0" collapsed="false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  <c r="IT144" s="96"/>
      <c r="IU144" s="96"/>
      <c r="IV144" s="96"/>
      <c r="IW144" s="96"/>
    </row>
    <row r="145" customFormat="false" ht="17.1" hidden="true" customHeight="true" outlineLevel="0" collapsed="false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  <c r="IT145" s="96"/>
      <c r="IU145" s="96"/>
      <c r="IV145" s="96"/>
      <c r="IW145" s="96"/>
    </row>
    <row r="146" customFormat="false" ht="17.1" hidden="true" customHeight="true" outlineLevel="0" collapsed="false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  <c r="IT146" s="96"/>
      <c r="IU146" s="96"/>
      <c r="IV146" s="96"/>
      <c r="IW146" s="96"/>
    </row>
    <row r="147" customFormat="false" ht="17.1" hidden="true" customHeight="true" outlineLevel="0" collapsed="false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  <c r="IT147" s="96"/>
      <c r="IU147" s="96"/>
      <c r="IV147" s="96"/>
      <c r="IW147" s="96"/>
    </row>
    <row r="148" customFormat="false" ht="17.1" hidden="true" customHeight="true" outlineLevel="0" collapsed="false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  <c r="IT148" s="96"/>
      <c r="IU148" s="96"/>
      <c r="IV148" s="96"/>
      <c r="IW148" s="96"/>
    </row>
    <row r="149" customFormat="false" ht="17.1" hidden="true" customHeight="true" outlineLevel="0" collapsed="false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  <c r="IT149" s="96"/>
      <c r="IU149" s="96"/>
      <c r="IV149" s="96"/>
      <c r="IW149" s="96"/>
    </row>
    <row r="150" customFormat="false" ht="17.1" hidden="true" customHeight="true" outlineLevel="0" collapsed="false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  <c r="IT150" s="96"/>
      <c r="IU150" s="96"/>
      <c r="IV150" s="96"/>
      <c r="IW150" s="96"/>
    </row>
    <row r="151" customFormat="false" ht="17.1" hidden="true" customHeight="true" outlineLevel="0" collapsed="false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  <c r="IT151" s="96"/>
      <c r="IU151" s="96"/>
      <c r="IV151" s="96"/>
      <c r="IW151" s="96"/>
    </row>
    <row r="152" customFormat="false" ht="17.1" hidden="true" customHeight="true" outlineLevel="0" collapsed="false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  <c r="IT152" s="96"/>
      <c r="IU152" s="96"/>
      <c r="IV152" s="96"/>
      <c r="IW152" s="96"/>
    </row>
    <row r="153" customFormat="false" ht="17.1" hidden="true" customHeight="true" outlineLevel="0" collapsed="false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  <c r="IT153" s="96"/>
      <c r="IU153" s="96"/>
      <c r="IV153" s="96"/>
      <c r="IW153" s="96"/>
    </row>
    <row r="154" customFormat="false" ht="17.1" hidden="true" customHeight="true" outlineLevel="0" collapsed="false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  <c r="IT154" s="96"/>
      <c r="IU154" s="96"/>
      <c r="IV154" s="96"/>
      <c r="IW154" s="96"/>
    </row>
    <row r="155" customFormat="false" ht="17.1" hidden="true" customHeight="true" outlineLevel="0" collapsed="false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  <c r="IT155" s="96"/>
      <c r="IU155" s="96"/>
      <c r="IV155" s="96"/>
      <c r="IW155" s="96"/>
    </row>
    <row r="156" customFormat="false" ht="18.75" hidden="true" customHeight="true" outlineLevel="0" collapsed="false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  <c r="IT156" s="96"/>
      <c r="IU156" s="96"/>
      <c r="IV156" s="96"/>
      <c r="IW156" s="96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4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G29:H29"/>
    <mergeCell ref="L29:M29"/>
    <mergeCell ref="C30:F30"/>
    <mergeCell ref="G30:H30"/>
    <mergeCell ref="D43:E43"/>
    <mergeCell ref="G43:H43"/>
    <mergeCell ref="C44:F44"/>
    <mergeCell ref="G44:H44"/>
    <mergeCell ref="L44:M44"/>
    <mergeCell ref="C45:F45"/>
    <mergeCell ref="G45:H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30" colorId="64" zoomScale="80" zoomScaleNormal="80" zoomScalePageLayoutView="100" workbookViewId="0">
      <selection pane="topLeft" activeCell="A26" activeCellId="0" sqref="A26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10.99"/>
    <col collapsed="false" customWidth="true" hidden="false" outlineLevel="0" max="8" min="8" style="188" width="13.14"/>
    <col collapsed="false" customWidth="true" hidden="false" outlineLevel="0" max="9" min="9" style="188" width="14.14"/>
    <col collapsed="false" customWidth="false" hidden="false" outlineLevel="0" max="10" min="10" style="188" width="12.56"/>
    <col collapsed="false" customWidth="true" hidden="false" outlineLevel="0" max="11" min="11" style="188" width="12.14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85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20.25" hidden="false" customHeight="true" outlineLevel="0" collapsed="false">
      <c r="A2" s="195" t="s">
        <v>86</v>
      </c>
      <c r="B2" s="190"/>
      <c r="C2" s="190"/>
      <c r="D2" s="190"/>
      <c r="E2" s="190"/>
      <c r="F2" s="196"/>
      <c r="G2" s="37"/>
      <c r="H2" s="32"/>
      <c r="I2" s="32"/>
      <c r="J2" s="32"/>
      <c r="K2" s="0"/>
      <c r="L2" s="0"/>
      <c r="M2" s="197" t="s">
        <v>87</v>
      </c>
      <c r="N2" s="198" t="n">
        <f aca="false">IF(VALUE('Short Form'!H62)&lt;&gt;0,2,"")</f>
        <v>2</v>
      </c>
      <c r="O2" s="199" t="n">
        <f aca="false">IF(N2=0,"",'Short Form'!N3)</f>
        <v>4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200" t="s">
        <v>16</v>
      </c>
      <c r="I4" s="201"/>
      <c r="J4" s="202"/>
      <c r="K4" s="46" t="s">
        <v>17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Campbell</v>
      </c>
      <c r="B5" s="204"/>
      <c r="C5" s="204"/>
      <c r="D5" s="204"/>
      <c r="E5" s="205" t="str">
        <f aca="false">'Short Form'!E6</f>
        <v>Lawrence, T</v>
      </c>
      <c r="F5" s="54"/>
      <c r="G5" s="54"/>
      <c r="H5" s="206" t="str">
        <f aca="false">'Short Form'!H6</f>
        <v>Division Environmental  Specialist</v>
      </c>
      <c r="I5" s="206"/>
      <c r="J5" s="206"/>
      <c r="K5" s="207" t="str">
        <f aca="false">'Short Form'!K6</f>
        <v>P00505622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88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89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90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91</v>
      </c>
      <c r="B11" s="81" t="s">
        <v>30</v>
      </c>
      <c r="C11" s="82"/>
      <c r="D11" s="82"/>
      <c r="E11" s="82" t="s">
        <v>92</v>
      </c>
      <c r="F11" s="82"/>
      <c r="G11" s="82"/>
      <c r="H11" s="82"/>
      <c r="I11" s="82"/>
      <c r="J11" s="82"/>
      <c r="K11" s="83"/>
      <c r="L11" s="81" t="s">
        <v>93</v>
      </c>
      <c r="M11" s="81" t="s">
        <v>94</v>
      </c>
      <c r="N11" s="81" t="s">
        <v>35</v>
      </c>
      <c r="O11" s="81" t="s">
        <v>95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 t="s">
        <v>96</v>
      </c>
      <c r="B12" s="228" t="s">
        <v>97</v>
      </c>
      <c r="C12" s="229" t="s">
        <v>98</v>
      </c>
      <c r="D12" s="230"/>
      <c r="E12" s="230"/>
      <c r="F12" s="230"/>
      <c r="G12" s="230"/>
      <c r="H12" s="230"/>
      <c r="I12" s="231"/>
      <c r="J12" s="230"/>
      <c r="K12" s="230"/>
      <c r="L12" s="232" t="s">
        <v>99</v>
      </c>
      <c r="M12" s="233" t="n">
        <v>408</v>
      </c>
      <c r="N12" s="234" t="n">
        <v>1</v>
      </c>
      <c r="O12" s="94" t="n">
        <f aca="false">IF(N12=" ",M12*1,M12*N12)</f>
        <v>408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 t="s">
        <v>96</v>
      </c>
      <c r="B13" s="228" t="n">
        <v>36838</v>
      </c>
      <c r="C13" s="236" t="s">
        <v>100</v>
      </c>
      <c r="D13" s="230"/>
      <c r="E13" s="230"/>
      <c r="F13" s="230"/>
      <c r="G13" s="230"/>
      <c r="H13" s="230"/>
      <c r="I13" s="230"/>
      <c r="J13" s="230"/>
      <c r="K13" s="230"/>
      <c r="L13" s="232"/>
      <c r="M13" s="233" t="n">
        <v>127.43</v>
      </c>
      <c r="N13" s="234" t="n">
        <v>1</v>
      </c>
      <c r="O13" s="94" t="n">
        <f aca="false">IF(N13=" ",M13*1,M13*N13)</f>
        <v>127.43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 t="s">
        <v>96</v>
      </c>
      <c r="B14" s="228" t="n">
        <v>36838</v>
      </c>
      <c r="C14" s="236" t="s">
        <v>101</v>
      </c>
      <c r="D14" s="230"/>
      <c r="E14" s="230"/>
      <c r="F14" s="230"/>
      <c r="G14" s="230"/>
      <c r="H14" s="230"/>
      <c r="I14" s="230"/>
      <c r="J14" s="230"/>
      <c r="K14" s="230"/>
      <c r="L14" s="232"/>
      <c r="M14" s="233" t="n">
        <v>179.78</v>
      </c>
      <c r="N14" s="234" t="n">
        <v>1</v>
      </c>
      <c r="O14" s="94" t="n">
        <f aca="false">IF(N14=" ",M14*1,M14*N14)</f>
        <v>179.78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 t="s">
        <v>96</v>
      </c>
      <c r="B15" s="228" t="s">
        <v>102</v>
      </c>
      <c r="C15" s="236" t="s">
        <v>103</v>
      </c>
      <c r="D15" s="230"/>
      <c r="E15" s="230"/>
      <c r="F15" s="230"/>
      <c r="G15" s="230"/>
      <c r="H15" s="230"/>
      <c r="I15" s="230"/>
      <c r="J15" s="230"/>
      <c r="K15" s="230"/>
      <c r="L15" s="232" t="s">
        <v>99</v>
      </c>
      <c r="M15" s="233" t="n">
        <v>336.5</v>
      </c>
      <c r="N15" s="234" t="n">
        <v>1</v>
      </c>
      <c r="O15" s="94" t="n">
        <f aca="false">IF(N15=" ",M15*1,M15*N15)</f>
        <v>336.5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 t="s">
        <v>96</v>
      </c>
      <c r="B16" s="228" t="s">
        <v>102</v>
      </c>
      <c r="C16" s="236" t="s">
        <v>104</v>
      </c>
      <c r="D16" s="230"/>
      <c r="E16" s="230"/>
      <c r="F16" s="230"/>
      <c r="G16" s="230"/>
      <c r="H16" s="230"/>
      <c r="I16" s="230"/>
      <c r="J16" s="230"/>
      <c r="K16" s="230"/>
      <c r="L16" s="232"/>
      <c r="M16" s="233" t="n">
        <v>209.76</v>
      </c>
      <c r="N16" s="234" t="n">
        <v>1</v>
      </c>
      <c r="O16" s="94" t="n">
        <f aca="false">IF(N16=" ",M16*1,M16*N16)</f>
        <v>209.76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 t="s">
        <v>96</v>
      </c>
      <c r="B17" s="228" t="n">
        <v>36839</v>
      </c>
      <c r="C17" s="236" t="s">
        <v>105</v>
      </c>
      <c r="D17" s="230"/>
      <c r="E17" s="230"/>
      <c r="F17" s="230"/>
      <c r="G17" s="230"/>
      <c r="H17" s="230"/>
      <c r="I17" s="230"/>
      <c r="J17" s="230"/>
      <c r="K17" s="230"/>
      <c r="L17" s="232" t="s">
        <v>106</v>
      </c>
      <c r="M17" s="233" t="n">
        <v>26</v>
      </c>
      <c r="N17" s="234" t="n">
        <v>1</v>
      </c>
      <c r="O17" s="94" t="n">
        <f aca="false">IF(N17=" ",M17*1,M17*N17)</f>
        <v>26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 t="s">
        <v>96</v>
      </c>
      <c r="B18" s="228" t="n">
        <v>36840</v>
      </c>
      <c r="C18" s="236" t="s">
        <v>107</v>
      </c>
      <c r="D18" s="230"/>
      <c r="E18" s="237"/>
      <c r="F18" s="230"/>
      <c r="G18" s="230"/>
      <c r="H18" s="230"/>
      <c r="I18" s="230"/>
      <c r="J18" s="230"/>
      <c r="K18" s="230"/>
      <c r="L18" s="232"/>
      <c r="M18" s="233" t="n">
        <v>8</v>
      </c>
      <c r="N18" s="234" t="n">
        <v>1</v>
      </c>
      <c r="O18" s="94" t="n">
        <f aca="false">IF(N18=" ",M18*1,M18*N18)</f>
        <v>8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 t="s">
        <v>96</v>
      </c>
      <c r="B19" s="228" t="n">
        <v>36844</v>
      </c>
      <c r="C19" s="236" t="s">
        <v>108</v>
      </c>
      <c r="D19" s="230"/>
      <c r="E19" s="230"/>
      <c r="F19" s="230"/>
      <c r="G19" s="230"/>
      <c r="H19" s="230"/>
      <c r="I19" s="230"/>
      <c r="J19" s="230"/>
      <c r="K19" s="230"/>
      <c r="L19" s="232"/>
      <c r="M19" s="233" t="n">
        <v>77.52</v>
      </c>
      <c r="N19" s="234" t="n">
        <v>1</v>
      </c>
      <c r="O19" s="94" t="n">
        <f aca="false">IF(N19=" ",M19*1,M19*N19)</f>
        <v>77.52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 t="s">
        <v>96</v>
      </c>
      <c r="B20" s="228" t="n">
        <v>36845</v>
      </c>
      <c r="C20" s="236" t="s">
        <v>109</v>
      </c>
      <c r="D20" s="230"/>
      <c r="E20" s="230"/>
      <c r="F20" s="230"/>
      <c r="G20" s="230"/>
      <c r="H20" s="230"/>
      <c r="I20" s="230"/>
      <c r="J20" s="230"/>
      <c r="K20" s="230"/>
      <c r="L20" s="232"/>
      <c r="M20" s="233" t="n">
        <v>70.06</v>
      </c>
      <c r="N20" s="234" t="n">
        <v>1</v>
      </c>
      <c r="O20" s="94" t="n">
        <f aca="false">IF(N20=" ",M20*1,M20*N20)</f>
        <v>70.06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 t="s">
        <v>96</v>
      </c>
      <c r="B21" s="228" t="s">
        <v>110</v>
      </c>
      <c r="C21" s="236" t="s">
        <v>111</v>
      </c>
      <c r="D21" s="230"/>
      <c r="E21" s="230"/>
      <c r="F21" s="230"/>
      <c r="G21" s="230"/>
      <c r="H21" s="230"/>
      <c r="I21" s="230"/>
      <c r="J21" s="230"/>
      <c r="K21" s="230"/>
      <c r="L21" s="232"/>
      <c r="M21" s="233" t="n">
        <v>160.98</v>
      </c>
      <c r="N21" s="234" t="n">
        <v>1</v>
      </c>
      <c r="O21" s="94" t="n">
        <f aca="false">IF(N21=" ",M21*1,M21*N21)</f>
        <v>160.98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 t="s">
        <v>96</v>
      </c>
      <c r="B22" s="228" t="s">
        <v>112</v>
      </c>
      <c r="C22" s="236" t="s">
        <v>113</v>
      </c>
      <c r="D22" s="230"/>
      <c r="E22" s="230"/>
      <c r="F22" s="230"/>
      <c r="G22" s="230"/>
      <c r="H22" s="230"/>
      <c r="I22" s="230"/>
      <c r="J22" s="230"/>
      <c r="K22" s="230"/>
      <c r="L22" s="232" t="s">
        <v>99</v>
      </c>
      <c r="M22" s="233" t="n">
        <v>1080</v>
      </c>
      <c r="N22" s="234" t="n">
        <v>1</v>
      </c>
      <c r="O22" s="94" t="n">
        <f aca="false">IF(N22=" ",M22*1,M22*N22)</f>
        <v>1080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 t="s">
        <v>96</v>
      </c>
      <c r="B23" s="228" t="s">
        <v>112</v>
      </c>
      <c r="C23" s="236" t="s">
        <v>114</v>
      </c>
      <c r="D23" s="230"/>
      <c r="E23" s="230"/>
      <c r="F23" s="230"/>
      <c r="G23" s="230"/>
      <c r="H23" s="230"/>
      <c r="I23" s="230"/>
      <c r="J23" s="230"/>
      <c r="K23" s="230"/>
      <c r="L23" s="232"/>
      <c r="M23" s="233" t="n">
        <v>353.44</v>
      </c>
      <c r="N23" s="234" t="n">
        <v>1</v>
      </c>
      <c r="O23" s="94" t="n">
        <f aca="false">IF(N23=" ",M23*1,M23*N23)</f>
        <v>353.44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 t="s">
        <v>96</v>
      </c>
      <c r="B24" s="228" t="n">
        <v>36861</v>
      </c>
      <c r="C24" s="236" t="s">
        <v>115</v>
      </c>
      <c r="D24" s="230"/>
      <c r="E24" s="230"/>
      <c r="F24" s="230"/>
      <c r="G24" s="230"/>
      <c r="H24" s="230"/>
      <c r="I24" s="230"/>
      <c r="J24" s="230"/>
      <c r="K24" s="230"/>
      <c r="L24" s="232" t="s">
        <v>116</v>
      </c>
      <c r="M24" s="233" t="n">
        <v>176.29</v>
      </c>
      <c r="N24" s="234" t="n">
        <v>1</v>
      </c>
      <c r="O24" s="94" t="n">
        <f aca="false">IF(N24=" ",M24*1,M24*N24)</f>
        <v>176.29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 t="s">
        <v>96</v>
      </c>
      <c r="B25" s="228" t="n">
        <v>36861</v>
      </c>
      <c r="C25" s="236" t="s">
        <v>117</v>
      </c>
      <c r="D25" s="230"/>
      <c r="E25" s="230"/>
      <c r="F25" s="230"/>
      <c r="G25" s="230"/>
      <c r="H25" s="230"/>
      <c r="I25" s="230"/>
      <c r="J25" s="230"/>
      <c r="K25" s="230"/>
      <c r="L25" s="232" t="s">
        <v>116</v>
      </c>
      <c r="M25" s="233" t="n">
        <v>3.78</v>
      </c>
      <c r="N25" s="234" t="n">
        <v>1</v>
      </c>
      <c r="O25" s="94" t="n">
        <f aca="false">IF(N25=" ",M25*1,M25*N25)</f>
        <v>3.78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233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233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233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233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233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233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233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233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233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233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233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233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233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233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233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118</v>
      </c>
      <c r="G41" s="241"/>
      <c r="H41" s="242"/>
      <c r="I41" s="0"/>
      <c r="J41" s="243" t="s">
        <v>119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120</v>
      </c>
      <c r="N41" s="81"/>
      <c r="O41" s="245" t="n">
        <f aca="false">SUM(O12:O40)</f>
        <v>3217.54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121</v>
      </c>
      <c r="G42" s="241"/>
      <c r="H42" s="0"/>
      <c r="I42" s="0"/>
      <c r="J42" s="193"/>
      <c r="K42" s="223" t="s">
        <v>122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123</v>
      </c>
      <c r="G43" s="241"/>
      <c r="H43" s="0"/>
      <c r="I43" s="0"/>
      <c r="J43" s="0"/>
      <c r="K43" s="253" t="s">
        <v>124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125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126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127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Totals are not equal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128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91</v>
      </c>
      <c r="B48" s="8" t="s">
        <v>39</v>
      </c>
      <c r="C48" s="8" t="s">
        <v>129</v>
      </c>
      <c r="D48" s="9"/>
      <c r="E48" s="10" t="s">
        <v>41</v>
      </c>
      <c r="F48" s="10"/>
      <c r="G48" s="11"/>
      <c r="H48" s="13" t="s">
        <v>5</v>
      </c>
      <c r="I48" s="13"/>
      <c r="J48" s="13" t="s">
        <v>130</v>
      </c>
      <c r="K48" s="13" t="s">
        <v>131</v>
      </c>
      <c r="L48" s="264" t="s">
        <v>132</v>
      </c>
      <c r="M48" s="262"/>
      <c r="N48" s="250"/>
      <c r="O48" s="81" t="s">
        <v>133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 t="s">
        <v>96</v>
      </c>
      <c r="B49" s="266" t="s">
        <v>134</v>
      </c>
      <c r="C49" s="265" t="s">
        <v>25</v>
      </c>
      <c r="D49" s="227" t="s">
        <v>135</v>
      </c>
      <c r="E49" s="227"/>
      <c r="F49" s="227"/>
      <c r="G49" s="227"/>
      <c r="H49" s="227"/>
      <c r="I49" s="227"/>
      <c r="J49" s="227"/>
      <c r="K49" s="227"/>
      <c r="L49" s="267"/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6"/>
      <c r="C50" s="265"/>
      <c r="D50" s="227"/>
      <c r="E50" s="227"/>
      <c r="F50" s="227"/>
      <c r="G50" s="227"/>
      <c r="H50" s="270"/>
      <c r="I50" s="270"/>
      <c r="J50" s="227"/>
      <c r="K50" s="227"/>
      <c r="L50" s="269"/>
      <c r="M50" s="271"/>
      <c r="N50" s="250"/>
      <c r="O50" s="272"/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 t="s">
        <v>136</v>
      </c>
      <c r="B51" s="266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6"/>
      <c r="C52" s="265"/>
      <c r="D52" s="227"/>
      <c r="E52" s="227"/>
      <c r="F52" s="227"/>
      <c r="G52" s="227"/>
      <c r="H52" s="270"/>
      <c r="I52" s="270"/>
      <c r="J52" s="227"/>
      <c r="K52" s="227"/>
      <c r="L52" s="269"/>
      <c r="M52" s="193"/>
      <c r="N52" s="193"/>
      <c r="O52" s="272"/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27"/>
      <c r="C54" s="227"/>
      <c r="D54" s="227"/>
      <c r="E54" s="227"/>
      <c r="F54" s="227"/>
      <c r="G54" s="227"/>
      <c r="H54" s="270"/>
      <c r="I54" s="270"/>
      <c r="J54" s="227"/>
      <c r="K54" s="227"/>
      <c r="L54" s="269"/>
      <c r="M54" s="193"/>
      <c r="N54" s="193"/>
      <c r="O54" s="272"/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/>
      <c r="M55" s="81" t="s">
        <v>120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37" colorId="64" zoomScale="80" zoomScaleNormal="80" zoomScalePageLayoutView="100" workbookViewId="0">
      <selection pane="topLeft" activeCell="A32" activeCellId="0" sqref="A32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71"/>
    <col collapsed="false" customWidth="true" hidden="false" outlineLevel="0" max="3" min="3" style="26" width="6.85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85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137</v>
      </c>
      <c r="B2" s="283"/>
      <c r="C2" s="283"/>
      <c r="D2" s="293"/>
      <c r="E2" s="293"/>
      <c r="F2" s="293"/>
      <c r="G2" s="287"/>
      <c r="H2" s="37"/>
      <c r="I2" s="293"/>
      <c r="J2" s="293"/>
      <c r="K2" s="42"/>
      <c r="L2" s="197" t="s">
        <v>87</v>
      </c>
      <c r="M2" s="198" t="n">
        <f aca="false">IF((VALUE('Short Form'!I62)&lt;&gt;0),1+VALUE('Short Form'!H62)+VALUE('Short Form'!I62),"")</f>
        <v>3</v>
      </c>
      <c r="N2" s="199" t="n">
        <f aca="false">IF((M2=0),"",'Short Form'!N3)</f>
        <v>4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49" t="s">
        <v>16</v>
      </c>
      <c r="I4" s="48"/>
      <c r="J4" s="48"/>
      <c r="K4" s="50"/>
      <c r="L4" s="46" t="s">
        <v>17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Campbell</v>
      </c>
      <c r="B5" s="204"/>
      <c r="C5" s="204"/>
      <c r="D5" s="204"/>
      <c r="E5" s="294" t="str">
        <f aca="false">'Short Form'!E6</f>
        <v>Lawrence, T</v>
      </c>
      <c r="F5" s="54"/>
      <c r="G5" s="54"/>
      <c r="H5" s="206" t="str">
        <f aca="false">'Short Form'!H6</f>
        <v>Division Environmental  Specialist</v>
      </c>
      <c r="I5" s="206"/>
      <c r="J5" s="206"/>
      <c r="K5" s="295"/>
      <c r="L5" s="296" t="str">
        <f aca="false">'Short Form'!K6</f>
        <v>P00505622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138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300" t="s">
        <v>139</v>
      </c>
      <c r="B7" s="297"/>
      <c r="C7" s="301"/>
      <c r="D7" s="299"/>
      <c r="E7" s="301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91</v>
      </c>
      <c r="B9" s="81" t="s">
        <v>30</v>
      </c>
      <c r="C9" s="35" t="s">
        <v>31</v>
      </c>
      <c r="D9" s="82"/>
      <c r="E9" s="83" t="s">
        <v>32</v>
      </c>
      <c r="F9" s="302"/>
      <c r="G9" s="82"/>
      <c r="H9" s="35"/>
      <c r="I9" s="84" t="s">
        <v>33</v>
      </c>
      <c r="J9" s="84"/>
      <c r="K9" s="84"/>
      <c r="L9" s="81" t="s">
        <v>140</v>
      </c>
      <c r="M9" s="81" t="s">
        <v>35</v>
      </c>
      <c r="N9" s="81" t="s">
        <v>95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34" t="s">
        <v>96</v>
      </c>
      <c r="B10" s="85" t="n">
        <v>36831</v>
      </c>
      <c r="C10" s="86" t="s">
        <v>141</v>
      </c>
      <c r="D10" s="87" t="s">
        <v>142</v>
      </c>
      <c r="E10" s="88"/>
      <c r="F10" s="88"/>
      <c r="G10" s="88"/>
      <c r="H10" s="89"/>
      <c r="I10" s="87"/>
      <c r="J10" s="88"/>
      <c r="K10" s="88"/>
      <c r="L10" s="233" t="n">
        <v>8.47</v>
      </c>
      <c r="M10" s="303" t="n">
        <v>1</v>
      </c>
      <c r="N10" s="94" t="n">
        <f aca="false">IF(M10=" ",L10*1,L10*M10)</f>
        <v>8.47</v>
      </c>
      <c r="O10" s="78"/>
      <c r="P10" s="78"/>
      <c r="Q10" s="78"/>
      <c r="R10" s="78"/>
      <c r="S10" s="78"/>
      <c r="T10" s="78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</row>
    <row r="11" customFormat="false" ht="24" hidden="false" customHeight="true" outlineLevel="0" collapsed="false">
      <c r="A11" s="134" t="s">
        <v>96</v>
      </c>
      <c r="B11" s="85" t="n">
        <v>36832</v>
      </c>
      <c r="C11" s="86" t="s">
        <v>143</v>
      </c>
      <c r="D11" s="87" t="s">
        <v>144</v>
      </c>
      <c r="E11" s="88"/>
      <c r="F11" s="88"/>
      <c r="G11" s="88"/>
      <c r="H11" s="89"/>
      <c r="I11" s="305" t="s">
        <v>145</v>
      </c>
      <c r="J11" s="88"/>
      <c r="K11" s="88"/>
      <c r="L11" s="233" t="n">
        <v>19.54</v>
      </c>
      <c r="M11" s="303" t="n">
        <v>1</v>
      </c>
      <c r="N11" s="94" t="n">
        <f aca="false">IF(M11=" ",L11*1,L11*M11)</f>
        <v>19.54</v>
      </c>
      <c r="O11" s="78"/>
      <c r="P11" s="78"/>
      <c r="Q11" s="78"/>
      <c r="R11" s="78"/>
      <c r="S11" s="78"/>
      <c r="T11" s="78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  <c r="IW11" s="304"/>
    </row>
    <row r="12" customFormat="false" ht="24" hidden="false" customHeight="true" outlineLevel="0" collapsed="false">
      <c r="A12" s="134" t="s">
        <v>96</v>
      </c>
      <c r="B12" s="85" t="n">
        <v>36838</v>
      </c>
      <c r="C12" s="86" t="s">
        <v>143</v>
      </c>
      <c r="D12" s="87" t="s">
        <v>146</v>
      </c>
      <c r="E12" s="88"/>
      <c r="F12" s="88"/>
      <c r="G12" s="88"/>
      <c r="H12" s="89"/>
      <c r="I12" s="305"/>
      <c r="J12" s="88"/>
      <c r="K12" s="88"/>
      <c r="L12" s="233" t="n">
        <v>4.31</v>
      </c>
      <c r="M12" s="303" t="n">
        <v>1</v>
      </c>
      <c r="N12" s="94" t="n">
        <f aca="false">IF(M12=" ",L12*1,L12*M12)</f>
        <v>4.31</v>
      </c>
      <c r="O12" s="78"/>
      <c r="P12" s="78"/>
      <c r="Q12" s="78"/>
      <c r="R12" s="78"/>
      <c r="S12" s="78"/>
      <c r="T12" s="78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</row>
    <row r="13" customFormat="false" ht="24" hidden="false" customHeight="true" outlineLevel="0" collapsed="false">
      <c r="A13" s="134" t="s">
        <v>96</v>
      </c>
      <c r="B13" s="85" t="n">
        <v>36839</v>
      </c>
      <c r="C13" s="86" t="s">
        <v>147</v>
      </c>
      <c r="D13" s="87" t="s">
        <v>148</v>
      </c>
      <c r="E13" s="88"/>
      <c r="F13" s="88"/>
      <c r="G13" s="88"/>
      <c r="H13" s="89"/>
      <c r="I13" s="305"/>
      <c r="J13" s="88"/>
      <c r="K13" s="88"/>
      <c r="L13" s="233" t="n">
        <v>18.49</v>
      </c>
      <c r="M13" s="303" t="n">
        <v>1</v>
      </c>
      <c r="N13" s="94" t="n">
        <f aca="false">IF(M13=" ",L13*1,L13*M13)</f>
        <v>18.49</v>
      </c>
      <c r="O13" s="78"/>
      <c r="P13" s="78"/>
      <c r="Q13" s="78"/>
      <c r="R13" s="78"/>
      <c r="S13" s="78"/>
      <c r="T13" s="78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  <c r="IW13" s="304"/>
    </row>
    <row r="14" customFormat="false" ht="24" hidden="false" customHeight="true" outlineLevel="0" collapsed="false">
      <c r="A14" s="134" t="s">
        <v>96</v>
      </c>
      <c r="B14" s="85" t="n">
        <v>36839</v>
      </c>
      <c r="C14" s="86" t="s">
        <v>149</v>
      </c>
      <c r="D14" s="87" t="s">
        <v>148</v>
      </c>
      <c r="E14" s="88"/>
      <c r="F14" s="88"/>
      <c r="G14" s="88"/>
      <c r="H14" s="89"/>
      <c r="I14" s="305"/>
      <c r="J14" s="88"/>
      <c r="K14" s="88"/>
      <c r="L14" s="233" t="n">
        <v>46.59</v>
      </c>
      <c r="M14" s="303" t="n">
        <v>1</v>
      </c>
      <c r="N14" s="94" t="n">
        <f aca="false">IF(M14=" ",L14*1,L14*M14)</f>
        <v>46.59</v>
      </c>
      <c r="O14" s="78"/>
      <c r="P14" s="78"/>
      <c r="Q14" s="78"/>
      <c r="R14" s="78"/>
      <c r="S14" s="78"/>
      <c r="T14" s="78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  <c r="IW14" s="304"/>
    </row>
    <row r="15" customFormat="false" ht="24" hidden="false" customHeight="true" outlineLevel="0" collapsed="false">
      <c r="A15" s="134" t="s">
        <v>96</v>
      </c>
      <c r="B15" s="85" t="n">
        <v>36840</v>
      </c>
      <c r="C15" s="86" t="s">
        <v>149</v>
      </c>
      <c r="D15" s="87" t="s">
        <v>148</v>
      </c>
      <c r="E15" s="88"/>
      <c r="F15" s="88"/>
      <c r="G15" s="88"/>
      <c r="H15" s="89"/>
      <c r="I15" s="305"/>
      <c r="J15" s="88"/>
      <c r="K15" s="88"/>
      <c r="L15" s="233" t="n">
        <v>13.43</v>
      </c>
      <c r="M15" s="303" t="n">
        <v>1</v>
      </c>
      <c r="N15" s="94" t="n">
        <f aca="false">IF(M15=" ",L15*1,L15*M15)</f>
        <v>13.43</v>
      </c>
      <c r="O15" s="78"/>
      <c r="P15" s="78"/>
      <c r="Q15" s="78"/>
      <c r="R15" s="78"/>
      <c r="S15" s="78"/>
      <c r="T15" s="78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  <c r="IW15" s="304"/>
    </row>
    <row r="16" customFormat="false" ht="24" hidden="false" customHeight="true" outlineLevel="0" collapsed="false">
      <c r="A16" s="134" t="s">
        <v>96</v>
      </c>
      <c r="B16" s="85" t="n">
        <v>36808</v>
      </c>
      <c r="C16" s="86" t="s">
        <v>149</v>
      </c>
      <c r="D16" s="87" t="s">
        <v>150</v>
      </c>
      <c r="E16" s="88"/>
      <c r="F16" s="88"/>
      <c r="G16" s="88"/>
      <c r="H16" s="89"/>
      <c r="I16" s="305" t="s">
        <v>151</v>
      </c>
      <c r="J16" s="88"/>
      <c r="K16" s="88"/>
      <c r="L16" s="233" t="n">
        <v>42.53</v>
      </c>
      <c r="M16" s="303" t="n">
        <v>1</v>
      </c>
      <c r="N16" s="94" t="n">
        <f aca="false">IF(M16=" ",L16*1,L16*M16)</f>
        <v>42.53</v>
      </c>
      <c r="O16" s="78"/>
      <c r="P16" s="78"/>
      <c r="Q16" s="78"/>
      <c r="R16" s="78"/>
      <c r="S16" s="78"/>
      <c r="T16" s="78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  <c r="IW16" s="304"/>
    </row>
    <row r="17" customFormat="false" ht="24" hidden="false" customHeight="true" outlineLevel="0" collapsed="false">
      <c r="A17" s="134" t="s">
        <v>96</v>
      </c>
      <c r="B17" s="85" t="n">
        <v>36795</v>
      </c>
      <c r="C17" s="86" t="s">
        <v>149</v>
      </c>
      <c r="D17" s="87" t="s">
        <v>152</v>
      </c>
      <c r="E17" s="88"/>
      <c r="F17" s="88"/>
      <c r="G17" s="88"/>
      <c r="H17" s="89"/>
      <c r="I17" s="305"/>
      <c r="J17" s="88"/>
      <c r="K17" s="88"/>
      <c r="L17" s="233" t="n">
        <v>15.5</v>
      </c>
      <c r="M17" s="303" t="n">
        <v>1</v>
      </c>
      <c r="N17" s="94" t="n">
        <f aca="false">IF(M17=" ",L17*1,L17*M17)</f>
        <v>15.5</v>
      </c>
      <c r="O17" s="78"/>
      <c r="P17" s="78"/>
      <c r="Q17" s="78"/>
      <c r="R17" s="78"/>
      <c r="S17" s="78"/>
      <c r="T17" s="78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  <c r="IW17" s="304"/>
    </row>
    <row r="18" customFormat="false" ht="24" hidden="false" customHeight="true" outlineLevel="0" collapsed="false">
      <c r="A18" s="134" t="s">
        <v>96</v>
      </c>
      <c r="B18" s="85" t="n">
        <v>36844</v>
      </c>
      <c r="C18" s="86" t="s">
        <v>143</v>
      </c>
      <c r="D18" s="87" t="s">
        <v>153</v>
      </c>
      <c r="E18" s="88"/>
      <c r="F18" s="88"/>
      <c r="G18" s="88"/>
      <c r="H18" s="89"/>
      <c r="I18" s="305" t="s">
        <v>154</v>
      </c>
      <c r="J18" s="88"/>
      <c r="K18" s="88"/>
      <c r="L18" s="233" t="n">
        <v>14.97</v>
      </c>
      <c r="M18" s="303" t="n">
        <v>1</v>
      </c>
      <c r="N18" s="94" t="n">
        <f aca="false">IF(M18=" ",L18*1,L18*M18)</f>
        <v>14.97</v>
      </c>
      <c r="O18" s="78"/>
      <c r="P18" s="78"/>
      <c r="Q18" s="78"/>
      <c r="R18" s="78"/>
      <c r="S18" s="78"/>
      <c r="T18" s="78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</row>
    <row r="19" customFormat="false" ht="24" hidden="false" customHeight="true" outlineLevel="0" collapsed="false">
      <c r="A19" s="134" t="s">
        <v>96</v>
      </c>
      <c r="B19" s="85" t="n">
        <v>36844</v>
      </c>
      <c r="C19" s="86" t="s">
        <v>141</v>
      </c>
      <c r="D19" s="87" t="s">
        <v>153</v>
      </c>
      <c r="E19" s="88"/>
      <c r="F19" s="88"/>
      <c r="G19" s="88"/>
      <c r="H19" s="89"/>
      <c r="I19" s="305"/>
      <c r="J19" s="88"/>
      <c r="K19" s="88"/>
      <c r="L19" s="233" t="n">
        <v>0.73</v>
      </c>
      <c r="M19" s="303" t="n">
        <v>1</v>
      </c>
      <c r="N19" s="94" t="n">
        <f aca="false">IF(M19=" ",L19*1,L19*M19)</f>
        <v>0.73</v>
      </c>
      <c r="O19" s="78"/>
      <c r="P19" s="78"/>
      <c r="Q19" s="78"/>
      <c r="R19" s="78"/>
      <c r="S19" s="78"/>
      <c r="T19" s="78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</row>
    <row r="20" customFormat="false" ht="24" hidden="false" customHeight="true" outlineLevel="0" collapsed="false">
      <c r="A20" s="134" t="s">
        <v>96</v>
      </c>
      <c r="B20" s="85" t="n">
        <v>36844</v>
      </c>
      <c r="C20" s="86" t="s">
        <v>149</v>
      </c>
      <c r="D20" s="87" t="s">
        <v>153</v>
      </c>
      <c r="E20" s="88"/>
      <c r="F20" s="88"/>
      <c r="G20" s="88"/>
      <c r="H20" s="89"/>
      <c r="I20" s="305" t="s">
        <v>155</v>
      </c>
      <c r="J20" s="88"/>
      <c r="K20" s="88"/>
      <c r="L20" s="233" t="n">
        <v>42.35</v>
      </c>
      <c r="M20" s="303" t="n">
        <v>1</v>
      </c>
      <c r="N20" s="94" t="n">
        <f aca="false">IF(M20=" ",L20*1,L20*M20)</f>
        <v>42.35</v>
      </c>
      <c r="O20" s="78"/>
      <c r="P20" s="78"/>
      <c r="Q20" s="78"/>
      <c r="R20" s="78"/>
      <c r="S20" s="78"/>
      <c r="T20" s="78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</row>
    <row r="21" customFormat="false" ht="24" hidden="false" customHeight="true" outlineLevel="0" collapsed="false">
      <c r="A21" s="134" t="s">
        <v>96</v>
      </c>
      <c r="B21" s="85" t="n">
        <v>36845</v>
      </c>
      <c r="C21" s="86" t="s">
        <v>149</v>
      </c>
      <c r="D21" s="87" t="s">
        <v>156</v>
      </c>
      <c r="E21" s="88"/>
      <c r="F21" s="88"/>
      <c r="G21" s="88"/>
      <c r="H21" s="89"/>
      <c r="I21" s="305"/>
      <c r="J21" s="88"/>
      <c r="K21" s="88"/>
      <c r="L21" s="233" t="n">
        <v>6.51</v>
      </c>
      <c r="M21" s="303" t="n">
        <v>1</v>
      </c>
      <c r="N21" s="94" t="n">
        <f aca="false">IF(M21=" ",L21*1,L21*M21)</f>
        <v>6.51</v>
      </c>
      <c r="O21" s="78"/>
      <c r="P21" s="78"/>
      <c r="Q21" s="78"/>
      <c r="R21" s="78"/>
      <c r="S21" s="78"/>
      <c r="T21" s="78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  <c r="IW21" s="304"/>
    </row>
    <row r="22" customFormat="false" ht="24" hidden="false" customHeight="true" outlineLevel="0" collapsed="false">
      <c r="A22" s="134" t="s">
        <v>96</v>
      </c>
      <c r="B22" s="85" t="n">
        <v>36846</v>
      </c>
      <c r="C22" s="86" t="s">
        <v>141</v>
      </c>
      <c r="D22" s="87" t="s">
        <v>156</v>
      </c>
      <c r="E22" s="88"/>
      <c r="F22" s="88"/>
      <c r="G22" s="88"/>
      <c r="H22" s="89"/>
      <c r="I22" s="305"/>
      <c r="J22" s="88"/>
      <c r="K22" s="88"/>
      <c r="L22" s="233" t="n">
        <v>6.22</v>
      </c>
      <c r="M22" s="303" t="n">
        <v>1</v>
      </c>
      <c r="N22" s="94" t="n">
        <f aca="false">IF(M22=" ",L22*1,L22*M22)</f>
        <v>6.22</v>
      </c>
      <c r="O22" s="78"/>
      <c r="P22" s="78"/>
      <c r="Q22" s="78"/>
      <c r="R22" s="78"/>
      <c r="S22" s="78"/>
      <c r="T22" s="78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  <c r="IW22" s="304"/>
    </row>
    <row r="23" customFormat="false" ht="24" hidden="false" customHeight="true" outlineLevel="0" collapsed="false">
      <c r="A23" s="134" t="s">
        <v>96</v>
      </c>
      <c r="B23" s="85" t="n">
        <v>36846</v>
      </c>
      <c r="C23" s="86" t="s">
        <v>143</v>
      </c>
      <c r="D23" s="87" t="s">
        <v>156</v>
      </c>
      <c r="E23" s="88"/>
      <c r="F23" s="88"/>
      <c r="G23" s="88"/>
      <c r="H23" s="89"/>
      <c r="I23" s="305" t="s">
        <v>157</v>
      </c>
      <c r="J23" s="88"/>
      <c r="K23" s="88"/>
      <c r="L23" s="233" t="n">
        <v>10.38</v>
      </c>
      <c r="M23" s="303" t="n">
        <v>1</v>
      </c>
      <c r="N23" s="94" t="n">
        <f aca="false">IF(M23=" ",L23*1,L23*M23)</f>
        <v>10.38</v>
      </c>
      <c r="O23" s="78"/>
      <c r="P23" s="78"/>
      <c r="Q23" s="78"/>
      <c r="R23" s="78"/>
      <c r="S23" s="78"/>
      <c r="T23" s="78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</row>
    <row r="24" customFormat="false" ht="24" hidden="false" customHeight="true" outlineLevel="0" collapsed="false">
      <c r="A24" s="134" t="s">
        <v>96</v>
      </c>
      <c r="B24" s="85" t="n">
        <v>36851</v>
      </c>
      <c r="C24" s="86" t="s">
        <v>158</v>
      </c>
      <c r="D24" s="87" t="s">
        <v>159</v>
      </c>
      <c r="E24" s="88"/>
      <c r="F24" s="88"/>
      <c r="G24" s="88"/>
      <c r="H24" s="89"/>
      <c r="I24" s="305"/>
      <c r="J24" s="88"/>
      <c r="K24" s="88"/>
      <c r="L24" s="233" t="n">
        <v>10.78</v>
      </c>
      <c r="M24" s="303" t="n">
        <v>1</v>
      </c>
      <c r="N24" s="94" t="n">
        <f aca="false">IF(M24=" ",L24*1,L24*M24)</f>
        <v>10.78</v>
      </c>
      <c r="O24" s="78"/>
      <c r="P24" s="78"/>
      <c r="Q24" s="78"/>
      <c r="R24" s="78"/>
      <c r="S24" s="78"/>
      <c r="T24" s="78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</row>
    <row r="25" customFormat="false" ht="24" hidden="false" customHeight="true" outlineLevel="0" collapsed="false">
      <c r="A25" s="134" t="s">
        <v>96</v>
      </c>
      <c r="B25" s="85" t="n">
        <v>36852</v>
      </c>
      <c r="C25" s="86" t="s">
        <v>141</v>
      </c>
      <c r="D25" s="87" t="s">
        <v>159</v>
      </c>
      <c r="E25" s="88"/>
      <c r="F25" s="88"/>
      <c r="G25" s="88"/>
      <c r="H25" s="89"/>
      <c r="I25" s="305"/>
      <c r="J25" s="88"/>
      <c r="K25" s="88"/>
      <c r="L25" s="233" t="n">
        <v>3.49</v>
      </c>
      <c r="M25" s="303" t="n">
        <v>1</v>
      </c>
      <c r="N25" s="94" t="n">
        <f aca="false">IF(M25=" ",L25*1,L25*M25)</f>
        <v>3.49</v>
      </c>
      <c r="O25" s="78"/>
      <c r="P25" s="78"/>
      <c r="Q25" s="78"/>
      <c r="R25" s="78"/>
      <c r="S25" s="78"/>
      <c r="T25" s="78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</row>
    <row r="26" customFormat="false" ht="24" hidden="false" customHeight="true" outlineLevel="0" collapsed="false">
      <c r="A26" s="134" t="s">
        <v>96</v>
      </c>
      <c r="B26" s="85" t="n">
        <v>36547</v>
      </c>
      <c r="C26" s="86" t="s">
        <v>143</v>
      </c>
      <c r="D26" s="87" t="s">
        <v>159</v>
      </c>
      <c r="E26" s="88"/>
      <c r="F26" s="88"/>
      <c r="G26" s="88"/>
      <c r="H26" s="89"/>
      <c r="I26" s="305" t="s">
        <v>160</v>
      </c>
      <c r="J26" s="88"/>
      <c r="K26" s="88"/>
      <c r="L26" s="233" t="n">
        <v>25.34</v>
      </c>
      <c r="M26" s="303" t="n">
        <v>1</v>
      </c>
      <c r="N26" s="94" t="n">
        <f aca="false">IF(M26=" ",L26*1,L26*M26)</f>
        <v>25.34</v>
      </c>
      <c r="O26" s="78"/>
      <c r="P26" s="78"/>
      <c r="Q26" s="78"/>
      <c r="R26" s="78"/>
      <c r="S26" s="78"/>
      <c r="T26" s="78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</row>
    <row r="27" customFormat="false" ht="24" hidden="false" customHeight="true" outlineLevel="0" collapsed="false">
      <c r="A27" s="134" t="s">
        <v>96</v>
      </c>
      <c r="B27" s="85" t="n">
        <v>36548</v>
      </c>
      <c r="C27" s="86" t="s">
        <v>143</v>
      </c>
      <c r="D27" s="87" t="s">
        <v>159</v>
      </c>
      <c r="E27" s="88"/>
      <c r="F27" s="88"/>
      <c r="G27" s="88"/>
      <c r="H27" s="89"/>
      <c r="I27" s="305"/>
      <c r="J27" s="88"/>
      <c r="K27" s="88"/>
      <c r="L27" s="233" t="n">
        <v>10</v>
      </c>
      <c r="M27" s="303" t="n">
        <v>1</v>
      </c>
      <c r="N27" s="94" t="n">
        <f aca="false">IF(M27=" ",L27*1,L27*M27)</f>
        <v>10</v>
      </c>
      <c r="O27" s="78"/>
      <c r="P27" s="78"/>
      <c r="Q27" s="78"/>
      <c r="R27" s="78"/>
      <c r="S27" s="78"/>
      <c r="T27" s="78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  <c r="IW27" s="304"/>
    </row>
    <row r="28" customFormat="false" ht="24" hidden="false" customHeight="true" outlineLevel="0" collapsed="false">
      <c r="A28" s="134" t="s">
        <v>96</v>
      </c>
      <c r="B28" s="85" t="n">
        <v>36855</v>
      </c>
      <c r="C28" s="86" t="s">
        <v>149</v>
      </c>
      <c r="D28" s="87" t="s">
        <v>159</v>
      </c>
      <c r="E28" s="88"/>
      <c r="F28" s="88"/>
      <c r="G28" s="88"/>
      <c r="H28" s="89"/>
      <c r="I28" s="305"/>
      <c r="J28" s="88"/>
      <c r="K28" s="88"/>
      <c r="L28" s="233" t="n">
        <v>4.83</v>
      </c>
      <c r="M28" s="303" t="n">
        <v>1</v>
      </c>
      <c r="N28" s="94" t="n">
        <f aca="false">IF(M28=" ",L28*1,L28*M28)</f>
        <v>4.83</v>
      </c>
      <c r="O28" s="78"/>
      <c r="P28" s="78"/>
      <c r="Q28" s="78"/>
      <c r="R28" s="78"/>
      <c r="S28" s="78"/>
      <c r="T28" s="78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</row>
    <row r="29" customFormat="false" ht="24" hidden="false" customHeight="true" outlineLevel="0" collapsed="false">
      <c r="A29" s="134" t="s">
        <v>96</v>
      </c>
      <c r="B29" s="85" t="n">
        <v>36858</v>
      </c>
      <c r="C29" s="86" t="s">
        <v>141</v>
      </c>
      <c r="D29" s="87" t="s">
        <v>161</v>
      </c>
      <c r="E29" s="88"/>
      <c r="F29" s="88"/>
      <c r="G29" s="88"/>
      <c r="H29" s="89"/>
      <c r="I29" s="305"/>
      <c r="J29" s="88"/>
      <c r="K29" s="88"/>
      <c r="L29" s="233" t="n">
        <v>6.17</v>
      </c>
      <c r="M29" s="303" t="n">
        <v>1</v>
      </c>
      <c r="N29" s="94" t="n">
        <f aca="false">IF(M29=" ",L29*1,L29*M29)</f>
        <v>6.17</v>
      </c>
      <c r="O29" s="78"/>
      <c r="P29" s="78"/>
      <c r="Q29" s="78"/>
      <c r="R29" s="78"/>
      <c r="S29" s="78"/>
      <c r="T29" s="78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  <c r="IW29" s="304"/>
    </row>
    <row r="30" customFormat="false" ht="24" hidden="false" customHeight="true" outlineLevel="0" collapsed="false">
      <c r="A30" s="134" t="s">
        <v>96</v>
      </c>
      <c r="B30" s="85" t="n">
        <v>36860</v>
      </c>
      <c r="C30" s="86" t="s">
        <v>141</v>
      </c>
      <c r="D30" s="87" t="s">
        <v>161</v>
      </c>
      <c r="E30" s="88"/>
      <c r="F30" s="88"/>
      <c r="G30" s="88"/>
      <c r="H30" s="89"/>
      <c r="I30" s="305"/>
      <c r="J30" s="88"/>
      <c r="K30" s="88"/>
      <c r="L30" s="233" t="n">
        <v>4.76</v>
      </c>
      <c r="M30" s="303" t="n">
        <v>1</v>
      </c>
      <c r="N30" s="94" t="n">
        <f aca="false">IF(M30=" ",L30*1,L30*M30)</f>
        <v>4.76</v>
      </c>
      <c r="O30" s="78"/>
      <c r="P30" s="78"/>
      <c r="Q30" s="78"/>
      <c r="R30" s="78"/>
      <c r="S30" s="78"/>
      <c r="T30" s="78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  <c r="IW30" s="304"/>
    </row>
    <row r="31" customFormat="false" ht="24" hidden="false" customHeight="true" outlineLevel="0" collapsed="false">
      <c r="A31" s="134" t="s">
        <v>96</v>
      </c>
      <c r="B31" s="85" t="n">
        <v>36861</v>
      </c>
      <c r="C31" s="86" t="s">
        <v>158</v>
      </c>
      <c r="D31" s="87" t="s">
        <v>161</v>
      </c>
      <c r="E31" s="88"/>
      <c r="F31" s="88"/>
      <c r="G31" s="88"/>
      <c r="H31" s="89"/>
      <c r="I31" s="305"/>
      <c r="J31" s="88"/>
      <c r="K31" s="88"/>
      <c r="L31" s="233" t="n">
        <v>30.07</v>
      </c>
      <c r="M31" s="303" t="n">
        <v>1</v>
      </c>
      <c r="N31" s="94" t="n">
        <f aca="false">IF(M31=" ",L31*1,L31*M31)</f>
        <v>30.07</v>
      </c>
      <c r="O31" s="78"/>
      <c r="P31" s="78"/>
      <c r="Q31" s="78"/>
      <c r="R31" s="78"/>
      <c r="S31" s="78"/>
      <c r="T31" s="78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</row>
    <row r="32" customFormat="false" ht="24" hidden="false" customHeight="true" outlineLevel="0" collapsed="false">
      <c r="A32" s="134"/>
      <c r="B32" s="85"/>
      <c r="C32" s="86"/>
      <c r="D32" s="87"/>
      <c r="E32" s="88"/>
      <c r="F32" s="88"/>
      <c r="G32" s="88"/>
      <c r="H32" s="89"/>
      <c r="I32" s="305"/>
      <c r="J32" s="88"/>
      <c r="K32" s="88"/>
      <c r="L32" s="233"/>
      <c r="M32" s="303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  <c r="IW32" s="304"/>
    </row>
    <row r="33" customFormat="false" ht="24" hidden="false" customHeight="true" outlineLevel="0" collapsed="false">
      <c r="A33" s="134"/>
      <c r="B33" s="85"/>
      <c r="C33" s="86"/>
      <c r="D33" s="87"/>
      <c r="E33" s="88"/>
      <c r="F33" s="88"/>
      <c r="G33" s="88"/>
      <c r="H33" s="89"/>
      <c r="I33" s="305"/>
      <c r="J33" s="88"/>
      <c r="K33" s="88"/>
      <c r="L33" s="233"/>
      <c r="M33" s="303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  <c r="IW33" s="304"/>
    </row>
    <row r="34" customFormat="false" ht="24" hidden="false" customHeight="true" outlineLevel="0" collapsed="false">
      <c r="A34" s="134"/>
      <c r="B34" s="85"/>
      <c r="C34" s="86"/>
      <c r="D34" s="87"/>
      <c r="E34" s="88"/>
      <c r="F34" s="88"/>
      <c r="G34" s="88"/>
      <c r="H34" s="89"/>
      <c r="I34" s="305"/>
      <c r="J34" s="88"/>
      <c r="K34" s="88"/>
      <c r="L34" s="233"/>
      <c r="M34" s="303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</row>
    <row r="35" customFormat="false" ht="24" hidden="false" customHeight="true" outlineLevel="0" collapsed="false">
      <c r="A35" s="134"/>
      <c r="B35" s="85"/>
      <c r="C35" s="86"/>
      <c r="D35" s="87"/>
      <c r="E35" s="88"/>
      <c r="F35" s="88"/>
      <c r="G35" s="88"/>
      <c r="H35" s="89"/>
      <c r="I35" s="305"/>
      <c r="J35" s="88"/>
      <c r="K35" s="88"/>
      <c r="L35" s="233"/>
      <c r="M35" s="303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</row>
    <row r="36" customFormat="false" ht="24" hidden="false" customHeight="true" outlineLevel="0" collapsed="false">
      <c r="A36" s="134"/>
      <c r="B36" s="85"/>
      <c r="C36" s="86"/>
      <c r="D36" s="87"/>
      <c r="E36" s="88"/>
      <c r="F36" s="88"/>
      <c r="G36" s="88"/>
      <c r="H36" s="89"/>
      <c r="I36" s="305"/>
      <c r="J36" s="88"/>
      <c r="K36" s="88"/>
      <c r="L36" s="233"/>
      <c r="M36" s="303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</row>
    <row r="37" customFormat="false" ht="24" hidden="false" customHeight="true" outlineLevel="0" collapsed="false">
      <c r="A37" s="134"/>
      <c r="B37" s="85"/>
      <c r="C37" s="86"/>
      <c r="D37" s="87"/>
      <c r="E37" s="88"/>
      <c r="F37" s="88"/>
      <c r="G37" s="88"/>
      <c r="H37" s="89"/>
      <c r="I37" s="305"/>
      <c r="J37" s="88"/>
      <c r="K37" s="88"/>
      <c r="L37" s="233"/>
      <c r="M37" s="303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  <c r="DH37" s="304"/>
      <c r="DI37" s="304"/>
      <c r="DJ37" s="304"/>
      <c r="DK37" s="304"/>
      <c r="DL37" s="304"/>
      <c r="DM37" s="304"/>
      <c r="DN37" s="304"/>
      <c r="DO37" s="304"/>
      <c r="DP37" s="304"/>
      <c r="DQ37" s="304"/>
      <c r="DR37" s="304"/>
      <c r="DS37" s="304"/>
      <c r="DT37" s="304"/>
      <c r="DU37" s="304"/>
      <c r="DV37" s="304"/>
      <c r="DW37" s="304"/>
      <c r="DX37" s="304"/>
      <c r="DY37" s="304"/>
      <c r="DZ37" s="304"/>
      <c r="EA37" s="304"/>
      <c r="EB37" s="304"/>
      <c r="EC37" s="304"/>
      <c r="ED37" s="304"/>
      <c r="EE37" s="304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4"/>
      <c r="FS37" s="304"/>
      <c r="FT37" s="304"/>
      <c r="FU37" s="304"/>
      <c r="FV37" s="304"/>
      <c r="FW37" s="304"/>
      <c r="FX37" s="304"/>
      <c r="FY37" s="304"/>
      <c r="FZ37" s="304"/>
      <c r="GA37" s="304"/>
      <c r="GB37" s="304"/>
      <c r="GC37" s="304"/>
      <c r="GD37" s="304"/>
      <c r="GE37" s="304"/>
      <c r="GF37" s="304"/>
      <c r="GG37" s="304"/>
      <c r="GH37" s="304"/>
      <c r="GI37" s="304"/>
      <c r="GJ37" s="304"/>
      <c r="GK37" s="304"/>
      <c r="GL37" s="304"/>
      <c r="GM37" s="304"/>
      <c r="GN37" s="304"/>
      <c r="GO37" s="304"/>
      <c r="GP37" s="304"/>
      <c r="GQ37" s="304"/>
      <c r="GR37" s="304"/>
      <c r="GS37" s="304"/>
      <c r="GT37" s="304"/>
      <c r="GU37" s="304"/>
      <c r="GV37" s="304"/>
      <c r="GW37" s="304"/>
      <c r="GX37" s="304"/>
      <c r="GY37" s="304"/>
      <c r="GZ37" s="304"/>
      <c r="HA37" s="304"/>
      <c r="HB37" s="304"/>
      <c r="HC37" s="304"/>
      <c r="HD37" s="304"/>
      <c r="HE37" s="304"/>
      <c r="HF37" s="304"/>
      <c r="HG37" s="304"/>
      <c r="HH37" s="304"/>
      <c r="HI37" s="304"/>
      <c r="HJ37" s="304"/>
      <c r="HK37" s="304"/>
      <c r="HL37" s="304"/>
      <c r="HM37" s="304"/>
      <c r="HN37" s="304"/>
      <c r="HO37" s="304"/>
      <c r="HP37" s="304"/>
      <c r="HQ37" s="304"/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4"/>
      <c r="IS37" s="304"/>
      <c r="IT37" s="304"/>
      <c r="IU37" s="304"/>
      <c r="IV37" s="304"/>
      <c r="IW37" s="304"/>
    </row>
    <row r="38" customFormat="false" ht="24" hidden="false" customHeight="true" outlineLevel="0" collapsed="false">
      <c r="A38" s="134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3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304"/>
      <c r="DN38" s="304"/>
      <c r="DO38" s="304"/>
      <c r="DP38" s="304"/>
      <c r="DQ38" s="304"/>
      <c r="DR38" s="304"/>
      <c r="DS38" s="304"/>
      <c r="DT38" s="304"/>
      <c r="DU38" s="304"/>
      <c r="DV38" s="304"/>
      <c r="DW38" s="304"/>
      <c r="DX38" s="304"/>
      <c r="DY38" s="304"/>
      <c r="DZ38" s="304"/>
      <c r="EA38" s="304"/>
      <c r="EB38" s="304"/>
      <c r="EC38" s="304"/>
      <c r="ED38" s="304"/>
      <c r="EE38" s="304"/>
      <c r="EF38" s="304"/>
      <c r="EG38" s="304"/>
      <c r="EH38" s="304"/>
      <c r="EI38" s="304"/>
      <c r="EJ38" s="304"/>
      <c r="EK38" s="304"/>
      <c r="EL38" s="304"/>
      <c r="EM38" s="304"/>
      <c r="EN38" s="304"/>
      <c r="EO38" s="304"/>
      <c r="EP38" s="304"/>
      <c r="EQ38" s="304"/>
      <c r="ER38" s="304"/>
      <c r="ES38" s="304"/>
      <c r="ET38" s="304"/>
      <c r="EU38" s="304"/>
      <c r="EV38" s="304"/>
      <c r="EW38" s="304"/>
      <c r="EX38" s="304"/>
      <c r="EY38" s="304"/>
      <c r="EZ38" s="304"/>
      <c r="FA38" s="304"/>
      <c r="FB38" s="304"/>
      <c r="FC38" s="304"/>
      <c r="FD38" s="304"/>
      <c r="FE38" s="304"/>
      <c r="FF38" s="304"/>
      <c r="FG38" s="304"/>
      <c r="FH38" s="304"/>
      <c r="FI38" s="304"/>
      <c r="FJ38" s="304"/>
      <c r="FK38" s="304"/>
      <c r="FL38" s="304"/>
      <c r="FM38" s="304"/>
      <c r="FN38" s="304"/>
      <c r="FO38" s="304"/>
      <c r="FP38" s="304"/>
      <c r="FQ38" s="304"/>
      <c r="FR38" s="304"/>
      <c r="FS38" s="304"/>
      <c r="FT38" s="304"/>
      <c r="FU38" s="304"/>
      <c r="FV38" s="304"/>
      <c r="FW38" s="304"/>
      <c r="FX38" s="304"/>
      <c r="FY38" s="304"/>
      <c r="FZ38" s="304"/>
      <c r="GA38" s="304"/>
      <c r="GB38" s="304"/>
      <c r="GC38" s="304"/>
      <c r="GD38" s="304"/>
      <c r="GE38" s="304"/>
      <c r="GF38" s="304"/>
      <c r="GG38" s="304"/>
      <c r="GH38" s="304"/>
      <c r="GI38" s="304"/>
      <c r="GJ38" s="304"/>
      <c r="GK38" s="304"/>
      <c r="GL38" s="304"/>
      <c r="GM38" s="304"/>
      <c r="GN38" s="304"/>
      <c r="GO38" s="304"/>
      <c r="GP38" s="304"/>
      <c r="GQ38" s="304"/>
      <c r="GR38" s="304"/>
      <c r="GS38" s="304"/>
      <c r="GT38" s="304"/>
      <c r="GU38" s="304"/>
      <c r="GV38" s="304"/>
      <c r="GW38" s="304"/>
      <c r="GX38" s="304"/>
      <c r="GY38" s="304"/>
      <c r="GZ38" s="304"/>
      <c r="HA38" s="304"/>
      <c r="HB38" s="304"/>
      <c r="HC38" s="304"/>
      <c r="HD38" s="304"/>
      <c r="HE38" s="304"/>
      <c r="HF38" s="304"/>
      <c r="HG38" s="304"/>
      <c r="HH38" s="304"/>
      <c r="HI38" s="304"/>
      <c r="HJ38" s="304"/>
      <c r="HK38" s="304"/>
      <c r="HL38" s="304"/>
      <c r="HM38" s="304"/>
      <c r="HN38" s="304"/>
      <c r="HO38" s="304"/>
      <c r="HP38" s="304"/>
      <c r="HQ38" s="304"/>
      <c r="HR38" s="304"/>
      <c r="HS38" s="304"/>
      <c r="HT38" s="304"/>
      <c r="HU38" s="304"/>
      <c r="HV38" s="304"/>
      <c r="HW38" s="304"/>
      <c r="HX38" s="304"/>
      <c r="HY38" s="304"/>
      <c r="HZ38" s="304"/>
      <c r="IA38" s="304"/>
      <c r="IB38" s="304"/>
      <c r="IC38" s="304"/>
      <c r="ID38" s="304"/>
      <c r="IE38" s="304"/>
      <c r="IF38" s="304"/>
      <c r="IG38" s="304"/>
      <c r="IH38" s="304"/>
      <c r="II38" s="304"/>
      <c r="IJ38" s="304"/>
      <c r="IK38" s="304"/>
      <c r="IL38" s="304"/>
      <c r="IM38" s="304"/>
      <c r="IN38" s="304"/>
      <c r="IO38" s="304"/>
      <c r="IP38" s="304"/>
      <c r="IQ38" s="304"/>
      <c r="IR38" s="304"/>
      <c r="IS38" s="304"/>
      <c r="IT38" s="304"/>
      <c r="IU38" s="304"/>
      <c r="IV38" s="304"/>
      <c r="IW38" s="304"/>
    </row>
    <row r="39" customFormat="false" ht="24" hidden="false" customHeight="true" outlineLevel="0" collapsed="false">
      <c r="A39" s="134"/>
      <c r="B39" s="85"/>
      <c r="C39" s="86"/>
      <c r="D39" s="87"/>
      <c r="E39" s="88"/>
      <c r="F39" s="88"/>
      <c r="G39" s="88"/>
      <c r="H39" s="89"/>
      <c r="I39" s="87"/>
      <c r="J39" s="88"/>
      <c r="K39" s="306"/>
      <c r="L39" s="233"/>
      <c r="M39" s="303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  <c r="IW39" s="304"/>
    </row>
    <row r="40" customFormat="false" ht="24" hidden="false" customHeight="true" outlineLevel="0" collapsed="false">
      <c r="A40" s="134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3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  <c r="DH40" s="304"/>
      <c r="DI40" s="304"/>
      <c r="DJ40" s="304"/>
      <c r="DK40" s="304"/>
      <c r="DL40" s="304"/>
      <c r="DM40" s="304"/>
      <c r="DN40" s="304"/>
      <c r="DO40" s="304"/>
      <c r="DP40" s="304"/>
      <c r="DQ40" s="304"/>
      <c r="DR40" s="304"/>
      <c r="DS40" s="304"/>
      <c r="DT40" s="304"/>
      <c r="DU40" s="304"/>
      <c r="DV40" s="304"/>
      <c r="DW40" s="304"/>
      <c r="DX40" s="304"/>
      <c r="DY40" s="304"/>
      <c r="DZ40" s="304"/>
      <c r="EA40" s="304"/>
      <c r="EB40" s="304"/>
      <c r="EC40" s="304"/>
      <c r="ED40" s="304"/>
      <c r="EE40" s="304"/>
      <c r="EF40" s="304"/>
      <c r="EG40" s="304"/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/>
      <c r="EU40" s="304"/>
      <c r="EV40" s="304"/>
      <c r="EW40" s="304"/>
      <c r="EX40" s="304"/>
      <c r="EY40" s="304"/>
      <c r="EZ40" s="304"/>
      <c r="FA40" s="304"/>
      <c r="FB40" s="304"/>
      <c r="FC40" s="304"/>
      <c r="FD40" s="304"/>
      <c r="FE40" s="304"/>
      <c r="FF40" s="304"/>
      <c r="FG40" s="304"/>
      <c r="FH40" s="304"/>
      <c r="FI40" s="304"/>
      <c r="FJ40" s="304"/>
      <c r="FK40" s="304"/>
      <c r="FL40" s="304"/>
      <c r="FM40" s="304"/>
      <c r="FN40" s="304"/>
      <c r="FO40" s="304"/>
      <c r="FP40" s="304"/>
      <c r="FQ40" s="304"/>
      <c r="FR40" s="304"/>
      <c r="FS40" s="304"/>
      <c r="FT40" s="304"/>
      <c r="FU40" s="304"/>
      <c r="FV40" s="304"/>
      <c r="FW40" s="304"/>
      <c r="FX40" s="304"/>
      <c r="FY40" s="304"/>
      <c r="FZ40" s="304"/>
      <c r="GA40" s="304"/>
      <c r="GB40" s="304"/>
      <c r="GC40" s="304"/>
      <c r="GD40" s="304"/>
      <c r="GE40" s="304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118</v>
      </c>
      <c r="G41" s="241"/>
      <c r="H41" s="242"/>
      <c r="I41" s="0"/>
      <c r="J41" s="243" t="s">
        <v>119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120</v>
      </c>
      <c r="M41" s="81"/>
      <c r="N41" s="307" t="n">
        <f aca="false">SUM(N10:N40)</f>
        <v>345.46</v>
      </c>
      <c r="O41" s="78"/>
      <c r="P41" s="78"/>
      <c r="Q41" s="78"/>
      <c r="R41" s="78"/>
      <c r="S41" s="78"/>
      <c r="T41" s="78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  <c r="DH41" s="304"/>
      <c r="DI41" s="304"/>
      <c r="DJ41" s="304"/>
      <c r="DK41" s="304"/>
      <c r="DL41" s="304"/>
      <c r="DM41" s="304"/>
      <c r="DN41" s="304"/>
      <c r="DO41" s="304"/>
      <c r="DP41" s="304"/>
      <c r="DQ41" s="304"/>
      <c r="DR41" s="304"/>
      <c r="DS41" s="304"/>
      <c r="DT41" s="304"/>
      <c r="DU41" s="304"/>
      <c r="DV41" s="304"/>
      <c r="DW41" s="304"/>
      <c r="DX41" s="304"/>
      <c r="DY41" s="304"/>
      <c r="DZ41" s="304"/>
      <c r="EA41" s="304"/>
      <c r="EB41" s="304"/>
      <c r="EC41" s="304"/>
      <c r="ED41" s="304"/>
      <c r="EE41" s="304"/>
      <c r="EF41" s="304"/>
      <c r="EG41" s="304"/>
      <c r="EH41" s="304"/>
      <c r="EI41" s="304"/>
      <c r="EJ41" s="304"/>
      <c r="EK41" s="304"/>
      <c r="EL41" s="304"/>
      <c r="EM41" s="304"/>
      <c r="EN41" s="304"/>
      <c r="EO41" s="304"/>
      <c r="EP41" s="304"/>
      <c r="EQ41" s="304"/>
      <c r="ER41" s="304"/>
      <c r="ES41" s="304"/>
      <c r="ET41" s="304"/>
      <c r="EU41" s="304"/>
      <c r="EV41" s="304"/>
      <c r="EW41" s="304"/>
      <c r="EX41" s="304"/>
      <c r="EY41" s="304"/>
      <c r="EZ41" s="304"/>
      <c r="FA41" s="304"/>
      <c r="FB41" s="304"/>
      <c r="FC41" s="304"/>
      <c r="FD41" s="304"/>
      <c r="FE41" s="304"/>
      <c r="FF41" s="304"/>
      <c r="FG41" s="304"/>
      <c r="FH41" s="304"/>
      <c r="FI41" s="304"/>
      <c r="FJ41" s="304"/>
      <c r="FK41" s="304"/>
      <c r="FL41" s="304"/>
      <c r="FM41" s="304"/>
      <c r="FN41" s="304"/>
      <c r="FO41" s="304"/>
      <c r="FP41" s="304"/>
      <c r="FQ41" s="304"/>
      <c r="FR41" s="304"/>
      <c r="FS41" s="304"/>
      <c r="FT41" s="304"/>
      <c r="FU41" s="304"/>
      <c r="FV41" s="304"/>
      <c r="FW41" s="304"/>
      <c r="FX41" s="304"/>
      <c r="FY41" s="304"/>
      <c r="FZ41" s="304"/>
      <c r="GA41" s="304"/>
      <c r="GB41" s="304"/>
      <c r="GC41" s="304"/>
      <c r="GD41" s="304"/>
      <c r="GE41" s="304"/>
      <c r="GF41" s="304"/>
      <c r="GG41" s="304"/>
      <c r="GH41" s="304"/>
      <c r="GI41" s="304"/>
      <c r="GJ41" s="304"/>
      <c r="GK41" s="304"/>
      <c r="GL41" s="304"/>
      <c r="GM41" s="304"/>
      <c r="GN41" s="304"/>
      <c r="GO41" s="304"/>
      <c r="GP41" s="304"/>
      <c r="GQ41" s="304"/>
      <c r="GR41" s="304"/>
      <c r="GS41" s="304"/>
      <c r="GT41" s="304"/>
      <c r="GU41" s="304"/>
      <c r="GV41" s="304"/>
      <c r="GW41" s="304"/>
      <c r="GX41" s="304"/>
      <c r="GY41" s="304"/>
      <c r="GZ41" s="304"/>
      <c r="HA41" s="304"/>
      <c r="HB41" s="304"/>
      <c r="HC41" s="304"/>
      <c r="HD41" s="304"/>
      <c r="HE41" s="304"/>
      <c r="HF41" s="304"/>
      <c r="HG41" s="304"/>
      <c r="HH41" s="304"/>
      <c r="HI41" s="304"/>
      <c r="HJ41" s="304"/>
      <c r="HK41" s="304"/>
      <c r="HL41" s="304"/>
      <c r="HM41" s="304"/>
      <c r="HN41" s="304"/>
      <c r="HO41" s="304"/>
      <c r="HP41" s="304"/>
      <c r="HQ41" s="304"/>
      <c r="HR41" s="304"/>
      <c r="HS41" s="304"/>
      <c r="HT41" s="304"/>
      <c r="HU41" s="304"/>
      <c r="HV41" s="304"/>
      <c r="HW41" s="304"/>
      <c r="HX41" s="304"/>
      <c r="HY41" s="304"/>
      <c r="HZ41" s="304"/>
      <c r="IA41" s="304"/>
      <c r="IB41" s="304"/>
      <c r="IC41" s="304"/>
      <c r="ID41" s="304"/>
      <c r="IE41" s="304"/>
      <c r="IF41" s="304"/>
      <c r="IG41" s="304"/>
      <c r="IH41" s="304"/>
      <c r="II41" s="304"/>
      <c r="IJ41" s="304"/>
      <c r="IK41" s="304"/>
      <c r="IL41" s="304"/>
      <c r="IM41" s="304"/>
      <c r="IN41" s="304"/>
      <c r="IO41" s="304"/>
      <c r="IP41" s="304"/>
      <c r="IQ41" s="304"/>
      <c r="IR41" s="304"/>
      <c r="IS41" s="304"/>
      <c r="IT41" s="304"/>
      <c r="IU41" s="304"/>
      <c r="IV41" s="304"/>
      <c r="IW41" s="304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121</v>
      </c>
      <c r="G42" s="241"/>
      <c r="H42" s="0"/>
      <c r="I42" s="0"/>
      <c r="J42" s="193"/>
      <c r="K42" s="223" t="s">
        <v>122</v>
      </c>
      <c r="L42" s="240"/>
      <c r="M42" s="308"/>
      <c r="N42" s="309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123</v>
      </c>
      <c r="G43" s="241"/>
      <c r="H43" s="0"/>
      <c r="I43" s="0"/>
      <c r="J43" s="0"/>
      <c r="K43" s="253" t="s">
        <v>124</v>
      </c>
      <c r="L43" s="240"/>
      <c r="M43" s="308"/>
      <c r="N43" s="309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125</v>
      </c>
      <c r="G44" s="241"/>
      <c r="H44" s="0"/>
      <c r="I44" s="0"/>
      <c r="J44" s="0"/>
      <c r="K44" s="0"/>
      <c r="L44" s="240"/>
      <c r="M44" s="308"/>
      <c r="N44" s="309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126</v>
      </c>
      <c r="G45" s="241"/>
      <c r="H45" s="0"/>
      <c r="I45" s="0"/>
      <c r="J45" s="257"/>
      <c r="K45" s="0"/>
      <c r="L45" s="0"/>
      <c r="M45" s="78"/>
      <c r="N45" s="78"/>
      <c r="O45" s="27"/>
      <c r="P45" s="310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127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Totals are not equal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1" t="s">
        <v>162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91</v>
      </c>
      <c r="B48" s="8" t="s">
        <v>39</v>
      </c>
      <c r="C48" s="8" t="s">
        <v>163</v>
      </c>
      <c r="D48" s="9"/>
      <c r="E48" s="10" t="s">
        <v>164</v>
      </c>
      <c r="F48" s="10"/>
      <c r="G48" s="11"/>
      <c r="H48" s="13" t="s">
        <v>5</v>
      </c>
      <c r="I48" s="13"/>
      <c r="J48" s="13" t="s">
        <v>130</v>
      </c>
      <c r="K48" s="13" t="s">
        <v>131</v>
      </c>
      <c r="L48" s="264" t="s">
        <v>132</v>
      </c>
      <c r="M48" s="60"/>
      <c r="N48" s="312" t="s">
        <v>133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 t="s">
        <v>96</v>
      </c>
      <c r="B49" s="266" t="s">
        <v>165</v>
      </c>
      <c r="C49" s="265" t="s">
        <v>25</v>
      </c>
      <c r="D49" s="227" t="s">
        <v>135</v>
      </c>
      <c r="E49" s="227"/>
      <c r="F49" s="227"/>
      <c r="G49" s="227"/>
      <c r="H49" s="227"/>
      <c r="I49" s="227"/>
      <c r="J49" s="227"/>
      <c r="K49" s="227"/>
      <c r="L49" s="267"/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6"/>
      <c r="C50" s="265"/>
      <c r="D50" s="227"/>
      <c r="E50" s="227"/>
      <c r="F50" s="227"/>
      <c r="G50" s="227"/>
      <c r="H50" s="270"/>
      <c r="I50" s="270"/>
      <c r="J50" s="227"/>
      <c r="K50" s="227"/>
      <c r="L50" s="269"/>
      <c r="M50" s="78"/>
      <c r="N50" s="272"/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/>
      <c r="B51" s="266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6"/>
      <c r="C52" s="265"/>
      <c r="D52" s="227"/>
      <c r="E52" s="227"/>
      <c r="F52" s="227"/>
      <c r="G52" s="227"/>
      <c r="H52" s="270"/>
      <c r="I52" s="270"/>
      <c r="J52" s="227"/>
      <c r="K52" s="227"/>
      <c r="L52" s="269"/>
      <c r="M52" s="78"/>
      <c r="N52" s="272"/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27"/>
      <c r="C54" s="227"/>
      <c r="D54" s="227"/>
      <c r="E54" s="227"/>
      <c r="F54" s="227"/>
      <c r="G54" s="227"/>
      <c r="H54" s="270"/>
      <c r="I54" s="270"/>
      <c r="J54" s="227"/>
      <c r="K54" s="227"/>
      <c r="L54" s="269"/>
      <c r="M54" s="78"/>
      <c r="N54" s="272"/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3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/>
      <c r="M55" s="314" t="s">
        <v>120</v>
      </c>
      <c r="N55" s="315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85</v>
      </c>
      <c r="B1" s="317"/>
      <c r="C1" s="317"/>
      <c r="D1" s="317"/>
      <c r="E1" s="317"/>
      <c r="F1" s="318"/>
      <c r="G1" s="192"/>
      <c r="H1" s="32"/>
      <c r="I1" s="297"/>
      <c r="J1" s="32"/>
      <c r="K1" s="319"/>
      <c r="L1" s="319"/>
      <c r="M1" s="320"/>
      <c r="N1" s="319"/>
      <c r="O1" s="319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166</v>
      </c>
      <c r="B2" s="317"/>
      <c r="C2" s="317"/>
      <c r="D2" s="317"/>
      <c r="E2" s="317"/>
      <c r="F2" s="321"/>
      <c r="G2" s="322"/>
      <c r="H2" s="37"/>
      <c r="I2" s="32"/>
      <c r="J2" s="32"/>
      <c r="K2" s="319"/>
      <c r="L2" s="323"/>
      <c r="M2" s="197" t="s">
        <v>87</v>
      </c>
      <c r="N2" s="198" t="n">
        <f aca="false">IF((VALUE('Short Form'!J62)&lt;&gt;0),1+VALUE('Short Form'!I62)+VALUE('Short Form'!J62)+VALUE('Short Form'!H62),"")</f>
        <v>4</v>
      </c>
      <c r="O2" s="199" t="n">
        <f aca="false">IF((N2=0),"",'Short Form'!$N3)</f>
        <v>4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200" t="s">
        <v>16</v>
      </c>
      <c r="I4" s="201"/>
      <c r="J4" s="202"/>
      <c r="K4" s="46" t="s">
        <v>17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Campbell</v>
      </c>
      <c r="B5" s="204"/>
      <c r="C5" s="204"/>
      <c r="D5" s="204"/>
      <c r="E5" s="205" t="str">
        <f aca="false">'Short Form'!E6</f>
        <v>Lawrence, T</v>
      </c>
      <c r="F5" s="69"/>
      <c r="G5" s="54"/>
      <c r="H5" s="206" t="str">
        <f aca="false">'Short Form'!H6</f>
        <v>Division Environmental  Specialist</v>
      </c>
      <c r="I5" s="206"/>
      <c r="J5" s="206"/>
      <c r="K5" s="207" t="str">
        <f aca="false">'Short Form'!K6</f>
        <v>P00505622</v>
      </c>
      <c r="L5" s="207"/>
      <c r="M5" s="207"/>
      <c r="N5" s="208"/>
      <c r="O5" s="209"/>
      <c r="P5" s="324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4" t="s">
        <v>167</v>
      </c>
      <c r="B7" s="325"/>
      <c r="C7" s="325"/>
      <c r="D7" s="299"/>
      <c r="E7" s="326"/>
      <c r="F7" s="326"/>
      <c r="G7" s="327"/>
      <c r="H7" s="328"/>
      <c r="I7" s="328"/>
      <c r="J7" s="328"/>
      <c r="K7" s="329"/>
      <c r="L7" s="329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90</v>
      </c>
      <c r="B8" s="219"/>
      <c r="C8" s="224"/>
      <c r="D8" s="219"/>
      <c r="E8" s="224"/>
      <c r="F8" s="224"/>
      <c r="G8" s="225"/>
      <c r="H8" s="226"/>
      <c r="I8" s="329"/>
      <c r="J8" s="329"/>
      <c r="K8" s="329"/>
      <c r="L8" s="329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91</v>
      </c>
      <c r="B9" s="81" t="s">
        <v>30</v>
      </c>
      <c r="C9" s="82"/>
      <c r="D9" s="82"/>
      <c r="E9" s="82" t="s">
        <v>32</v>
      </c>
      <c r="F9" s="82"/>
      <c r="G9" s="82"/>
      <c r="H9" s="82"/>
      <c r="I9" s="82"/>
      <c r="J9" s="82"/>
      <c r="K9" s="82"/>
      <c r="L9" s="82"/>
      <c r="M9" s="81" t="s">
        <v>94</v>
      </c>
      <c r="N9" s="81" t="s">
        <v>35</v>
      </c>
      <c r="O9" s="81" t="s">
        <v>95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 t="s">
        <v>168</v>
      </c>
      <c r="B10" s="228" t="n">
        <v>36843</v>
      </c>
      <c r="C10" s="236" t="s">
        <v>169</v>
      </c>
      <c r="D10" s="230"/>
      <c r="E10" s="230"/>
      <c r="F10" s="230"/>
      <c r="G10" s="230"/>
      <c r="H10" s="230"/>
      <c r="I10" s="231"/>
      <c r="J10" s="230"/>
      <c r="K10" s="230"/>
      <c r="L10" s="230"/>
      <c r="M10" s="330" t="n">
        <v>24.25</v>
      </c>
      <c r="N10" s="331" t="n">
        <v>1</v>
      </c>
      <c r="O10" s="94" t="n">
        <f aca="false">IF(N10=" ",M10*1,M10*N10)</f>
        <v>24.25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 t="s">
        <v>170</v>
      </c>
      <c r="B11" s="228" t="n">
        <v>36844</v>
      </c>
      <c r="C11" s="236" t="s">
        <v>171</v>
      </c>
      <c r="D11" s="230"/>
      <c r="E11" s="230"/>
      <c r="F11" s="230"/>
      <c r="G11" s="230"/>
      <c r="H11" s="230"/>
      <c r="I11" s="230"/>
      <c r="J11" s="230"/>
      <c r="K11" s="230"/>
      <c r="L11" s="230"/>
      <c r="M11" s="330" t="n">
        <v>6.08</v>
      </c>
      <c r="N11" s="331" t="n">
        <v>1</v>
      </c>
      <c r="O11" s="94" t="n">
        <f aca="false">IF(N11=" ",M11*1,M11*N11)</f>
        <v>6.08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0"/>
      <c r="N12" s="331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0"/>
      <c r="N13" s="331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0"/>
      <c r="N14" s="331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0"/>
      <c r="N15" s="331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0"/>
      <c r="N16" s="331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0"/>
      <c r="N17" s="331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0"/>
      <c r="N18" s="331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0"/>
      <c r="N19" s="331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0"/>
      <c r="N20" s="331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0"/>
      <c r="N21" s="331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0"/>
      <c r="N22" s="331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0"/>
      <c r="N23" s="331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0"/>
      <c r="N24" s="331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0"/>
      <c r="N25" s="331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0"/>
      <c r="N26" s="331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0"/>
      <c r="N27" s="331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0"/>
      <c r="N28" s="331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0"/>
      <c r="N29" s="331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0"/>
      <c r="N30" s="331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0"/>
      <c r="N31" s="331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0"/>
      <c r="N32" s="331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0"/>
      <c r="N33" s="331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0"/>
      <c r="N34" s="331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0"/>
      <c r="N35" s="331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0"/>
      <c r="N36" s="331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0"/>
      <c r="N37" s="331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0"/>
      <c r="N38" s="331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0"/>
      <c r="N39" s="331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0"/>
      <c r="N40" s="331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118</v>
      </c>
      <c r="G41" s="241"/>
      <c r="H41" s="242"/>
      <c r="I41" s="0"/>
      <c r="J41" s="243" t="s">
        <v>119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120</v>
      </c>
      <c r="N41" s="81"/>
      <c r="O41" s="245" t="n">
        <f aca="false">SUM(O10:O40)</f>
        <v>30.33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121</v>
      </c>
      <c r="G42" s="241"/>
      <c r="H42" s="0"/>
      <c r="I42" s="0"/>
      <c r="J42" s="193"/>
      <c r="K42" s="0"/>
      <c r="L42" s="223" t="s">
        <v>122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123</v>
      </c>
      <c r="G43" s="241"/>
      <c r="H43" s="0"/>
      <c r="I43" s="0"/>
      <c r="J43" s="0"/>
      <c r="K43" s="0"/>
      <c r="L43" s="253" t="s">
        <v>124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125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126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127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Totals are not equal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128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91</v>
      </c>
      <c r="B48" s="8" t="s">
        <v>39</v>
      </c>
      <c r="C48" s="8" t="s">
        <v>172</v>
      </c>
      <c r="D48" s="9"/>
      <c r="E48" s="10" t="s">
        <v>164</v>
      </c>
      <c r="F48" s="10"/>
      <c r="G48" s="11"/>
      <c r="H48" s="13" t="s">
        <v>5</v>
      </c>
      <c r="I48" s="13"/>
      <c r="J48" s="13" t="s">
        <v>130</v>
      </c>
      <c r="K48" s="13" t="s">
        <v>131</v>
      </c>
      <c r="L48" s="332" t="s">
        <v>132</v>
      </c>
      <c r="M48" s="262"/>
      <c r="N48" s="250"/>
      <c r="O48" s="81" t="s">
        <v>133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 t="s">
        <v>168</v>
      </c>
      <c r="B49" s="266" t="s">
        <v>173</v>
      </c>
      <c r="C49" s="265" t="s">
        <v>25</v>
      </c>
      <c r="D49" s="227" t="s">
        <v>135</v>
      </c>
      <c r="E49" s="227"/>
      <c r="F49" s="227"/>
      <c r="G49" s="227"/>
      <c r="H49" s="227"/>
      <c r="I49" s="227"/>
      <c r="J49" s="227" t="s">
        <v>174</v>
      </c>
      <c r="K49" s="227"/>
      <c r="L49" s="333"/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6"/>
      <c r="C50" s="265"/>
      <c r="D50" s="227"/>
      <c r="E50" s="227"/>
      <c r="F50" s="227"/>
      <c r="G50" s="227"/>
      <c r="H50" s="270"/>
      <c r="I50" s="270"/>
      <c r="J50" s="227"/>
      <c r="K50" s="227"/>
      <c r="L50" s="334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 t="s">
        <v>170</v>
      </c>
      <c r="B51" s="266" t="s">
        <v>175</v>
      </c>
      <c r="C51" s="265" t="s">
        <v>25</v>
      </c>
      <c r="D51" s="227" t="s">
        <v>176</v>
      </c>
      <c r="E51" s="227"/>
      <c r="F51" s="227"/>
      <c r="G51" s="227"/>
      <c r="H51" s="227"/>
      <c r="I51" s="227"/>
      <c r="J51" s="227"/>
      <c r="K51" s="227"/>
      <c r="L51" s="333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6" t="s">
        <v>177</v>
      </c>
      <c r="C52" s="265"/>
      <c r="D52" s="227"/>
      <c r="E52" s="227"/>
      <c r="F52" s="227"/>
      <c r="G52" s="227"/>
      <c r="H52" s="270"/>
      <c r="I52" s="270"/>
      <c r="J52" s="227"/>
      <c r="K52" s="227"/>
      <c r="L52" s="334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3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27"/>
      <c r="C54" s="227"/>
      <c r="D54" s="227"/>
      <c r="E54" s="227"/>
      <c r="F54" s="227"/>
      <c r="G54" s="227"/>
      <c r="H54" s="270"/>
      <c r="I54" s="270"/>
      <c r="J54" s="227"/>
      <c r="K54" s="227"/>
      <c r="L54" s="334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0</v>
      </c>
      <c r="M55" s="35" t="s">
        <v>120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335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9.56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true" hidden="false" outlineLevel="0" max="10" min="10" style="188" width="12.85"/>
    <col collapsed="false" customWidth="true" hidden="false" outlineLevel="0" max="11" min="11" style="188" width="12.99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85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19.5" hidden="false" customHeight="true" outlineLevel="0" collapsed="false">
      <c r="A2" s="195" t="s">
        <v>178</v>
      </c>
      <c r="B2" s="190"/>
      <c r="C2" s="190"/>
      <c r="D2" s="190"/>
      <c r="E2" s="190"/>
      <c r="F2" s="196"/>
      <c r="G2" s="322"/>
      <c r="H2" s="37"/>
      <c r="I2" s="32"/>
      <c r="J2" s="32"/>
      <c r="K2" s="0"/>
      <c r="L2" s="0"/>
      <c r="M2" s="197" t="s">
        <v>87</v>
      </c>
      <c r="N2" s="198" t="str">
        <f aca="false">IF((VALUE('Short Form'!K62)&lt;&gt;0),1+VALUE('Short Form'!I62)+VALUE('Short Form'!J62)+VALUE('Short Form'!H62)+VALUE('Short Form'!K62),"")</f>
        <v/>
      </c>
      <c r="O2" s="199" t="n">
        <f aca="false">IF(N2=0,"",'Short Form'!N3)</f>
        <v>4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200" t="s">
        <v>16</v>
      </c>
      <c r="I4" s="201"/>
      <c r="J4" s="202"/>
      <c r="K4" s="46" t="s">
        <v>17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Campbell</v>
      </c>
      <c r="B5" s="204"/>
      <c r="C5" s="204"/>
      <c r="D5" s="204"/>
      <c r="E5" s="205" t="str">
        <f aca="false">'Short Form'!E6</f>
        <v>Lawrence, T</v>
      </c>
      <c r="F5" s="54"/>
      <c r="G5" s="54"/>
      <c r="H5" s="206" t="str">
        <f aca="false">'Short Form'!H6</f>
        <v>Division Environmental  Specialist</v>
      </c>
      <c r="I5" s="206"/>
      <c r="J5" s="206"/>
      <c r="K5" s="207" t="str">
        <f aca="false">'Short Form'!K6</f>
        <v>P00505622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88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89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90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91</v>
      </c>
      <c r="B11" s="81" t="s">
        <v>30</v>
      </c>
      <c r="C11" s="82"/>
      <c r="D11" s="82"/>
      <c r="E11" s="82" t="s">
        <v>92</v>
      </c>
      <c r="F11" s="82"/>
      <c r="G11" s="82"/>
      <c r="H11" s="82"/>
      <c r="I11" s="82"/>
      <c r="J11" s="82"/>
      <c r="K11" s="83"/>
      <c r="L11" s="81" t="s">
        <v>93</v>
      </c>
      <c r="M11" s="81" t="s">
        <v>94</v>
      </c>
      <c r="N11" s="81" t="s">
        <v>35</v>
      </c>
      <c r="O11" s="81" t="s">
        <v>95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/>
      <c r="B12" s="228"/>
      <c r="C12" s="229"/>
      <c r="D12" s="230"/>
      <c r="E12" s="230"/>
      <c r="F12" s="230"/>
      <c r="G12" s="230"/>
      <c r="H12" s="230"/>
      <c r="I12" s="231"/>
      <c r="J12" s="230"/>
      <c r="K12" s="230"/>
      <c r="L12" s="232"/>
      <c r="M12" s="336"/>
      <c r="N12" s="234"/>
      <c r="O12" s="94" t="n">
        <f aca="false">IF(N12=" ",M12*1,M12*N12)</f>
        <v>0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2"/>
      <c r="M13" s="336"/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2"/>
      <c r="M14" s="336"/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2"/>
      <c r="M15" s="336"/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2"/>
      <c r="M16" s="336"/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2"/>
      <c r="M17" s="336"/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7"/>
      <c r="F18" s="230"/>
      <c r="G18" s="230"/>
      <c r="H18" s="230"/>
      <c r="I18" s="230"/>
      <c r="J18" s="230"/>
      <c r="K18" s="230"/>
      <c r="L18" s="232"/>
      <c r="M18" s="336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336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336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336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336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336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336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336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336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336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336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336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336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336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336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336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336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336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336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336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336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336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336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118</v>
      </c>
      <c r="G41" s="241"/>
      <c r="H41" s="242"/>
      <c r="I41" s="0"/>
      <c r="J41" s="243" t="s">
        <v>119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120</v>
      </c>
      <c r="N41" s="81"/>
      <c r="O41" s="245" t="n">
        <f aca="false">SUM(O12:O40)</f>
        <v>0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121</v>
      </c>
      <c r="G42" s="241"/>
      <c r="H42" s="0"/>
      <c r="I42" s="0"/>
      <c r="J42" s="193"/>
      <c r="K42" s="223" t="s">
        <v>122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123</v>
      </c>
      <c r="G43" s="241"/>
      <c r="H43" s="0"/>
      <c r="I43" s="0"/>
      <c r="J43" s="0"/>
      <c r="K43" s="253" t="s">
        <v>124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125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126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127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128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91</v>
      </c>
      <c r="B48" s="8" t="s">
        <v>39</v>
      </c>
      <c r="C48" s="8" t="s">
        <v>179</v>
      </c>
      <c r="D48" s="9"/>
      <c r="E48" s="10" t="s">
        <v>164</v>
      </c>
      <c r="F48" s="10"/>
      <c r="G48" s="11"/>
      <c r="H48" s="13" t="s">
        <v>5</v>
      </c>
      <c r="I48" s="13"/>
      <c r="J48" s="13" t="s">
        <v>130</v>
      </c>
      <c r="K48" s="13" t="s">
        <v>131</v>
      </c>
      <c r="L48" s="264" t="s">
        <v>132</v>
      </c>
      <c r="M48" s="262"/>
      <c r="N48" s="250"/>
      <c r="O48" s="81" t="s">
        <v>133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267"/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6"/>
      <c r="C50" s="265"/>
      <c r="D50" s="227"/>
      <c r="E50" s="227"/>
      <c r="F50" s="227"/>
      <c r="G50" s="227"/>
      <c r="H50" s="270"/>
      <c r="I50" s="270"/>
      <c r="J50" s="227"/>
      <c r="K50" s="227"/>
      <c r="L50" s="269"/>
      <c r="M50" s="271"/>
      <c r="N50" s="250"/>
      <c r="O50" s="272" t="n">
        <f aca="false">IF($L$50=" ",SUMIF($A$12:$A$40,A50,$O$12:$O$40),$K$41*$L$50)</f>
        <v>0</v>
      </c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/>
      <c r="B51" s="266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6"/>
      <c r="C52" s="265"/>
      <c r="D52" s="227"/>
      <c r="E52" s="227"/>
      <c r="F52" s="227"/>
      <c r="G52" s="227"/>
      <c r="H52" s="270"/>
      <c r="I52" s="270"/>
      <c r="J52" s="227"/>
      <c r="K52" s="227"/>
      <c r="L52" s="269"/>
      <c r="M52" s="193"/>
      <c r="N52" s="193"/>
      <c r="O52" s="272" t="n">
        <f aca="false">IF($L$52=" ",SUMIF($A$12:$A$40,A52,$O$12:$O$40),$K$41*$L$52)</f>
        <v>0</v>
      </c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27"/>
      <c r="C54" s="227"/>
      <c r="D54" s="227"/>
      <c r="E54" s="227"/>
      <c r="F54" s="227"/>
      <c r="G54" s="227"/>
      <c r="H54" s="270"/>
      <c r="I54" s="270"/>
      <c r="J54" s="227"/>
      <c r="K54" s="227"/>
      <c r="L54" s="269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 t="n">
        <f aca="false">L49+L50+L51+L52+L53+L54</f>
        <v>0</v>
      </c>
      <c r="M55" s="35" t="s">
        <v>120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7.56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85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180</v>
      </c>
      <c r="B2" s="283"/>
      <c r="C2" s="283"/>
      <c r="D2" s="293"/>
      <c r="E2" s="293"/>
      <c r="F2" s="293"/>
      <c r="G2" s="287"/>
      <c r="H2" s="37"/>
      <c r="I2" s="42"/>
      <c r="J2" s="293"/>
      <c r="K2" s="42"/>
      <c r="L2" s="197" t="s">
        <v>87</v>
      </c>
      <c r="M2" s="198" t="str">
        <f aca="false">IF((VALUE('Short Form'!L62)&lt;&gt;0),1+VALUE('Short Form'!H62)+VALUE('Short Form'!I62)+VALUE('Short Form'!J62)+VALUE('Short Form'!K62)+VALUE('Short Form'!L62),"")</f>
        <v/>
      </c>
      <c r="N2" s="199" t="n">
        <f aca="false">IF((M2=0),"",'Short Form'!N3)</f>
        <v>4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49" t="s">
        <v>16</v>
      </c>
      <c r="I4" s="48"/>
      <c r="J4" s="48"/>
      <c r="K4" s="50"/>
      <c r="L4" s="46" t="s">
        <v>17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Campbell</v>
      </c>
      <c r="B5" s="204"/>
      <c r="C5" s="204"/>
      <c r="D5" s="204"/>
      <c r="E5" s="294" t="str">
        <f aca="false">'Short Form'!E6</f>
        <v>Lawrence, T</v>
      </c>
      <c r="F5" s="54"/>
      <c r="G5" s="54"/>
      <c r="H5" s="206" t="str">
        <f aca="false">'Short Form'!H6</f>
        <v>Division Environmental  Specialist</v>
      </c>
      <c r="I5" s="206"/>
      <c r="J5" s="206"/>
      <c r="K5" s="295"/>
      <c r="L5" s="296" t="str">
        <f aca="false">'Short Form'!K6</f>
        <v>P00505622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181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139</v>
      </c>
      <c r="B7" s="297"/>
      <c r="C7" s="301"/>
      <c r="D7" s="299"/>
      <c r="E7" s="301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91</v>
      </c>
      <c r="B9" s="81" t="s">
        <v>30</v>
      </c>
      <c r="C9" s="35" t="s">
        <v>31</v>
      </c>
      <c r="D9" s="82"/>
      <c r="E9" s="83" t="s">
        <v>32</v>
      </c>
      <c r="F9" s="302"/>
      <c r="G9" s="82"/>
      <c r="H9" s="35"/>
      <c r="I9" s="84" t="s">
        <v>33</v>
      </c>
      <c r="J9" s="84"/>
      <c r="K9" s="84"/>
      <c r="L9" s="81" t="s">
        <v>140</v>
      </c>
      <c r="M9" s="81" t="s">
        <v>35</v>
      </c>
      <c r="N9" s="81" t="s">
        <v>95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34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3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</row>
    <row r="11" customFormat="false" ht="24.75" hidden="false" customHeight="true" outlineLevel="0" collapsed="false">
      <c r="A11" s="134"/>
      <c r="B11" s="85"/>
      <c r="C11" s="86"/>
      <c r="D11" s="87"/>
      <c r="E11" s="88"/>
      <c r="F11" s="88"/>
      <c r="G11" s="88"/>
      <c r="H11" s="89"/>
      <c r="I11" s="305"/>
      <c r="J11" s="88"/>
      <c r="K11" s="88"/>
      <c r="L11" s="233"/>
      <c r="M11" s="303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  <c r="IW11" s="304"/>
    </row>
    <row r="12" customFormat="false" ht="24.75" hidden="false" customHeight="true" outlineLevel="0" collapsed="false">
      <c r="A12" s="134"/>
      <c r="B12" s="85"/>
      <c r="C12" s="86"/>
      <c r="D12" s="87"/>
      <c r="E12" s="88"/>
      <c r="F12" s="88"/>
      <c r="G12" s="88"/>
      <c r="H12" s="89"/>
      <c r="I12" s="305"/>
      <c r="J12" s="88"/>
      <c r="K12" s="88"/>
      <c r="L12" s="233"/>
      <c r="M12" s="303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</row>
    <row r="13" customFormat="false" ht="24.75" hidden="false" customHeight="true" outlineLevel="0" collapsed="false">
      <c r="A13" s="134"/>
      <c r="B13" s="85"/>
      <c r="C13" s="86"/>
      <c r="D13" s="87"/>
      <c r="E13" s="88"/>
      <c r="F13" s="88"/>
      <c r="G13" s="88"/>
      <c r="H13" s="89"/>
      <c r="I13" s="305"/>
      <c r="J13" s="88"/>
      <c r="K13" s="88"/>
      <c r="L13" s="233"/>
      <c r="M13" s="303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  <c r="IW13" s="304"/>
    </row>
    <row r="14" customFormat="false" ht="24.75" hidden="false" customHeight="true" outlineLevel="0" collapsed="false">
      <c r="A14" s="134"/>
      <c r="B14" s="85"/>
      <c r="C14" s="86"/>
      <c r="D14" s="87"/>
      <c r="E14" s="88"/>
      <c r="F14" s="88"/>
      <c r="G14" s="88"/>
      <c r="H14" s="89"/>
      <c r="I14" s="305"/>
      <c r="J14" s="88"/>
      <c r="K14" s="88"/>
      <c r="L14" s="233"/>
      <c r="M14" s="303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  <c r="IW14" s="304"/>
    </row>
    <row r="15" customFormat="false" ht="24.75" hidden="false" customHeight="true" outlineLevel="0" collapsed="false">
      <c r="A15" s="134"/>
      <c r="B15" s="85"/>
      <c r="C15" s="86"/>
      <c r="D15" s="87"/>
      <c r="E15" s="88"/>
      <c r="F15" s="88"/>
      <c r="G15" s="88"/>
      <c r="H15" s="89"/>
      <c r="I15" s="305"/>
      <c r="J15" s="88"/>
      <c r="K15" s="88"/>
      <c r="L15" s="233"/>
      <c r="M15" s="303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  <c r="IW15" s="304"/>
    </row>
    <row r="16" customFormat="false" ht="24.75" hidden="false" customHeight="true" outlineLevel="0" collapsed="false">
      <c r="A16" s="134"/>
      <c r="B16" s="85"/>
      <c r="C16" s="86"/>
      <c r="D16" s="87"/>
      <c r="E16" s="88"/>
      <c r="F16" s="88"/>
      <c r="G16" s="88"/>
      <c r="H16" s="89"/>
      <c r="I16" s="305"/>
      <c r="J16" s="88"/>
      <c r="K16" s="88"/>
      <c r="L16" s="233"/>
      <c r="M16" s="303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  <c r="IW16" s="304"/>
    </row>
    <row r="17" customFormat="false" ht="24.75" hidden="false" customHeight="true" outlineLevel="0" collapsed="false">
      <c r="A17" s="134"/>
      <c r="B17" s="85"/>
      <c r="C17" s="86"/>
      <c r="D17" s="87"/>
      <c r="E17" s="88"/>
      <c r="F17" s="88"/>
      <c r="G17" s="88"/>
      <c r="H17" s="89"/>
      <c r="I17" s="305"/>
      <c r="J17" s="88"/>
      <c r="K17" s="88"/>
      <c r="L17" s="233"/>
      <c r="M17" s="303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  <c r="IW17" s="304"/>
    </row>
    <row r="18" customFormat="false" ht="24.75" hidden="false" customHeight="true" outlineLevel="0" collapsed="false">
      <c r="A18" s="134"/>
      <c r="B18" s="85"/>
      <c r="C18" s="86"/>
      <c r="D18" s="87"/>
      <c r="E18" s="88"/>
      <c r="F18" s="88"/>
      <c r="G18" s="88"/>
      <c r="H18" s="89"/>
      <c r="I18" s="305"/>
      <c r="J18" s="88"/>
      <c r="K18" s="88"/>
      <c r="L18" s="233"/>
      <c r="M18" s="303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</row>
    <row r="19" customFormat="false" ht="24.75" hidden="false" customHeight="true" outlineLevel="0" collapsed="false">
      <c r="A19" s="134"/>
      <c r="B19" s="85"/>
      <c r="C19" s="86"/>
      <c r="D19" s="87"/>
      <c r="E19" s="88"/>
      <c r="F19" s="88"/>
      <c r="G19" s="88"/>
      <c r="H19" s="89"/>
      <c r="I19" s="305"/>
      <c r="J19" s="88"/>
      <c r="K19" s="88"/>
      <c r="L19" s="233"/>
      <c r="M19" s="303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</row>
    <row r="20" customFormat="false" ht="24.75" hidden="false" customHeight="true" outlineLevel="0" collapsed="false">
      <c r="A20" s="134"/>
      <c r="B20" s="85"/>
      <c r="C20" s="86"/>
      <c r="D20" s="87"/>
      <c r="E20" s="88"/>
      <c r="F20" s="88"/>
      <c r="G20" s="88"/>
      <c r="H20" s="89"/>
      <c r="I20" s="305"/>
      <c r="J20" s="88"/>
      <c r="K20" s="88"/>
      <c r="L20" s="233"/>
      <c r="M20" s="303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</row>
    <row r="21" customFormat="false" ht="24.75" hidden="false" customHeight="true" outlineLevel="0" collapsed="false">
      <c r="A21" s="134"/>
      <c r="B21" s="85"/>
      <c r="C21" s="86"/>
      <c r="D21" s="87"/>
      <c r="E21" s="88"/>
      <c r="F21" s="88"/>
      <c r="G21" s="88"/>
      <c r="H21" s="89"/>
      <c r="I21" s="305"/>
      <c r="J21" s="88"/>
      <c r="K21" s="88"/>
      <c r="L21" s="233"/>
      <c r="M21" s="303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  <c r="IW21" s="304"/>
    </row>
    <row r="22" customFormat="false" ht="24.75" hidden="false" customHeight="true" outlineLevel="0" collapsed="false">
      <c r="A22" s="134"/>
      <c r="B22" s="85"/>
      <c r="C22" s="86"/>
      <c r="D22" s="87"/>
      <c r="E22" s="88"/>
      <c r="F22" s="88"/>
      <c r="G22" s="88"/>
      <c r="H22" s="89"/>
      <c r="I22" s="305"/>
      <c r="J22" s="88"/>
      <c r="K22" s="88"/>
      <c r="L22" s="233"/>
      <c r="M22" s="303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  <c r="IW22" s="304"/>
    </row>
    <row r="23" customFormat="false" ht="24.75" hidden="false" customHeight="true" outlineLevel="0" collapsed="false">
      <c r="A23" s="134"/>
      <c r="B23" s="85"/>
      <c r="C23" s="86"/>
      <c r="D23" s="87"/>
      <c r="E23" s="88"/>
      <c r="F23" s="88"/>
      <c r="G23" s="88"/>
      <c r="H23" s="89"/>
      <c r="I23" s="305"/>
      <c r="J23" s="88"/>
      <c r="K23" s="88"/>
      <c r="L23" s="233"/>
      <c r="M23" s="303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</row>
    <row r="24" customFormat="false" ht="24.75" hidden="false" customHeight="true" outlineLevel="0" collapsed="false">
      <c r="A24" s="134"/>
      <c r="B24" s="85"/>
      <c r="C24" s="86"/>
      <c r="D24" s="87"/>
      <c r="E24" s="88"/>
      <c r="F24" s="88"/>
      <c r="G24" s="88"/>
      <c r="H24" s="89"/>
      <c r="I24" s="305"/>
      <c r="J24" s="88"/>
      <c r="K24" s="88"/>
      <c r="L24" s="233"/>
      <c r="M24" s="303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</row>
    <row r="25" customFormat="false" ht="24.75" hidden="false" customHeight="true" outlineLevel="0" collapsed="false">
      <c r="A25" s="134"/>
      <c r="B25" s="85"/>
      <c r="C25" s="86"/>
      <c r="D25" s="87"/>
      <c r="E25" s="88"/>
      <c r="F25" s="88"/>
      <c r="G25" s="88"/>
      <c r="H25" s="89"/>
      <c r="I25" s="305"/>
      <c r="J25" s="88"/>
      <c r="K25" s="88"/>
      <c r="L25" s="233"/>
      <c r="M25" s="303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</row>
    <row r="26" customFormat="false" ht="24.75" hidden="false" customHeight="true" outlineLevel="0" collapsed="false">
      <c r="A26" s="134"/>
      <c r="B26" s="85"/>
      <c r="C26" s="86"/>
      <c r="D26" s="87"/>
      <c r="E26" s="88"/>
      <c r="F26" s="88"/>
      <c r="G26" s="88"/>
      <c r="H26" s="89"/>
      <c r="I26" s="305"/>
      <c r="J26" s="88"/>
      <c r="K26" s="88"/>
      <c r="L26" s="233"/>
      <c r="M26" s="303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</row>
    <row r="27" customFormat="false" ht="24.75" hidden="false" customHeight="true" outlineLevel="0" collapsed="false">
      <c r="A27" s="134"/>
      <c r="B27" s="85"/>
      <c r="C27" s="86"/>
      <c r="D27" s="87"/>
      <c r="E27" s="88"/>
      <c r="F27" s="88"/>
      <c r="G27" s="88"/>
      <c r="H27" s="89"/>
      <c r="I27" s="305"/>
      <c r="J27" s="88"/>
      <c r="K27" s="88"/>
      <c r="L27" s="233"/>
      <c r="M27" s="303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  <c r="IW27" s="304"/>
    </row>
    <row r="28" customFormat="false" ht="24.75" hidden="false" customHeight="true" outlineLevel="0" collapsed="false">
      <c r="A28" s="134"/>
      <c r="B28" s="85"/>
      <c r="C28" s="86"/>
      <c r="D28" s="87"/>
      <c r="E28" s="88"/>
      <c r="F28" s="88"/>
      <c r="G28" s="88"/>
      <c r="H28" s="89"/>
      <c r="I28" s="305"/>
      <c r="J28" s="88"/>
      <c r="K28" s="88"/>
      <c r="L28" s="233"/>
      <c r="M28" s="303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</row>
    <row r="29" customFormat="false" ht="24.75" hidden="false" customHeight="true" outlineLevel="0" collapsed="false">
      <c r="A29" s="134"/>
      <c r="B29" s="85"/>
      <c r="C29" s="86"/>
      <c r="D29" s="87"/>
      <c r="E29" s="88"/>
      <c r="F29" s="88"/>
      <c r="G29" s="88"/>
      <c r="H29" s="89"/>
      <c r="I29" s="305"/>
      <c r="J29" s="88"/>
      <c r="K29" s="88"/>
      <c r="L29" s="233"/>
      <c r="M29" s="303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  <c r="IW29" s="304"/>
    </row>
    <row r="30" customFormat="false" ht="24.75" hidden="false" customHeight="true" outlineLevel="0" collapsed="false">
      <c r="A30" s="134"/>
      <c r="B30" s="85"/>
      <c r="C30" s="86"/>
      <c r="D30" s="87"/>
      <c r="E30" s="88"/>
      <c r="F30" s="88"/>
      <c r="G30" s="88"/>
      <c r="H30" s="89"/>
      <c r="I30" s="305"/>
      <c r="J30" s="88"/>
      <c r="K30" s="88"/>
      <c r="L30" s="233"/>
      <c r="M30" s="303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  <c r="IW30" s="304"/>
    </row>
    <row r="31" customFormat="false" ht="24.75" hidden="false" customHeight="true" outlineLevel="0" collapsed="false">
      <c r="A31" s="134"/>
      <c r="B31" s="85"/>
      <c r="C31" s="86"/>
      <c r="D31" s="87"/>
      <c r="E31" s="88"/>
      <c r="F31" s="88"/>
      <c r="G31" s="88"/>
      <c r="H31" s="89"/>
      <c r="I31" s="305"/>
      <c r="J31" s="88"/>
      <c r="K31" s="88"/>
      <c r="L31" s="233"/>
      <c r="M31" s="303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</row>
    <row r="32" customFormat="false" ht="24.75" hidden="false" customHeight="true" outlineLevel="0" collapsed="false">
      <c r="A32" s="134"/>
      <c r="B32" s="85"/>
      <c r="C32" s="86"/>
      <c r="D32" s="87"/>
      <c r="E32" s="88"/>
      <c r="F32" s="88"/>
      <c r="G32" s="88"/>
      <c r="H32" s="89"/>
      <c r="I32" s="305"/>
      <c r="J32" s="88"/>
      <c r="K32" s="88"/>
      <c r="L32" s="233"/>
      <c r="M32" s="303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  <c r="IW32" s="304"/>
    </row>
    <row r="33" customFormat="false" ht="24.75" hidden="false" customHeight="true" outlineLevel="0" collapsed="false">
      <c r="A33" s="134"/>
      <c r="B33" s="85"/>
      <c r="C33" s="86"/>
      <c r="D33" s="87"/>
      <c r="E33" s="88"/>
      <c r="F33" s="88"/>
      <c r="G33" s="88"/>
      <c r="H33" s="89"/>
      <c r="I33" s="305"/>
      <c r="J33" s="88"/>
      <c r="K33" s="88"/>
      <c r="L33" s="233"/>
      <c r="M33" s="303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  <c r="IW33" s="304"/>
    </row>
    <row r="34" customFormat="false" ht="24.75" hidden="false" customHeight="true" outlineLevel="0" collapsed="false">
      <c r="A34" s="134"/>
      <c r="B34" s="85"/>
      <c r="C34" s="86"/>
      <c r="D34" s="87"/>
      <c r="E34" s="88"/>
      <c r="F34" s="88"/>
      <c r="G34" s="88"/>
      <c r="H34" s="89"/>
      <c r="I34" s="305"/>
      <c r="J34" s="88"/>
      <c r="K34" s="88"/>
      <c r="L34" s="233"/>
      <c r="M34" s="303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</row>
    <row r="35" customFormat="false" ht="24.75" hidden="false" customHeight="true" outlineLevel="0" collapsed="false">
      <c r="A35" s="134"/>
      <c r="B35" s="85"/>
      <c r="C35" s="86"/>
      <c r="D35" s="87"/>
      <c r="E35" s="88"/>
      <c r="F35" s="88"/>
      <c r="G35" s="88"/>
      <c r="H35" s="89"/>
      <c r="I35" s="305"/>
      <c r="J35" s="88"/>
      <c r="K35" s="88"/>
      <c r="L35" s="233"/>
      <c r="M35" s="303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</row>
    <row r="36" customFormat="false" ht="24.75" hidden="false" customHeight="true" outlineLevel="0" collapsed="false">
      <c r="A36" s="134"/>
      <c r="B36" s="85"/>
      <c r="C36" s="86"/>
      <c r="D36" s="87"/>
      <c r="E36" s="88"/>
      <c r="F36" s="88"/>
      <c r="G36" s="88"/>
      <c r="H36" s="89"/>
      <c r="I36" s="305"/>
      <c r="J36" s="88"/>
      <c r="K36" s="88"/>
      <c r="L36" s="233"/>
      <c r="M36" s="303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</row>
    <row r="37" customFormat="false" ht="24.75" hidden="false" customHeight="true" outlineLevel="0" collapsed="false">
      <c r="A37" s="134"/>
      <c r="B37" s="85"/>
      <c r="C37" s="86"/>
      <c r="D37" s="87"/>
      <c r="E37" s="88"/>
      <c r="F37" s="88"/>
      <c r="G37" s="88"/>
      <c r="H37" s="89"/>
      <c r="I37" s="305"/>
      <c r="J37" s="88"/>
      <c r="K37" s="88"/>
      <c r="L37" s="233"/>
      <c r="M37" s="303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  <c r="DH37" s="304"/>
      <c r="DI37" s="304"/>
      <c r="DJ37" s="304"/>
      <c r="DK37" s="304"/>
      <c r="DL37" s="304"/>
      <c r="DM37" s="304"/>
      <c r="DN37" s="304"/>
      <c r="DO37" s="304"/>
      <c r="DP37" s="304"/>
      <c r="DQ37" s="304"/>
      <c r="DR37" s="304"/>
      <c r="DS37" s="304"/>
      <c r="DT37" s="304"/>
      <c r="DU37" s="304"/>
      <c r="DV37" s="304"/>
      <c r="DW37" s="304"/>
      <c r="DX37" s="304"/>
      <c r="DY37" s="304"/>
      <c r="DZ37" s="304"/>
      <c r="EA37" s="304"/>
      <c r="EB37" s="304"/>
      <c r="EC37" s="304"/>
      <c r="ED37" s="304"/>
      <c r="EE37" s="304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4"/>
      <c r="FS37" s="304"/>
      <c r="FT37" s="304"/>
      <c r="FU37" s="304"/>
      <c r="FV37" s="304"/>
      <c r="FW37" s="304"/>
      <c r="FX37" s="304"/>
      <c r="FY37" s="304"/>
      <c r="FZ37" s="304"/>
      <c r="GA37" s="304"/>
      <c r="GB37" s="304"/>
      <c r="GC37" s="304"/>
      <c r="GD37" s="304"/>
      <c r="GE37" s="304"/>
      <c r="GF37" s="304"/>
      <c r="GG37" s="304"/>
      <c r="GH37" s="304"/>
      <c r="GI37" s="304"/>
      <c r="GJ37" s="304"/>
      <c r="GK37" s="304"/>
      <c r="GL37" s="304"/>
      <c r="GM37" s="304"/>
      <c r="GN37" s="304"/>
      <c r="GO37" s="304"/>
      <c r="GP37" s="304"/>
      <c r="GQ37" s="304"/>
      <c r="GR37" s="304"/>
      <c r="GS37" s="304"/>
      <c r="GT37" s="304"/>
      <c r="GU37" s="304"/>
      <c r="GV37" s="304"/>
      <c r="GW37" s="304"/>
      <c r="GX37" s="304"/>
      <c r="GY37" s="304"/>
      <c r="GZ37" s="304"/>
      <c r="HA37" s="304"/>
      <c r="HB37" s="304"/>
      <c r="HC37" s="304"/>
      <c r="HD37" s="304"/>
      <c r="HE37" s="304"/>
      <c r="HF37" s="304"/>
      <c r="HG37" s="304"/>
      <c r="HH37" s="304"/>
      <c r="HI37" s="304"/>
      <c r="HJ37" s="304"/>
      <c r="HK37" s="304"/>
      <c r="HL37" s="304"/>
      <c r="HM37" s="304"/>
      <c r="HN37" s="304"/>
      <c r="HO37" s="304"/>
      <c r="HP37" s="304"/>
      <c r="HQ37" s="304"/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4"/>
      <c r="IS37" s="304"/>
      <c r="IT37" s="304"/>
      <c r="IU37" s="304"/>
      <c r="IV37" s="304"/>
      <c r="IW37" s="304"/>
    </row>
    <row r="38" customFormat="false" ht="24.75" hidden="false" customHeight="true" outlineLevel="0" collapsed="false">
      <c r="A38" s="134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3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304"/>
      <c r="DN38" s="304"/>
      <c r="DO38" s="304"/>
      <c r="DP38" s="304"/>
      <c r="DQ38" s="304"/>
      <c r="DR38" s="304"/>
      <c r="DS38" s="304"/>
      <c r="DT38" s="304"/>
      <c r="DU38" s="304"/>
      <c r="DV38" s="304"/>
      <c r="DW38" s="304"/>
      <c r="DX38" s="304"/>
      <c r="DY38" s="304"/>
      <c r="DZ38" s="304"/>
      <c r="EA38" s="304"/>
      <c r="EB38" s="304"/>
      <c r="EC38" s="304"/>
      <c r="ED38" s="304"/>
      <c r="EE38" s="304"/>
      <c r="EF38" s="304"/>
      <c r="EG38" s="304"/>
      <c r="EH38" s="304"/>
      <c r="EI38" s="304"/>
      <c r="EJ38" s="304"/>
      <c r="EK38" s="304"/>
      <c r="EL38" s="304"/>
      <c r="EM38" s="304"/>
      <c r="EN38" s="304"/>
      <c r="EO38" s="304"/>
      <c r="EP38" s="304"/>
      <c r="EQ38" s="304"/>
      <c r="ER38" s="304"/>
      <c r="ES38" s="304"/>
      <c r="ET38" s="304"/>
      <c r="EU38" s="304"/>
      <c r="EV38" s="304"/>
      <c r="EW38" s="304"/>
      <c r="EX38" s="304"/>
      <c r="EY38" s="304"/>
      <c r="EZ38" s="304"/>
      <c r="FA38" s="304"/>
      <c r="FB38" s="304"/>
      <c r="FC38" s="304"/>
      <c r="FD38" s="304"/>
      <c r="FE38" s="304"/>
      <c r="FF38" s="304"/>
      <c r="FG38" s="304"/>
      <c r="FH38" s="304"/>
      <c r="FI38" s="304"/>
      <c r="FJ38" s="304"/>
      <c r="FK38" s="304"/>
      <c r="FL38" s="304"/>
      <c r="FM38" s="304"/>
      <c r="FN38" s="304"/>
      <c r="FO38" s="304"/>
      <c r="FP38" s="304"/>
      <c r="FQ38" s="304"/>
      <c r="FR38" s="304"/>
      <c r="FS38" s="304"/>
      <c r="FT38" s="304"/>
      <c r="FU38" s="304"/>
      <c r="FV38" s="304"/>
      <c r="FW38" s="304"/>
      <c r="FX38" s="304"/>
      <c r="FY38" s="304"/>
      <c r="FZ38" s="304"/>
      <c r="GA38" s="304"/>
      <c r="GB38" s="304"/>
      <c r="GC38" s="304"/>
      <c r="GD38" s="304"/>
      <c r="GE38" s="304"/>
      <c r="GF38" s="304"/>
      <c r="GG38" s="304"/>
      <c r="GH38" s="304"/>
      <c r="GI38" s="304"/>
      <c r="GJ38" s="304"/>
      <c r="GK38" s="304"/>
      <c r="GL38" s="304"/>
      <c r="GM38" s="304"/>
      <c r="GN38" s="304"/>
      <c r="GO38" s="304"/>
      <c r="GP38" s="304"/>
      <c r="GQ38" s="304"/>
      <c r="GR38" s="304"/>
      <c r="GS38" s="304"/>
      <c r="GT38" s="304"/>
      <c r="GU38" s="304"/>
      <c r="GV38" s="304"/>
      <c r="GW38" s="304"/>
      <c r="GX38" s="304"/>
      <c r="GY38" s="304"/>
      <c r="GZ38" s="304"/>
      <c r="HA38" s="304"/>
      <c r="HB38" s="304"/>
      <c r="HC38" s="304"/>
      <c r="HD38" s="304"/>
      <c r="HE38" s="304"/>
      <c r="HF38" s="304"/>
      <c r="HG38" s="304"/>
      <c r="HH38" s="304"/>
      <c r="HI38" s="304"/>
      <c r="HJ38" s="304"/>
      <c r="HK38" s="304"/>
      <c r="HL38" s="304"/>
      <c r="HM38" s="304"/>
      <c r="HN38" s="304"/>
      <c r="HO38" s="304"/>
      <c r="HP38" s="304"/>
      <c r="HQ38" s="304"/>
      <c r="HR38" s="304"/>
      <c r="HS38" s="304"/>
      <c r="HT38" s="304"/>
      <c r="HU38" s="304"/>
      <c r="HV38" s="304"/>
      <c r="HW38" s="304"/>
      <c r="HX38" s="304"/>
      <c r="HY38" s="304"/>
      <c r="HZ38" s="304"/>
      <c r="IA38" s="304"/>
      <c r="IB38" s="304"/>
      <c r="IC38" s="304"/>
      <c r="ID38" s="304"/>
      <c r="IE38" s="304"/>
      <c r="IF38" s="304"/>
      <c r="IG38" s="304"/>
      <c r="IH38" s="304"/>
      <c r="II38" s="304"/>
      <c r="IJ38" s="304"/>
      <c r="IK38" s="304"/>
      <c r="IL38" s="304"/>
      <c r="IM38" s="304"/>
      <c r="IN38" s="304"/>
      <c r="IO38" s="304"/>
      <c r="IP38" s="304"/>
      <c r="IQ38" s="304"/>
      <c r="IR38" s="304"/>
      <c r="IS38" s="304"/>
      <c r="IT38" s="304"/>
      <c r="IU38" s="304"/>
      <c r="IV38" s="304"/>
      <c r="IW38" s="304"/>
    </row>
    <row r="39" customFormat="false" ht="24.75" hidden="false" customHeight="true" outlineLevel="0" collapsed="false">
      <c r="A39" s="134"/>
      <c r="B39" s="85"/>
      <c r="C39" s="86"/>
      <c r="D39" s="87"/>
      <c r="E39" s="88"/>
      <c r="F39" s="88"/>
      <c r="G39" s="88"/>
      <c r="H39" s="89"/>
      <c r="I39" s="87"/>
      <c r="J39" s="88"/>
      <c r="K39" s="306"/>
      <c r="L39" s="233"/>
      <c r="M39" s="303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  <c r="IW39" s="304"/>
    </row>
    <row r="40" customFormat="false" ht="24.75" hidden="false" customHeight="true" outlineLevel="0" collapsed="false">
      <c r="A40" s="134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3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  <c r="DH40" s="304"/>
      <c r="DI40" s="304"/>
      <c r="DJ40" s="304"/>
      <c r="DK40" s="304"/>
      <c r="DL40" s="304"/>
      <c r="DM40" s="304"/>
      <c r="DN40" s="304"/>
      <c r="DO40" s="304"/>
      <c r="DP40" s="304"/>
      <c r="DQ40" s="304"/>
      <c r="DR40" s="304"/>
      <c r="DS40" s="304"/>
      <c r="DT40" s="304"/>
      <c r="DU40" s="304"/>
      <c r="DV40" s="304"/>
      <c r="DW40" s="304"/>
      <c r="DX40" s="304"/>
      <c r="DY40" s="304"/>
      <c r="DZ40" s="304"/>
      <c r="EA40" s="304"/>
      <c r="EB40" s="304"/>
      <c r="EC40" s="304"/>
      <c r="ED40" s="304"/>
      <c r="EE40" s="304"/>
      <c r="EF40" s="304"/>
      <c r="EG40" s="304"/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/>
      <c r="EU40" s="304"/>
      <c r="EV40" s="304"/>
      <c r="EW40" s="304"/>
      <c r="EX40" s="304"/>
      <c r="EY40" s="304"/>
      <c r="EZ40" s="304"/>
      <c r="FA40" s="304"/>
      <c r="FB40" s="304"/>
      <c r="FC40" s="304"/>
      <c r="FD40" s="304"/>
      <c r="FE40" s="304"/>
      <c r="FF40" s="304"/>
      <c r="FG40" s="304"/>
      <c r="FH40" s="304"/>
      <c r="FI40" s="304"/>
      <c r="FJ40" s="304"/>
      <c r="FK40" s="304"/>
      <c r="FL40" s="304"/>
      <c r="FM40" s="304"/>
      <c r="FN40" s="304"/>
      <c r="FO40" s="304"/>
      <c r="FP40" s="304"/>
      <c r="FQ40" s="304"/>
      <c r="FR40" s="304"/>
      <c r="FS40" s="304"/>
      <c r="FT40" s="304"/>
      <c r="FU40" s="304"/>
      <c r="FV40" s="304"/>
      <c r="FW40" s="304"/>
      <c r="FX40" s="304"/>
      <c r="FY40" s="304"/>
      <c r="FZ40" s="304"/>
      <c r="GA40" s="304"/>
      <c r="GB40" s="304"/>
      <c r="GC40" s="304"/>
      <c r="GD40" s="304"/>
      <c r="GE40" s="304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118</v>
      </c>
      <c r="G41" s="241"/>
      <c r="H41" s="242"/>
      <c r="I41" s="0"/>
      <c r="J41" s="243" t="s">
        <v>119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120</v>
      </c>
      <c r="M41" s="81"/>
      <c r="N41" s="307" t="n">
        <f aca="false">SUM(N10:N40)</f>
        <v>0</v>
      </c>
      <c r="O41" s="78"/>
      <c r="P41" s="78"/>
      <c r="Q41" s="78"/>
      <c r="R41" s="78"/>
      <c r="S41" s="78"/>
      <c r="T41" s="78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  <c r="DH41" s="304"/>
      <c r="DI41" s="304"/>
      <c r="DJ41" s="304"/>
      <c r="DK41" s="304"/>
      <c r="DL41" s="304"/>
      <c r="DM41" s="304"/>
      <c r="DN41" s="304"/>
      <c r="DO41" s="304"/>
      <c r="DP41" s="304"/>
      <c r="DQ41" s="304"/>
      <c r="DR41" s="304"/>
      <c r="DS41" s="304"/>
      <c r="DT41" s="304"/>
      <c r="DU41" s="304"/>
      <c r="DV41" s="304"/>
      <c r="DW41" s="304"/>
      <c r="DX41" s="304"/>
      <c r="DY41" s="304"/>
      <c r="DZ41" s="304"/>
      <c r="EA41" s="304"/>
      <c r="EB41" s="304"/>
      <c r="EC41" s="304"/>
      <c r="ED41" s="304"/>
      <c r="EE41" s="304"/>
      <c r="EF41" s="304"/>
      <c r="EG41" s="304"/>
      <c r="EH41" s="304"/>
      <c r="EI41" s="304"/>
      <c r="EJ41" s="304"/>
      <c r="EK41" s="304"/>
      <c r="EL41" s="304"/>
      <c r="EM41" s="304"/>
      <c r="EN41" s="304"/>
      <c r="EO41" s="304"/>
      <c r="EP41" s="304"/>
      <c r="EQ41" s="304"/>
      <c r="ER41" s="304"/>
      <c r="ES41" s="304"/>
      <c r="ET41" s="304"/>
      <c r="EU41" s="304"/>
      <c r="EV41" s="304"/>
      <c r="EW41" s="304"/>
      <c r="EX41" s="304"/>
      <c r="EY41" s="304"/>
      <c r="EZ41" s="304"/>
      <c r="FA41" s="304"/>
      <c r="FB41" s="304"/>
      <c r="FC41" s="304"/>
      <c r="FD41" s="304"/>
      <c r="FE41" s="304"/>
      <c r="FF41" s="304"/>
      <c r="FG41" s="304"/>
      <c r="FH41" s="304"/>
      <c r="FI41" s="304"/>
      <c r="FJ41" s="304"/>
      <c r="FK41" s="304"/>
      <c r="FL41" s="304"/>
      <c r="FM41" s="304"/>
      <c r="FN41" s="304"/>
      <c r="FO41" s="304"/>
      <c r="FP41" s="304"/>
      <c r="FQ41" s="304"/>
      <c r="FR41" s="304"/>
      <c r="FS41" s="304"/>
      <c r="FT41" s="304"/>
      <c r="FU41" s="304"/>
      <c r="FV41" s="304"/>
      <c r="FW41" s="304"/>
      <c r="FX41" s="304"/>
      <c r="FY41" s="304"/>
      <c r="FZ41" s="304"/>
      <c r="GA41" s="304"/>
      <c r="GB41" s="304"/>
      <c r="GC41" s="304"/>
      <c r="GD41" s="304"/>
      <c r="GE41" s="304"/>
      <c r="GF41" s="304"/>
      <c r="GG41" s="304"/>
      <c r="GH41" s="304"/>
      <c r="GI41" s="304"/>
      <c r="GJ41" s="304"/>
      <c r="GK41" s="304"/>
      <c r="GL41" s="304"/>
      <c r="GM41" s="304"/>
      <c r="GN41" s="304"/>
      <c r="GO41" s="304"/>
      <c r="GP41" s="304"/>
      <c r="GQ41" s="304"/>
      <c r="GR41" s="304"/>
      <c r="GS41" s="304"/>
      <c r="GT41" s="304"/>
      <c r="GU41" s="304"/>
      <c r="GV41" s="304"/>
      <c r="GW41" s="304"/>
      <c r="GX41" s="304"/>
      <c r="GY41" s="304"/>
      <c r="GZ41" s="304"/>
      <c r="HA41" s="304"/>
      <c r="HB41" s="304"/>
      <c r="HC41" s="304"/>
      <c r="HD41" s="304"/>
      <c r="HE41" s="304"/>
      <c r="HF41" s="304"/>
      <c r="HG41" s="304"/>
      <c r="HH41" s="304"/>
      <c r="HI41" s="304"/>
      <c r="HJ41" s="304"/>
      <c r="HK41" s="304"/>
      <c r="HL41" s="304"/>
      <c r="HM41" s="304"/>
      <c r="HN41" s="304"/>
      <c r="HO41" s="304"/>
      <c r="HP41" s="304"/>
      <c r="HQ41" s="304"/>
      <c r="HR41" s="304"/>
      <c r="HS41" s="304"/>
      <c r="HT41" s="304"/>
      <c r="HU41" s="304"/>
      <c r="HV41" s="304"/>
      <c r="HW41" s="304"/>
      <c r="HX41" s="304"/>
      <c r="HY41" s="304"/>
      <c r="HZ41" s="304"/>
      <c r="IA41" s="304"/>
      <c r="IB41" s="304"/>
      <c r="IC41" s="304"/>
      <c r="ID41" s="304"/>
      <c r="IE41" s="304"/>
      <c r="IF41" s="304"/>
      <c r="IG41" s="304"/>
      <c r="IH41" s="304"/>
      <c r="II41" s="304"/>
      <c r="IJ41" s="304"/>
      <c r="IK41" s="304"/>
      <c r="IL41" s="304"/>
      <c r="IM41" s="304"/>
      <c r="IN41" s="304"/>
      <c r="IO41" s="304"/>
      <c r="IP41" s="304"/>
      <c r="IQ41" s="304"/>
      <c r="IR41" s="304"/>
      <c r="IS41" s="304"/>
      <c r="IT41" s="304"/>
      <c r="IU41" s="304"/>
      <c r="IV41" s="304"/>
      <c r="IW41" s="304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121</v>
      </c>
      <c r="G42" s="241"/>
      <c r="H42" s="0"/>
      <c r="I42" s="0"/>
      <c r="J42" s="193"/>
      <c r="K42" s="223" t="s">
        <v>122</v>
      </c>
      <c r="L42" s="240"/>
      <c r="M42" s="308"/>
      <c r="N42" s="309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123</v>
      </c>
      <c r="G43" s="241"/>
      <c r="H43" s="0"/>
      <c r="I43" s="0"/>
      <c r="J43" s="0"/>
      <c r="K43" s="253" t="s">
        <v>124</v>
      </c>
      <c r="L43" s="240"/>
      <c r="M43" s="308"/>
      <c r="N43" s="309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125</v>
      </c>
      <c r="G44" s="241"/>
      <c r="H44" s="0"/>
      <c r="I44" s="0"/>
      <c r="J44" s="0"/>
      <c r="K44" s="0"/>
      <c r="L44" s="240"/>
      <c r="M44" s="308"/>
      <c r="N44" s="309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126</v>
      </c>
      <c r="G45" s="241"/>
      <c r="H45" s="0"/>
      <c r="I45" s="0"/>
      <c r="J45" s="257"/>
      <c r="K45" s="0"/>
      <c r="L45" s="0"/>
      <c r="M45" s="78"/>
      <c r="N45" s="78"/>
      <c r="O45" s="27"/>
      <c r="P45" s="310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127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1" t="s">
        <v>162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91</v>
      </c>
      <c r="B48" s="8" t="s">
        <v>39</v>
      </c>
      <c r="C48" s="8" t="s">
        <v>182</v>
      </c>
      <c r="D48" s="9"/>
      <c r="E48" s="10" t="s">
        <v>164</v>
      </c>
      <c r="F48" s="10"/>
      <c r="G48" s="11"/>
      <c r="H48" s="13" t="s">
        <v>5</v>
      </c>
      <c r="I48" s="13"/>
      <c r="J48" s="13" t="s">
        <v>130</v>
      </c>
      <c r="K48" s="13" t="s">
        <v>131</v>
      </c>
      <c r="L48" s="337" t="s">
        <v>132</v>
      </c>
      <c r="M48" s="60"/>
      <c r="N48" s="312" t="s">
        <v>133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38"/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6"/>
      <c r="C50" s="265"/>
      <c r="D50" s="227"/>
      <c r="E50" s="227"/>
      <c r="F50" s="227"/>
      <c r="G50" s="227"/>
      <c r="H50" s="270"/>
      <c r="I50" s="270"/>
      <c r="J50" s="227"/>
      <c r="K50" s="227"/>
      <c r="L50" s="339"/>
      <c r="M50" s="78"/>
      <c r="N50" s="272" t="n">
        <f aca="false">IF($L$50=" ",SUMIF($A$10:$A$40,A50,$N$10:$N$40),$K$41*$L$50)</f>
        <v>0</v>
      </c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/>
      <c r="B51" s="266"/>
      <c r="C51" s="265"/>
      <c r="D51" s="227"/>
      <c r="E51" s="227"/>
      <c r="F51" s="227"/>
      <c r="G51" s="227"/>
      <c r="H51" s="227"/>
      <c r="I51" s="227"/>
      <c r="J51" s="227"/>
      <c r="K51" s="227"/>
      <c r="L51" s="338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6"/>
      <c r="C52" s="265"/>
      <c r="D52" s="227"/>
      <c r="E52" s="227"/>
      <c r="F52" s="227"/>
      <c r="G52" s="227"/>
      <c r="H52" s="270"/>
      <c r="I52" s="270"/>
      <c r="J52" s="227"/>
      <c r="K52" s="227"/>
      <c r="L52" s="339"/>
      <c r="M52" s="78"/>
      <c r="N52" s="272" t="n">
        <f aca="false">IF($L$52=" ",SUMIF($A$10:$A$40,A52,$N$10:$N$40),$K$41*$L$52)</f>
        <v>0</v>
      </c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8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27"/>
      <c r="C54" s="227"/>
      <c r="D54" s="227"/>
      <c r="E54" s="227"/>
      <c r="F54" s="227"/>
      <c r="G54" s="227"/>
      <c r="H54" s="270"/>
      <c r="I54" s="270"/>
      <c r="J54" s="227"/>
      <c r="K54" s="227"/>
      <c r="L54" s="339"/>
      <c r="M54" s="78"/>
      <c r="N54" s="272" t="n">
        <f aca="false">IF($L$54=" ",SUMIF($A$10:$A$40,A54,$N$10:$N$40),$K$41*$L$54)</f>
        <v>0</v>
      </c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3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 t="n">
        <f aca="false">SUM(L49:L54)</f>
        <v>0</v>
      </c>
      <c r="M55" s="314" t="s">
        <v>120</v>
      </c>
      <c r="N55" s="315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7.99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85</v>
      </c>
      <c r="B1" s="317"/>
      <c r="C1" s="317"/>
      <c r="D1" s="317"/>
      <c r="E1" s="317"/>
      <c r="F1" s="318"/>
      <c r="G1" s="192"/>
      <c r="H1" s="32"/>
      <c r="I1" s="297"/>
      <c r="J1" s="32"/>
      <c r="K1" s="319"/>
      <c r="L1" s="319"/>
      <c r="M1" s="320"/>
      <c r="N1" s="319"/>
      <c r="O1" s="319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183</v>
      </c>
      <c r="B2" s="317"/>
      <c r="C2" s="317"/>
      <c r="D2" s="317"/>
      <c r="E2" s="317"/>
      <c r="F2" s="321"/>
      <c r="G2" s="322"/>
      <c r="H2" s="37"/>
      <c r="I2" s="32"/>
      <c r="J2" s="32"/>
      <c r="K2" s="319"/>
      <c r="L2" s="323"/>
      <c r="M2" s="197" t="s">
        <v>87</v>
      </c>
      <c r="N2" s="198" t="str">
        <f aca="false">IF((VALUE('Short Form'!M62)&lt;&gt;0),1+VALUE('Short Form'!H62)+VALUE('Short Form'!I62)+VALUE('Short Form'!J62)+VALUE('Short Form'!K62)+VALUE('Short Form'!L62)+VALUE('Short Form'!M62),"")</f>
        <v/>
      </c>
      <c r="O2" s="199" t="n">
        <f aca="false">IF((N2=0),"",'Short Form'!$N3)</f>
        <v>4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200" t="s">
        <v>16</v>
      </c>
      <c r="I4" s="201"/>
      <c r="J4" s="202"/>
      <c r="K4" s="46" t="s">
        <v>17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Campbell</v>
      </c>
      <c r="B5" s="204"/>
      <c r="C5" s="204"/>
      <c r="D5" s="204"/>
      <c r="E5" s="205" t="str">
        <f aca="false">'Short Form'!E6</f>
        <v>Lawrence, T</v>
      </c>
      <c r="F5" s="69"/>
      <c r="G5" s="54"/>
      <c r="H5" s="206" t="str">
        <f aca="false">'Short Form'!H6</f>
        <v>Division Environmental  Specialist</v>
      </c>
      <c r="I5" s="206"/>
      <c r="J5" s="206"/>
      <c r="K5" s="207" t="str">
        <f aca="false">'Short Form'!K6</f>
        <v>P00505622</v>
      </c>
      <c r="L5" s="207"/>
      <c r="M5" s="207"/>
      <c r="N5" s="208"/>
      <c r="O5" s="209"/>
      <c r="P5" s="324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4" t="s">
        <v>167</v>
      </c>
      <c r="B7" s="325"/>
      <c r="C7" s="325"/>
      <c r="D7" s="299"/>
      <c r="E7" s="326"/>
      <c r="F7" s="326"/>
      <c r="G7" s="327"/>
      <c r="H7" s="328"/>
      <c r="I7" s="328"/>
      <c r="J7" s="328"/>
      <c r="K7" s="329"/>
      <c r="L7" s="329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90</v>
      </c>
      <c r="B8" s="219"/>
      <c r="C8" s="224"/>
      <c r="D8" s="219"/>
      <c r="E8" s="224"/>
      <c r="F8" s="224"/>
      <c r="G8" s="225"/>
      <c r="H8" s="226"/>
      <c r="I8" s="329"/>
      <c r="J8" s="329"/>
      <c r="K8" s="329"/>
      <c r="L8" s="329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91</v>
      </c>
      <c r="B9" s="81" t="s">
        <v>30</v>
      </c>
      <c r="C9" s="82"/>
      <c r="D9" s="82"/>
      <c r="E9" s="82" t="s">
        <v>32</v>
      </c>
      <c r="F9" s="82"/>
      <c r="G9" s="82"/>
      <c r="H9" s="82"/>
      <c r="I9" s="82"/>
      <c r="J9" s="82"/>
      <c r="K9" s="82"/>
      <c r="L9" s="82"/>
      <c r="M9" s="81" t="s">
        <v>94</v>
      </c>
      <c r="N9" s="81" t="s">
        <v>35</v>
      </c>
      <c r="O9" s="81" t="s">
        <v>95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/>
      <c r="B10" s="228"/>
      <c r="C10" s="236"/>
      <c r="D10" s="230"/>
      <c r="E10" s="230"/>
      <c r="F10" s="230"/>
      <c r="G10" s="230"/>
      <c r="H10" s="230"/>
      <c r="I10" s="231"/>
      <c r="J10" s="230"/>
      <c r="K10" s="230"/>
      <c r="L10" s="230"/>
      <c r="M10" s="330"/>
      <c r="N10" s="331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/>
      <c r="D11" s="230"/>
      <c r="E11" s="230"/>
      <c r="F11" s="230"/>
      <c r="G11" s="230"/>
      <c r="H11" s="230"/>
      <c r="I11" s="230"/>
      <c r="J11" s="230"/>
      <c r="K11" s="230"/>
      <c r="L11" s="230"/>
      <c r="M11" s="330"/>
      <c r="N11" s="331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0"/>
      <c r="N12" s="331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0"/>
      <c r="N13" s="331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0"/>
      <c r="N14" s="331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0"/>
      <c r="N15" s="331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0"/>
      <c r="N16" s="331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0"/>
      <c r="N17" s="331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0"/>
      <c r="N18" s="331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0"/>
      <c r="N19" s="331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0"/>
      <c r="N20" s="331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0"/>
      <c r="N21" s="331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0"/>
      <c r="N22" s="331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0"/>
      <c r="N23" s="331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0"/>
      <c r="N24" s="331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0"/>
      <c r="N25" s="331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0"/>
      <c r="N26" s="331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0"/>
      <c r="N27" s="331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0"/>
      <c r="N28" s="331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0"/>
      <c r="N29" s="331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0"/>
      <c r="N30" s="331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0"/>
      <c r="N31" s="331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0"/>
      <c r="N32" s="331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0"/>
      <c r="N33" s="331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0"/>
      <c r="N34" s="331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0"/>
      <c r="N35" s="331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0"/>
      <c r="N36" s="331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0"/>
      <c r="N37" s="331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0"/>
      <c r="N38" s="331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0"/>
      <c r="N39" s="331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0"/>
      <c r="N40" s="331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118</v>
      </c>
      <c r="G41" s="241"/>
      <c r="H41" s="242"/>
      <c r="I41" s="0"/>
      <c r="J41" s="243" t="s">
        <v>119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120</v>
      </c>
      <c r="N41" s="81"/>
      <c r="O41" s="245" t="n">
        <f aca="false">SUM(O10:O40)</f>
        <v>0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121</v>
      </c>
      <c r="G42" s="241"/>
      <c r="H42" s="0"/>
      <c r="I42" s="0"/>
      <c r="J42" s="193"/>
      <c r="K42" s="0"/>
      <c r="L42" s="223" t="s">
        <v>122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123</v>
      </c>
      <c r="G43" s="241"/>
      <c r="H43" s="0"/>
      <c r="I43" s="0"/>
      <c r="J43" s="0"/>
      <c r="K43" s="0"/>
      <c r="L43" s="253" t="s">
        <v>124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125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126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127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128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91</v>
      </c>
      <c r="B48" s="8" t="s">
        <v>39</v>
      </c>
      <c r="C48" s="8" t="s">
        <v>179</v>
      </c>
      <c r="D48" s="9"/>
      <c r="E48" s="10" t="s">
        <v>164</v>
      </c>
      <c r="F48" s="10"/>
      <c r="G48" s="11"/>
      <c r="H48" s="13" t="s">
        <v>5</v>
      </c>
      <c r="I48" s="13"/>
      <c r="J48" s="13" t="s">
        <v>130</v>
      </c>
      <c r="K48" s="13" t="s">
        <v>131</v>
      </c>
      <c r="L48" s="332" t="s">
        <v>132</v>
      </c>
      <c r="M48" s="262"/>
      <c r="N48" s="250"/>
      <c r="O48" s="81" t="s">
        <v>133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33"/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6"/>
      <c r="C50" s="265"/>
      <c r="D50" s="227"/>
      <c r="E50" s="227"/>
      <c r="F50" s="227"/>
      <c r="G50" s="227"/>
      <c r="H50" s="270"/>
      <c r="I50" s="270"/>
      <c r="J50" s="227"/>
      <c r="K50" s="227"/>
      <c r="L50" s="334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/>
      <c r="B51" s="266"/>
      <c r="C51" s="265"/>
      <c r="D51" s="227"/>
      <c r="E51" s="227"/>
      <c r="F51" s="227"/>
      <c r="G51" s="227"/>
      <c r="H51" s="227"/>
      <c r="I51" s="227"/>
      <c r="J51" s="227"/>
      <c r="K51" s="227"/>
      <c r="L51" s="333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6"/>
      <c r="C52" s="265"/>
      <c r="D52" s="227"/>
      <c r="E52" s="227"/>
      <c r="F52" s="227"/>
      <c r="G52" s="227"/>
      <c r="H52" s="270"/>
      <c r="I52" s="270"/>
      <c r="J52" s="227"/>
      <c r="K52" s="227"/>
      <c r="L52" s="334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3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27"/>
      <c r="C54" s="227"/>
      <c r="D54" s="227"/>
      <c r="E54" s="227"/>
      <c r="F54" s="227"/>
      <c r="G54" s="227"/>
      <c r="H54" s="270"/>
      <c r="I54" s="270"/>
      <c r="J54" s="227"/>
      <c r="K54" s="227"/>
      <c r="L54" s="334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0</v>
      </c>
      <c r="M55" s="81" t="s">
        <v>120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277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ET&amp;S</cp:lastModifiedBy>
  <cp:lastPrinted>2000-12-04T15:24:54Z</cp:lastPrinted>
  <cp:revision>0</cp:revision>
  <dc:subject/>
  <dc:title>Expense Report Form "2.0"</dc:title>
</cp:coreProperties>
</file>