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<sst xmlns="http://schemas.openxmlformats.org/spreadsheetml/2006/main" count="28" uniqueCount="24">
  <si>
    <t xml:space="preserve">EcoElectrica, LP</t>
  </si>
  <si>
    <t xml:space="preserve">Capacity and Energy per kWh</t>
  </si>
  <si>
    <t xml:space="preserve">Year 2000</t>
  </si>
  <si>
    <t xml:space="preserve">Mar '00</t>
  </si>
  <si>
    <t xml:space="preserve">Apr '00</t>
  </si>
  <si>
    <t xml:space="preserve">May '00</t>
  </si>
  <si>
    <t xml:space="preserve">Jun '00</t>
  </si>
  <si>
    <t xml:space="preserve">Jul '00</t>
  </si>
  <si>
    <t xml:space="preserve">Aug '00</t>
  </si>
  <si>
    <t xml:space="preserve">Sep '00</t>
  </si>
  <si>
    <t xml:space="preserve">Oct '00</t>
  </si>
  <si>
    <t xml:space="preserve">Nov '00</t>
  </si>
  <si>
    <t xml:space="preserve">Dec '00</t>
  </si>
  <si>
    <t xml:space="preserve">Total</t>
  </si>
  <si>
    <t xml:space="preserve">Dispatch Factor %</t>
  </si>
  <si>
    <t xml:space="preserve">Capacity Factor %</t>
  </si>
  <si>
    <t xml:space="preserve">Capacity Payment</t>
  </si>
  <si>
    <t xml:space="preserve">Energy Payment</t>
  </si>
  <si>
    <t xml:space="preserve">kWhs Generated</t>
  </si>
  <si>
    <t xml:space="preserve">Monthly:</t>
  </si>
  <si>
    <t xml:space="preserve">Capacity Payment per kWh</t>
  </si>
  <si>
    <t xml:space="preserve">Energy Payment per kWh</t>
  </si>
  <si>
    <t xml:space="preserve">Capacity &amp; Energy per kWh</t>
  </si>
  <si>
    <t xml:space="preserve">Rolling Average: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</si>
</sst>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%"/>
    <numFmt numFmtId="167" formatCode="_(\$* #,##0.00_);_(\$* \(#,##0.00\);_(\$* \-??_);_(@_)"/>
    <numFmt numFmtId="168" formatCode="_(\$* #,##0_);_(\$* \(#,##0\);_(\$* \-??_);_(@_)"/>
    <numFmt numFmtId="169" formatCode="[$-409]#,##0_);\(#,##0\)"/>
    <numFmt numFmtId="170" formatCode="_(* #,##0.00_);_(* \(#,##0.00\);_(* \-??_);_(@_)"/>
    <numFmt numFmtId="171" formatCode="_(* #,##0_);_(* \(#,##0\);_(* \-??_);_(@_)"/>
    <numFmt numFmtId="172" formatCode="_(\$* #,##0.00000_);_(\$* \(#,##0.0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41"/>
    <col collapsed="false" customWidth="true" hidden="false" outlineLevel="0" max="3" min="3" style="0" width="14.99"/>
    <col collapsed="false" customWidth="true" hidden="false" outlineLevel="0" max="5" min="4" style="0" width="14.85"/>
    <col collapsed="false" customWidth="true" hidden="false" outlineLevel="0" max="12" min="6" style="0" width="12.28"/>
    <col collapsed="false" customWidth="true" hidden="false" outlineLevel="0" max="13" min="13" style="0" width="15.41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</row>
    <row r="5" customFormat="false" ht="35.25" hidden="false" customHeight="true" outlineLevel="0" collapsed="false"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4" t="s">
        <v>13</v>
      </c>
      <c r="N5" s="5"/>
      <c r="O5" s="5"/>
      <c r="P5" s="5"/>
    </row>
    <row r="6" customFormat="false" ht="21" hidden="false" customHeight="true" outlineLevel="0" collapsed="false">
      <c r="A6" s="0" t="s">
        <v>14</v>
      </c>
      <c r="C6" s="6" t="n">
        <f aca="false">C15/109342000</f>
        <v>0.746871650417955</v>
      </c>
      <c r="D6" s="6" t="n">
        <f aca="false">D15/309821720</f>
        <v>0.761036508350673</v>
      </c>
      <c r="E6" s="6" t="n">
        <f aca="false">E15/367560000</f>
        <v>0.786629230601807</v>
      </c>
      <c r="F6" s="6" t="n">
        <f aca="false">F15/254086000</f>
        <v>0.826951504608676</v>
      </c>
      <c r="G6" s="6" t="n">
        <f aca="false">G15/272563000</f>
        <v>0.865175243888569</v>
      </c>
      <c r="H6" s="6" t="n">
        <f aca="false">H15/333190000</f>
        <v>0.859488580089438</v>
      </c>
      <c r="I6" s="6" t="n">
        <f aca="false">I15/262155000</f>
        <v>0.875450935515249</v>
      </c>
      <c r="J6" s="6" t="n">
        <f aca="false">J15/185313864</f>
        <v>0.969989811447675</v>
      </c>
      <c r="K6" s="6" t="n">
        <f aca="false">K15/267076658</f>
        <v>0.782509417202607</v>
      </c>
      <c r="L6" s="6" t="n">
        <f aca="false">L15/267236043</f>
        <v>0.845392921043963</v>
      </c>
      <c r="M6" s="6" t="n">
        <f aca="false">M15/(109342000+309821700+367560000+254086000+272563000+333190000+262155000+185313864+267076658+267236043)</f>
        <v>0.830581430321115</v>
      </c>
      <c r="N6" s="5"/>
      <c r="O6" s="5"/>
      <c r="P6" s="5"/>
    </row>
    <row r="7" customFormat="false" ht="21" hidden="false" customHeight="true" outlineLevel="0" collapsed="false">
      <c r="A7" s="0" t="s">
        <v>15</v>
      </c>
      <c r="C7" s="6" t="n">
        <f aca="false">C15/(507000*264)</f>
        <v>0.610128205128205</v>
      </c>
      <c r="D7" s="6" t="n">
        <f aca="false">D15/(507000*720)</f>
        <v>0.645917269340346</v>
      </c>
      <c r="E7" s="6" t="n">
        <f aca="false">E15/(507000*744)</f>
        <v>0.766509299908804</v>
      </c>
      <c r="F7" s="6" t="n">
        <f aca="false">F15/(507000*720)</f>
        <v>0.575599386368617</v>
      </c>
      <c r="G7" s="6" t="n">
        <f aca="false">G15/(507000*744)</f>
        <v>0.62515842718076</v>
      </c>
      <c r="H7" s="6" t="n">
        <f aca="false">H15/(507000*744)</f>
        <v>0.759191215456724</v>
      </c>
      <c r="I7" s="6" t="n">
        <f aca="false">I15/(507000*720)</f>
        <v>0.628708744247206</v>
      </c>
      <c r="J7" s="6" t="n">
        <f aca="false">J15/(507000*744)</f>
        <v>0.476534325889165</v>
      </c>
      <c r="K7" s="6" t="n">
        <f aca="false">K15/(507000*720)</f>
        <v>0.572512601358755</v>
      </c>
      <c r="L7" s="6" t="n">
        <f aca="false">L15/(507000*744)</f>
        <v>0.598925417806621</v>
      </c>
      <c r="M7" s="6" t="n">
        <f aca="false">M15/(507000*6864)</f>
        <v>0.627305697794973</v>
      </c>
      <c r="N7" s="5"/>
      <c r="O7" s="5"/>
      <c r="P7" s="5"/>
    </row>
    <row r="8" customFormat="false" ht="27.75" hidden="false" customHeight="true" outlineLevel="0" collapsed="false">
      <c r="A8" s="0" t="s">
        <v>16</v>
      </c>
      <c r="C8" s="7" t="n">
        <v>3497927</v>
      </c>
      <c r="D8" s="7" t="n">
        <v>10689790.96</v>
      </c>
      <c r="E8" s="7" t="n">
        <v>11252411.54</v>
      </c>
      <c r="F8" s="7" t="n">
        <v>7077766.86</v>
      </c>
      <c r="G8" s="7" t="n">
        <v>7764163.96</v>
      </c>
      <c r="H8" s="7" t="n">
        <v>11016110.9</v>
      </c>
      <c r="I8" s="7" t="n">
        <v>7573498.1</v>
      </c>
      <c r="J8" s="7" t="n">
        <v>0</v>
      </c>
      <c r="K8" s="7" t="n">
        <v>7926698.8</v>
      </c>
      <c r="L8" s="7" t="n">
        <v>7448370.46</v>
      </c>
      <c r="M8" s="7" t="n">
        <f aca="false">SUM(C8:L8)</f>
        <v>74246738.58</v>
      </c>
      <c r="N8" s="8"/>
      <c r="O8" s="8"/>
      <c r="P8" s="8"/>
    </row>
    <row r="9" customFormat="false" ht="12.75" hidden="false" customHeight="false" outlineLevel="0" collapsed="false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8"/>
    </row>
    <row r="10" customFormat="false" ht="12.75" hidden="false" customHeight="false" outlineLevel="0" collapsed="false">
      <c r="A10" s="0" t="s">
        <v>17</v>
      </c>
      <c r="C10" s="7" t="n">
        <v>2144743</v>
      </c>
      <c r="D10" s="7" t="n">
        <f aca="false">6002329+84306</f>
        <v>6086635</v>
      </c>
      <c r="E10" s="7" t="n">
        <v>7454220.61</v>
      </c>
      <c r="F10" s="7" t="n">
        <v>5576876.28</v>
      </c>
      <c r="G10" s="7" t="n">
        <v>6005990.22</v>
      </c>
      <c r="H10" s="7" t="n">
        <v>7168002.86</v>
      </c>
      <c r="I10" s="7" t="n">
        <v>5820245.94</v>
      </c>
      <c r="J10" s="7" t="n">
        <v>5147523.63</v>
      </c>
      <c r="K10" s="7" t="n">
        <v>5402695.68</v>
      </c>
      <c r="L10" s="7" t="n">
        <v>6038655.2</v>
      </c>
      <c r="M10" s="7" t="n">
        <f aca="false">SUM(C10:L10)</f>
        <v>56845588.42</v>
      </c>
      <c r="N10" s="8"/>
      <c r="O10" s="8"/>
      <c r="P10" s="8"/>
    </row>
    <row r="11" customFormat="false" ht="12.75" hidden="false" customHeight="false" outlineLevel="0" collapsed="false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8"/>
    </row>
    <row r="12" customFormat="false" ht="12.75" hidden="false" customHeight="false" outlineLevel="0" collapsed="false">
      <c r="A12" s="0" t="s">
        <v>13</v>
      </c>
      <c r="C12" s="7" t="n">
        <f aca="false">C8+C10</f>
        <v>5642670</v>
      </c>
      <c r="D12" s="7" t="n">
        <f aca="false">D8+D10</f>
        <v>16776425.96</v>
      </c>
      <c r="E12" s="7" t="n">
        <f aca="false">E8+E10</f>
        <v>18706632.15</v>
      </c>
      <c r="F12" s="7" t="n">
        <f aca="false">F8+F10</f>
        <v>12654643.14</v>
      </c>
      <c r="G12" s="7" t="n">
        <f aca="false">G8+G10</f>
        <v>13770154.18</v>
      </c>
      <c r="H12" s="7" t="n">
        <f aca="false">H8+H10</f>
        <v>18184113.76</v>
      </c>
      <c r="I12" s="7" t="n">
        <f aca="false">I8+I10</f>
        <v>13393744.04</v>
      </c>
      <c r="J12" s="7" t="n">
        <f aca="false">J8+J10</f>
        <v>5147523.63</v>
      </c>
      <c r="K12" s="7" t="n">
        <f aca="false">K8+K10</f>
        <v>13329394.48</v>
      </c>
      <c r="L12" s="7" t="n">
        <f aca="false">L8+L10</f>
        <v>13487025.66</v>
      </c>
      <c r="M12" s="7" t="n">
        <f aca="false">M8+M10</f>
        <v>131092327</v>
      </c>
      <c r="N12" s="8"/>
      <c r="O12" s="8"/>
      <c r="P12" s="8"/>
    </row>
    <row r="13" customFormat="false" ht="12.75" hidden="false" customHeight="false" outlineLevel="0" collapsed="false">
      <c r="C13" s="8"/>
      <c r="D13" s="8"/>
      <c r="E13" s="8"/>
      <c r="F13" s="8"/>
      <c r="G13" s="8"/>
      <c r="H13" s="8"/>
      <c r="I13" s="8"/>
      <c r="J13" s="8"/>
      <c r="K13" s="8"/>
      <c r="L13" s="8"/>
      <c r="M13" s="7"/>
      <c r="N13" s="8"/>
      <c r="O13" s="8"/>
      <c r="P13" s="8"/>
    </row>
    <row r="14" customFormat="false" ht="12.75" hidden="false" customHeight="false" outlineLevel="0" collapsed="false">
      <c r="C14" s="8"/>
      <c r="D14" s="8"/>
      <c r="E14" s="8"/>
      <c r="F14" s="8"/>
      <c r="G14" s="8"/>
      <c r="H14" s="8"/>
      <c r="I14" s="8"/>
      <c r="J14" s="8"/>
      <c r="K14" s="8"/>
      <c r="L14" s="8"/>
      <c r="M14" s="7"/>
      <c r="N14" s="8"/>
      <c r="O14" s="8"/>
      <c r="P14" s="8"/>
    </row>
    <row r="15" customFormat="false" ht="12.75" hidden="false" customHeight="false" outlineLevel="0" collapsed="false">
      <c r="A15" s="0" t="s">
        <v>18</v>
      </c>
      <c r="C15" s="8" t="n">
        <v>81664440</v>
      </c>
      <c r="D15" s="8" t="n">
        <v>235785640</v>
      </c>
      <c r="E15" s="8" t="n">
        <v>289133440</v>
      </c>
      <c r="F15" s="8" t="n">
        <v>210116800</v>
      </c>
      <c r="G15" s="8" t="n">
        <v>235814760</v>
      </c>
      <c r="H15" s="8" t="n">
        <v>286373000</v>
      </c>
      <c r="I15" s="8" t="n">
        <v>229503840</v>
      </c>
      <c r="J15" s="8" t="n">
        <v>179752560</v>
      </c>
      <c r="K15" s="8" t="n">
        <v>208990000</v>
      </c>
      <c r="L15" s="8" t="n">
        <v>225919459</v>
      </c>
      <c r="M15" s="9" t="n">
        <f aca="false">SUM(C15:L15)</f>
        <v>2183053939</v>
      </c>
      <c r="N15" s="8"/>
      <c r="O15" s="8"/>
      <c r="P15" s="8"/>
    </row>
    <row r="16" customFormat="false" ht="12.75" hidden="false" customHeight="false" outlineLevel="0" collapsed="false">
      <c r="C16" s="8"/>
      <c r="D16" s="8"/>
      <c r="E16" s="8"/>
      <c r="F16" s="8"/>
      <c r="G16" s="8"/>
      <c r="H16" s="8"/>
      <c r="I16" s="8"/>
      <c r="J16" s="8"/>
      <c r="K16" s="8"/>
      <c r="L16" s="8"/>
      <c r="M16" s="7"/>
      <c r="N16" s="8"/>
      <c r="O16" s="8"/>
      <c r="P16" s="8"/>
    </row>
    <row r="17" customFormat="false" ht="18.75" hidden="false" customHeight="true" outlineLevel="0" collapsed="false">
      <c r="A17" s="2" t="s">
        <v>19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7"/>
      <c r="N17" s="8"/>
      <c r="O17" s="8"/>
      <c r="P17" s="8"/>
    </row>
    <row r="18" customFormat="false" ht="12.75" hidden="false" customHeight="false" outlineLevel="0" collapsed="false">
      <c r="A18" s="0" t="s">
        <v>20</v>
      </c>
      <c r="C18" s="10" t="n">
        <f aca="false">C8/C15</f>
        <v>0.0428329270365412</v>
      </c>
      <c r="D18" s="10" t="n">
        <f aca="false">D8/D15</f>
        <v>0.0453369041473433</v>
      </c>
      <c r="E18" s="10" t="n">
        <f aca="false">E8/E15</f>
        <v>0.0389177105906532</v>
      </c>
      <c r="F18" s="10" t="n">
        <f aca="false">F8/F15</f>
        <v>0.0336849164845457</v>
      </c>
      <c r="G18" s="10" t="n">
        <f aca="false">G8/G15</f>
        <v>0.0329248430420556</v>
      </c>
      <c r="H18" s="10" t="n">
        <f aca="false">H8/H15</f>
        <v>0.0384677008656542</v>
      </c>
      <c r="I18" s="10" t="n">
        <f aca="false">I8/I15</f>
        <v>0.0329994395736472</v>
      </c>
      <c r="J18" s="10" t="n">
        <f aca="false">J8/J15</f>
        <v>0</v>
      </c>
      <c r="K18" s="10" t="n">
        <f aca="false">K8/K15</f>
        <v>0.0379286032824537</v>
      </c>
      <c r="L18" s="10" t="n">
        <f aca="false">L8/L15</f>
        <v>0.0329691408299628</v>
      </c>
      <c r="M18" s="10" t="n">
        <f aca="false">M8/M15</f>
        <v>0.0340104920238528</v>
      </c>
      <c r="N18" s="11"/>
      <c r="O18" s="11"/>
      <c r="P18" s="11"/>
    </row>
    <row r="19" customFormat="false" ht="12.75" hidden="false" customHeight="false" outlineLevel="0" collapsed="false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7"/>
      <c r="N19" s="11"/>
      <c r="O19" s="11"/>
      <c r="P19" s="11"/>
    </row>
    <row r="20" customFormat="false" ht="12.75" hidden="false" customHeight="false" outlineLevel="0" collapsed="false">
      <c r="A20" s="0" t="s">
        <v>21</v>
      </c>
      <c r="C20" s="10" t="n">
        <f aca="false">C10/C15</f>
        <v>0.0262628752490068</v>
      </c>
      <c r="D20" s="10" t="n">
        <f aca="false">D10/D15</f>
        <v>0.0258142735070719</v>
      </c>
      <c r="E20" s="10" t="n">
        <f aca="false">E10/E15</f>
        <v>0.0257812469218365</v>
      </c>
      <c r="F20" s="10" t="n">
        <f aca="false">F10/F15</f>
        <v>0.0265417914226754</v>
      </c>
      <c r="G20" s="10" t="n">
        <f aca="false">G10/G15</f>
        <v>0.0254691021885144</v>
      </c>
      <c r="H20" s="10" t="n">
        <f aca="false">H10/H15</f>
        <v>0.0250303026472468</v>
      </c>
      <c r="I20" s="10" t="n">
        <f aca="false">I10/I15</f>
        <v>0.0253601244319049</v>
      </c>
      <c r="J20" s="10" t="n">
        <f aca="false">J10/J15</f>
        <v>0.0286367194436619</v>
      </c>
      <c r="K20" s="10" t="n">
        <f aca="false">K10/K15</f>
        <v>0.0258514554763386</v>
      </c>
      <c r="L20" s="10" t="n">
        <f aca="false">L10/L15</f>
        <v>0.02672923893643</v>
      </c>
      <c r="M20" s="10" t="n">
        <f aca="false">M10/M15</f>
        <v>0.0260394795586404</v>
      </c>
      <c r="N20" s="11"/>
      <c r="O20" s="11"/>
      <c r="P20" s="11"/>
    </row>
    <row r="21" customFormat="false" ht="12.75" hidden="false" customHeight="false" outlineLevel="0" collapsed="false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7"/>
      <c r="N21" s="11"/>
      <c r="O21" s="11"/>
      <c r="P21" s="11"/>
    </row>
    <row r="22" customFormat="false" ht="12.75" hidden="false" customHeight="false" outlineLevel="0" collapsed="false">
      <c r="A22" s="0" t="s">
        <v>22</v>
      </c>
      <c r="C22" s="10" t="n">
        <f aca="false">C12/C15</f>
        <v>0.069095802285548</v>
      </c>
      <c r="D22" s="10" t="n">
        <f aca="false">D12/D15</f>
        <v>0.0711511776544153</v>
      </c>
      <c r="E22" s="10" t="n">
        <f aca="false">E12/E15</f>
        <v>0.0646989575124897</v>
      </c>
      <c r="F22" s="10" t="n">
        <f aca="false">F12/F15</f>
        <v>0.0602267079072211</v>
      </c>
      <c r="G22" s="10" t="n">
        <f aca="false">G12/G15</f>
        <v>0.05839394523057</v>
      </c>
      <c r="H22" s="10" t="n">
        <f aca="false">H12/H15</f>
        <v>0.063498003512901</v>
      </c>
      <c r="I22" s="10" t="n">
        <f aca="false">I12/I15</f>
        <v>0.0583595640055521</v>
      </c>
      <c r="J22" s="10" t="n">
        <f aca="false">J12/J15</f>
        <v>0.0286367194436619</v>
      </c>
      <c r="K22" s="10" t="n">
        <f aca="false">K12/K15</f>
        <v>0.0637800587587923</v>
      </c>
      <c r="L22" s="10" t="n">
        <f aca="false">L12/L15</f>
        <v>0.0596983797663928</v>
      </c>
      <c r="M22" s="10" t="n">
        <f aca="false">M12/M15</f>
        <v>0.0600499715824933</v>
      </c>
      <c r="N22" s="11"/>
      <c r="O22" s="11"/>
      <c r="P22" s="11"/>
    </row>
    <row r="23" customFormat="false" ht="12.75" hidden="false" customHeight="false" outlineLevel="0" collapsed="false">
      <c r="M23" s="7"/>
    </row>
    <row r="24" customFormat="false" ht="12.75" hidden="false" customHeight="false" outlineLevel="0" collapsed="false">
      <c r="M24" s="7"/>
    </row>
    <row r="25" customFormat="false" ht="18" hidden="false" customHeight="true" outlineLevel="0" collapsed="false">
      <c r="A25" s="2" t="s">
        <v>23</v>
      </c>
      <c r="M25" s="7"/>
    </row>
    <row r="26" customFormat="false" ht="16.5" hidden="false" customHeight="true" outlineLevel="0" collapsed="false">
      <c r="A26" s="0" t="s">
        <v>20</v>
      </c>
      <c r="C26" s="10" t="n">
        <f aca="false">C8/C15</f>
        <v>0.0428329270365412</v>
      </c>
      <c r="D26" s="10" t="n">
        <f aca="false">SUM($C$8:D8)/SUM($C$15:D15)</f>
        <v>0.0446927528258931</v>
      </c>
      <c r="E26" s="10" t="n">
        <f aca="false">SUM($C$8:E8)/SUM($C$15:E15)</f>
        <v>0.0419400274837668</v>
      </c>
      <c r="F26" s="10" t="n">
        <f aca="false">SUM($C$8:F8)/SUM($C$15:F15)</f>
        <v>0.03981619152543</v>
      </c>
      <c r="G26" s="10" t="n">
        <f aca="false">SUM($C$8:G8)/SUM($C$15:G15)</f>
        <v>0.0382721930406926</v>
      </c>
      <c r="H26" s="10" t="n">
        <f aca="false">SUM($C$8:H8)/SUM($C$15:H15)</f>
        <v>0.0383140099507048</v>
      </c>
      <c r="I26" s="10" t="n">
        <f aca="false">SUM($C$8:I8)/SUM($C$15:I15)</f>
        <v>0.0375363253082814</v>
      </c>
      <c r="J26" s="10" t="n">
        <f aca="false">SUM($C$8:J8)/SUM($C$15:J15)</f>
        <v>0.0336766611647568</v>
      </c>
      <c r="K26" s="10" t="n">
        <f aca="false">SUM($C$8:K8)/SUM($C$15:K15)</f>
        <v>0.0341306991433721</v>
      </c>
      <c r="L26" s="10" t="n">
        <f aca="false">SUM($C$8:L8)/SUM($C$15:L15)</f>
        <v>0.0340104920238528</v>
      </c>
      <c r="M26" s="10" t="n">
        <f aca="false">M8/M15</f>
        <v>0.0340104920238528</v>
      </c>
    </row>
    <row r="27" customFormat="false" ht="12.75" hidden="false" customHeight="false" outlineLevel="0" collapsed="false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7"/>
    </row>
    <row r="28" customFormat="false" ht="12.75" hidden="false" customHeight="false" outlineLevel="0" collapsed="false">
      <c r="A28" s="0" t="s">
        <v>21</v>
      </c>
      <c r="C28" s="10" t="n">
        <f aca="false">C10/C15</f>
        <v>0.0262628752490068</v>
      </c>
      <c r="D28" s="10" t="n">
        <f aca="false">SUM($C$10:D10)/SUM($C$15:D15)</f>
        <v>0.02592967688022</v>
      </c>
      <c r="E28" s="10" t="n">
        <f aca="false">SUM($C$10:E10)/SUM($C$15:E15)</f>
        <v>0.0258589264179152</v>
      </c>
      <c r="F28" s="10" t="n">
        <f aca="false">SUM($C$10:F10)/SUM($C$15:F15)</f>
        <v>0.0260346107002872</v>
      </c>
      <c r="G28" s="10" t="n">
        <f aca="false">SUM($C$10:G10)/SUM($C$15:G15)</f>
        <v>0.0259079091864413</v>
      </c>
      <c r="H28" s="10" t="n">
        <f aca="false">SUM($C$10:H10)/SUM($C$15:H15)</f>
        <v>0.0257201990849004</v>
      </c>
      <c r="I28" s="10" t="n">
        <f aca="false">SUM($C$10:I10)/SUM($C$15:I15)</f>
        <v>0.0256675091197868</v>
      </c>
      <c r="J28" s="10" t="n">
        <f aca="false">SUM($C$10:J10)/SUM($C$15:J15)</f>
        <v>0.0259728174984713</v>
      </c>
      <c r="K28" s="10" t="n">
        <f aca="false">SUM($C$10:K10)/SUM($C$15:K15)</f>
        <v>0.0259598580165018</v>
      </c>
      <c r="L28" s="10" t="n">
        <f aca="false">SUM($C$10:L10)/SUM($C$15:L15)</f>
        <v>0.0260394795586404</v>
      </c>
      <c r="M28" s="10" t="n">
        <f aca="false">M10/M15</f>
        <v>0.0260394795586404</v>
      </c>
    </row>
    <row r="29" customFormat="false" ht="12.75" hidden="false" customHeight="false" outlineLevel="0" collapsed="false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7"/>
    </row>
    <row r="30" customFormat="false" ht="12.75" hidden="false" customHeight="false" outlineLevel="0" collapsed="false">
      <c r="A30" s="0" t="s">
        <v>22</v>
      </c>
      <c r="C30" s="10" t="n">
        <f aca="false">C12/C15</f>
        <v>0.069095802285548</v>
      </c>
      <c r="D30" s="10" t="n">
        <f aca="false">SUM($C$12:D12)/SUM($C$15:D15)</f>
        <v>0.0706224297061132</v>
      </c>
      <c r="E30" s="10" t="n">
        <f aca="false">SUM($C$12:E12)/SUM($C$15:E15)</f>
        <v>0.067798953901682</v>
      </c>
      <c r="F30" s="10" t="n">
        <f aca="false">SUM($C$12:F12)/SUM($C$15:F15)</f>
        <v>0.0658508022257173</v>
      </c>
      <c r="G30" s="10" t="n">
        <f aca="false">SUM($C$12:G12)/SUM($C$15:G15)</f>
        <v>0.0641801022271339</v>
      </c>
      <c r="H30" s="10" t="n">
        <f aca="false">SUM($C$12:H12)/SUM($C$15:H15)</f>
        <v>0.0640342090356051</v>
      </c>
      <c r="I30" s="10" t="n">
        <f aca="false">SUM($C$12:I12)/SUM($C$15:I15)</f>
        <v>0.0632038344280682</v>
      </c>
      <c r="J30" s="10" t="n">
        <f aca="false">SUM($C$12:J12)/SUM($C$15:J15)</f>
        <v>0.0596494786632281</v>
      </c>
      <c r="K30" s="10" t="n">
        <f aca="false">SUM($C$12:K12)/SUM($C$15:K15)</f>
        <v>0.0600905571598739</v>
      </c>
      <c r="L30" s="10" t="n">
        <f aca="false">SUM($C$12:L12)/SUM($C$15:L15)</f>
        <v>0.0600499715824933</v>
      </c>
      <c r="M30" s="10" t="n">
        <f aca="false">M12/M15</f>
        <v>0.0600499715824933</v>
      </c>
    </row>
  </sheetData>
  <printOptions headings="false" gridLines="false" gridLinesSet="true" horizontalCentered="false" verticalCentered="false"/>
  <pageMargins left="1.47986111111111" right="1.47013888888889" top="0.65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2001-05-24T10:33:07Z</dcterms:created>
  <dc:creator>EI</dc:creator>
  <dc:description/>
  <dc:language>en-US</dc:language>
  <cp:lastModifiedBy>EI</cp:lastModifiedBy>
  <cp:lastPrinted>2001-05-24T14:33:15Z</cp:lastPrinted>
  <cp:revision>0</cp:revision>
  <dc:subject/>
  <dc:title/>
</cp:coreProperties>
</file>