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Sheet1!$A$1:$R$38</definedName>
  </definedNames>
  <calcPr iterateCount="3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<sst xmlns="http://schemas.openxmlformats.org/spreadsheetml/2006/main" count="24" uniqueCount="21">
  <si>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 xml:space="preserve">El Paso Offer Analysis</t>
  </si>
  <si>
    <t xml:space="preserve">Current Proposal</t>
  </si>
  <si>
    <t xml:space="preserve">Payment Dates</t>
  </si>
  <si>
    <t xml:space="preserve">Deferred Payments</t>
  </si>
  <si>
    <t xml:space="preserve">Payment Escalator</t>
  </si>
  <si>
    <t xml:space="preserve">PV</t>
  </si>
  <si>
    <t xml:space="preserve">Scheduled Payments</t>
  </si>
  <si>
    <t xml:space="preserve">New Contingent Payment Dates</t>
  </si>
  <si>
    <t xml:space="preserve">Available Restructuring MW's</t>
  </si>
  <si>
    <t xml:space="preserve">Linden</t>
  </si>
  <si>
    <t xml:space="preserve">Bayonne</t>
  </si>
  <si>
    <t xml:space="preserve">Camden</t>
  </si>
  <si>
    <t xml:space="preserve">Total</t>
  </si>
  <si>
    <t xml:space="preserve">Restructuring Payment $/kw</t>
  </si>
  <si>
    <t xml:space="preserve">New Contingent Payments</t>
  </si>
  <si>
    <t xml:space="preserve">Total Offer Value</t>
  </si>
  <si>
    <t xml:space="preserve">Probability</t>
  </si>
  <si>
    <t xml:space="preserve">Probablilty Adjusted</t>
  </si>
  <si>
    <t xml:space="preserve">Exercie Price Computation</t>
  </si>
  <si>
    <t xml:space="preserve">Implied Exercise Price Immediately</t>
  </si>
  <si>
    <t xml:space="preserve">Following Payment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</si>
</sst>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0%"/>
    <numFmt numFmtId="169" formatCode="0.00%"/>
    <numFmt numFmtId="170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4.85"/>
    <col collapsed="false" customWidth="true" hidden="false" outlineLevel="0" max="3" min="3" style="0" width="11.13"/>
    <col collapsed="false" customWidth="true" hidden="false" outlineLevel="0" max="4" min="4" style="0" width="11.99"/>
    <col collapsed="false" customWidth="true" hidden="false" outlineLevel="0" max="5" min="5" style="0" width="11.28"/>
    <col collapsed="false" customWidth="true" hidden="false" outlineLevel="0" max="6" min="6" style="0" width="10.13"/>
    <col collapsed="false" customWidth="true" hidden="false" outlineLevel="0" max="7" min="7" style="0" width="10.85"/>
    <col collapsed="false" customWidth="true" hidden="false" outlineLevel="0" max="8" min="8" style="0" width="10.99"/>
    <col collapsed="false" customWidth="true" hidden="false" outlineLevel="0" max="9" min="9" style="0" width="10.13"/>
    <col collapsed="false" customWidth="true" hidden="false" outlineLevel="0" max="10" min="10" style="0" width="10.28"/>
    <col collapsed="false" customWidth="true" hidden="false" outlineLevel="0" max="18" min="11" style="0" width="10.13"/>
  </cols>
  <sheetData>
    <row r="1" customFormat="false" ht="30" hidden="false" customHeight="false" outlineLevel="0" collapsed="false">
      <c r="A1" s="1" t="s">
        <v>0</v>
      </c>
      <c r="R1" s="2" t="n">
        <f aca="true">TODAY()</f>
        <v>45926</v>
      </c>
    </row>
    <row r="4" customFormat="false" ht="12.75" hidden="false" customHeight="false" outlineLevel="0" collapsed="false">
      <c r="A4" s="3" t="s">
        <v>1</v>
      </c>
    </row>
    <row r="6" customFormat="false" ht="12.75" hidden="false" customHeight="false" outlineLevel="0" collapsed="false">
      <c r="A6" s="0" t="s">
        <v>2</v>
      </c>
      <c r="E6" s="4" t="n">
        <v>36891</v>
      </c>
      <c r="F6" s="4" t="n">
        <v>37210</v>
      </c>
      <c r="G6" s="4" t="n">
        <v>37575</v>
      </c>
      <c r="H6" s="4" t="n">
        <v>37940</v>
      </c>
      <c r="I6" s="4" t="n">
        <v>38306</v>
      </c>
      <c r="J6" s="4" t="n">
        <v>38671</v>
      </c>
      <c r="K6" s="4" t="n">
        <v>39036</v>
      </c>
      <c r="L6" s="4" t="n">
        <v>39401</v>
      </c>
      <c r="M6" s="4" t="n">
        <v>39767</v>
      </c>
      <c r="N6" s="4" t="n">
        <v>40132</v>
      </c>
      <c r="O6" s="4" t="n">
        <v>40497</v>
      </c>
      <c r="P6" s="4" t="n">
        <v>40862</v>
      </c>
      <c r="Q6" s="4" t="n">
        <v>41228</v>
      </c>
    </row>
    <row r="8" customFormat="false" ht="12.75" hidden="false" customHeight="false" outlineLevel="0" collapsed="false">
      <c r="A8" s="0" t="s">
        <v>3</v>
      </c>
      <c r="E8" s="5" t="n">
        <v>0</v>
      </c>
      <c r="F8" s="5" t="n">
        <v>17049.6</v>
      </c>
      <c r="G8" s="6" t="n">
        <f aca="false">+F8*(1+$E$10)</f>
        <v>17902.08</v>
      </c>
      <c r="H8" s="6" t="n">
        <f aca="false">+G8*(1+$E$10)</f>
        <v>18797.184</v>
      </c>
      <c r="I8" s="6" t="n">
        <f aca="false">+H8*(1+$E$10)</f>
        <v>19737.0432</v>
      </c>
      <c r="J8" s="6" t="n">
        <f aca="false">+I8*(1+$E$10)</f>
        <v>20723.89536</v>
      </c>
      <c r="K8" s="6" t="n">
        <f aca="false">+J8*(1+$E$10)</f>
        <v>21760.090128</v>
      </c>
      <c r="L8" s="6" t="n">
        <f aca="false">+K8*(1+$E$10)</f>
        <v>22848.0946344</v>
      </c>
      <c r="M8" s="6" t="n">
        <f aca="false">+L8*(1+$E$10)</f>
        <v>23990.49936612</v>
      </c>
      <c r="N8" s="6" t="n">
        <f aca="false">+M8*(1+$E$10)</f>
        <v>25190.024334426</v>
      </c>
      <c r="O8" s="6" t="n">
        <f aca="false">+N8*(1+$E$10)</f>
        <v>26449.5255511473</v>
      </c>
      <c r="P8" s="6" t="n">
        <f aca="false">+O8*(1+$E$10)</f>
        <v>27772.0018287047</v>
      </c>
      <c r="Q8" s="6" t="n">
        <f aca="false">+P8*(1+$E$10)</f>
        <v>29160.6019201399</v>
      </c>
    </row>
    <row r="9" customFormat="false" ht="12.75" hidden="false" customHeight="false" outlineLevel="0" collapsed="false"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customFormat="false" ht="12.75" hidden="false" customHeight="false" outlineLevel="0" collapsed="false">
      <c r="B10" s="0" t="s">
        <v>4</v>
      </c>
      <c r="E10" s="7" t="n">
        <v>0.05</v>
      </c>
    </row>
    <row r="12" customFormat="false" ht="12.75" hidden="false" customHeight="false" outlineLevel="0" collapsed="false">
      <c r="B12" s="0" t="s">
        <v>5</v>
      </c>
      <c r="D12" s="7" t="n">
        <v>0.0825</v>
      </c>
      <c r="E12" s="6" t="n">
        <f aca="false">XNPV($D$12,E8:Q8,E$6:Q$6)</f>
        <v>162288.105106064</v>
      </c>
      <c r="G12" s="6" t="n">
        <v>150087.485830818</v>
      </c>
    </row>
    <row r="14" customFormat="false" ht="12.75" hidden="false" customHeight="false" outlineLevel="0" collapsed="false">
      <c r="A14" s="0" t="s">
        <v>6</v>
      </c>
      <c r="E14" s="8" t="n">
        <v>0</v>
      </c>
      <c r="F14" s="8" t="n">
        <v>5666.667</v>
      </c>
      <c r="G14" s="8" t="n">
        <v>5666.667</v>
      </c>
      <c r="H14" s="8" t="n">
        <v>5666.667</v>
      </c>
    </row>
    <row r="16" customFormat="false" ht="12.75" hidden="false" customHeight="false" outlineLevel="0" collapsed="false">
      <c r="B16" s="0" t="s">
        <v>5</v>
      </c>
      <c r="D16" s="9" t="n">
        <f aca="false">+D12</f>
        <v>0.0825</v>
      </c>
      <c r="E16" s="6" t="n">
        <f aca="false">XNPV($D$16,E$14:$H14,E$6:$H6)</f>
        <v>14683.8945378053</v>
      </c>
      <c r="G16" s="6" t="n">
        <v>14745.8823425782</v>
      </c>
      <c r="J16" s="6"/>
    </row>
    <row r="17" customFormat="false" ht="12.75" hidden="false" customHeight="false" outlineLevel="0" collapsed="false">
      <c r="C17" s="9"/>
      <c r="D17" s="6"/>
      <c r="E17" s="8"/>
      <c r="F17" s="8"/>
      <c r="G17" s="8"/>
      <c r="H17" s="8"/>
    </row>
    <row r="18" customFormat="false" ht="12.75" hidden="false" customHeight="false" outlineLevel="0" collapsed="false">
      <c r="A18" s="0" t="s">
        <v>7</v>
      </c>
      <c r="B18" s="9"/>
      <c r="D18" s="6"/>
      <c r="E18" s="4" t="n">
        <f aca="false">+E6</f>
        <v>36891</v>
      </c>
      <c r="F18" s="4" t="n">
        <v>37256</v>
      </c>
      <c r="G18" s="4" t="n">
        <v>37621</v>
      </c>
      <c r="H18" s="4" t="n">
        <v>37986</v>
      </c>
      <c r="I18" s="4" t="n">
        <v>38352</v>
      </c>
      <c r="J18" s="4" t="n">
        <v>38717</v>
      </c>
      <c r="K18" s="4" t="n">
        <v>39082</v>
      </c>
      <c r="L18" s="4" t="n">
        <v>39447</v>
      </c>
      <c r="M18" s="4" t="n">
        <v>39813</v>
      </c>
      <c r="N18" s="4" t="n">
        <v>40178</v>
      </c>
      <c r="O18" s="4" t="n">
        <v>40543</v>
      </c>
      <c r="P18" s="4" t="n">
        <v>40908</v>
      </c>
      <c r="Q18" s="4" t="n">
        <f aca="false">+Q6</f>
        <v>41228</v>
      </c>
      <c r="R18" s="10" t="n">
        <v>41639</v>
      </c>
    </row>
    <row r="19" customFormat="false" ht="12.75" hidden="false" customHeight="false" outlineLevel="0" collapsed="false">
      <c r="B19" s="9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0"/>
    </row>
    <row r="20" customFormat="false" ht="12.75" hidden="false" customHeight="false" outlineLevel="0" collapsed="false">
      <c r="A20" s="0" t="s">
        <v>8</v>
      </c>
      <c r="B20" s="9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0"/>
    </row>
    <row r="21" customFormat="false" ht="12.75" hidden="false" customHeight="false" outlineLevel="0" collapsed="false">
      <c r="B21" s="9" t="s">
        <v>9</v>
      </c>
      <c r="D21" s="6"/>
      <c r="E21" s="4"/>
      <c r="F21" s="6" t="n">
        <v>678</v>
      </c>
      <c r="G21" s="6" t="n">
        <v>678</v>
      </c>
      <c r="H21" s="6" t="n">
        <v>678</v>
      </c>
      <c r="I21" s="6" t="n">
        <v>678</v>
      </c>
      <c r="J21" s="6" t="n">
        <v>678</v>
      </c>
      <c r="K21" s="6" t="n">
        <v>678</v>
      </c>
      <c r="L21" s="6" t="n">
        <v>678</v>
      </c>
      <c r="M21" s="6" t="n">
        <v>678</v>
      </c>
      <c r="N21" s="6" t="n">
        <v>678</v>
      </c>
      <c r="O21" s="6" t="n">
        <v>678</v>
      </c>
      <c r="P21" s="6" t="n">
        <v>678</v>
      </c>
      <c r="Q21" s="6" t="n">
        <v>678</v>
      </c>
      <c r="R21" s="10"/>
    </row>
    <row r="22" customFormat="false" ht="12.75" hidden="false" customHeight="false" outlineLevel="0" collapsed="false">
      <c r="B22" s="9" t="s">
        <v>10</v>
      </c>
      <c r="D22" s="6"/>
      <c r="E22" s="4"/>
      <c r="F22" s="6" t="n">
        <v>176</v>
      </c>
      <c r="G22" s="6" t="n">
        <v>176</v>
      </c>
      <c r="H22" s="6" t="n">
        <v>176</v>
      </c>
      <c r="I22" s="6" t="n">
        <v>176</v>
      </c>
      <c r="J22" s="6" t="n">
        <v>176</v>
      </c>
      <c r="K22" s="6" t="n">
        <v>176</v>
      </c>
      <c r="L22" s="6" t="n">
        <v>176</v>
      </c>
      <c r="M22" s="6" t="n">
        <v>176</v>
      </c>
      <c r="N22" s="6" t="n">
        <v>0</v>
      </c>
      <c r="O22" s="6" t="n">
        <v>0</v>
      </c>
      <c r="P22" s="6" t="n">
        <v>0</v>
      </c>
      <c r="Q22" s="6" t="n">
        <v>0</v>
      </c>
      <c r="R22" s="10"/>
    </row>
    <row r="23" customFormat="false" ht="15" hidden="false" customHeight="false" outlineLevel="0" collapsed="false">
      <c r="B23" s="9" t="s">
        <v>11</v>
      </c>
      <c r="D23" s="6"/>
      <c r="E23" s="8"/>
      <c r="F23" s="11" t="n">
        <v>146</v>
      </c>
      <c r="G23" s="11" t="n">
        <v>146</v>
      </c>
      <c r="H23" s="11" t="n">
        <v>146</v>
      </c>
      <c r="I23" s="11" t="n">
        <v>146</v>
      </c>
      <c r="J23" s="11" t="n">
        <v>146</v>
      </c>
      <c r="K23" s="11" t="n">
        <v>146</v>
      </c>
      <c r="L23" s="11" t="n">
        <v>146</v>
      </c>
      <c r="M23" s="11" t="n">
        <v>146</v>
      </c>
      <c r="N23" s="11" t="n">
        <v>146</v>
      </c>
      <c r="O23" s="11" t="n">
        <v>146</v>
      </c>
      <c r="P23" s="11" t="n">
        <v>146</v>
      </c>
      <c r="Q23" s="11" t="n">
        <v>146</v>
      </c>
    </row>
    <row r="24" customFormat="false" ht="12.75" hidden="false" customHeight="false" outlineLevel="0" collapsed="false">
      <c r="C24" s="9" t="s">
        <v>12</v>
      </c>
      <c r="D24" s="6"/>
      <c r="E24" s="8"/>
      <c r="F24" s="8" t="n">
        <f aca="false">SUM(F21:F23)</f>
        <v>1000</v>
      </c>
      <c r="G24" s="8" t="n">
        <f aca="false">SUM(G21:G23)</f>
        <v>1000</v>
      </c>
      <c r="H24" s="8" t="n">
        <f aca="false">SUM(H21:H23)</f>
        <v>1000</v>
      </c>
      <c r="I24" s="8" t="n">
        <f aca="false">SUM(I21:I23)</f>
        <v>1000</v>
      </c>
      <c r="J24" s="8" t="n">
        <f aca="false">SUM(J21:J23)</f>
        <v>1000</v>
      </c>
      <c r="K24" s="8" t="n">
        <f aca="false">SUM(K21:K23)</f>
        <v>1000</v>
      </c>
      <c r="L24" s="8" t="n">
        <f aca="false">SUM(L21:L23)</f>
        <v>1000</v>
      </c>
      <c r="M24" s="8" t="n">
        <f aca="false">SUM(M21:M23)</f>
        <v>1000</v>
      </c>
      <c r="N24" s="8" t="n">
        <f aca="false">SUM(N21:N23)</f>
        <v>824</v>
      </c>
      <c r="O24" s="8" t="n">
        <f aca="false">SUM(O21:O23)</f>
        <v>824</v>
      </c>
      <c r="P24" s="8" t="n">
        <f aca="false">SUM(P21:P23)</f>
        <v>824</v>
      </c>
      <c r="Q24" s="8" t="n">
        <f aca="false">SUM(Q21:Q23)</f>
        <v>824</v>
      </c>
    </row>
    <row r="25" customFormat="false" ht="12.75" hidden="false" customHeight="false" outlineLevel="0" collapsed="false">
      <c r="C25" s="9"/>
      <c r="D25" s="6"/>
      <c r="E25" s="8"/>
      <c r="F25" s="8"/>
      <c r="G25" s="8"/>
      <c r="H25" s="8"/>
    </row>
    <row r="26" customFormat="false" ht="12.75" hidden="false" customHeight="false" outlineLevel="0" collapsed="false">
      <c r="A26" s="0" t="s">
        <v>13</v>
      </c>
      <c r="D26" s="8"/>
      <c r="F26" s="12" t="n">
        <v>35</v>
      </c>
      <c r="G26" s="13" t="n">
        <f aca="false">+F26*(1+G28)</f>
        <v>39.2</v>
      </c>
      <c r="H26" s="13" t="n">
        <f aca="false">+G26*(1+H28)</f>
        <v>43.904</v>
      </c>
      <c r="I26" s="13" t="n">
        <f aca="false">+H26*(1+I28)</f>
        <v>49.17248</v>
      </c>
      <c r="J26" s="13" t="n">
        <f aca="false">+I26*(1+J28)</f>
        <v>49.17248</v>
      </c>
      <c r="K26" s="13" t="n">
        <f aca="false">+J26*(1+K28)</f>
        <v>49.17248</v>
      </c>
      <c r="L26" s="13" t="n">
        <f aca="false">+K26*(1+L28)</f>
        <v>49.17248</v>
      </c>
      <c r="M26" s="13" t="n">
        <f aca="false">+L26*(1+M28)</f>
        <v>49.17248</v>
      </c>
      <c r="N26" s="13" t="n">
        <f aca="false">+M26*(1+N28)</f>
        <v>49.17248</v>
      </c>
      <c r="O26" s="13" t="n">
        <f aca="false">+N26*(1+O28)</f>
        <v>49.17248</v>
      </c>
      <c r="P26" s="13" t="n">
        <f aca="false">+O26*(1+P28)</f>
        <v>49.17248</v>
      </c>
      <c r="Q26" s="13" t="n">
        <f aca="false">+P26*(1+Q28)</f>
        <v>49.17248</v>
      </c>
      <c r="R26" s="13" t="n">
        <f aca="false">+Q26*(1+R28)</f>
        <v>49.17248</v>
      </c>
    </row>
    <row r="27" customFormat="false" ht="12.75" hidden="false" customHeight="false" outlineLevel="0" collapsed="false">
      <c r="C27" s="7"/>
      <c r="D27" s="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customFormat="false" ht="12.75" hidden="false" customHeight="false" outlineLevel="0" collapsed="false">
      <c r="B28" s="0" t="s">
        <v>4</v>
      </c>
      <c r="C28" s="7"/>
      <c r="D28" s="8"/>
      <c r="F28" s="7"/>
      <c r="G28" s="7" t="n">
        <v>0.12</v>
      </c>
      <c r="H28" s="7" t="n">
        <v>0.12</v>
      </c>
      <c r="I28" s="7" t="n">
        <v>0.12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</row>
    <row r="29" customFormat="false" ht="12.75" hidden="false" customHeight="false" outlineLevel="0" collapsed="false">
      <c r="C29" s="9"/>
      <c r="D29" s="6"/>
      <c r="E29" s="8"/>
      <c r="F29" s="8"/>
      <c r="G29" s="8"/>
      <c r="H29" s="8"/>
    </row>
    <row r="30" customFormat="false" ht="12.75" hidden="false" customHeight="false" outlineLevel="0" collapsed="false">
      <c r="A30" s="0" t="s">
        <v>14</v>
      </c>
      <c r="C30" s="9"/>
      <c r="D30" s="6"/>
      <c r="E30" s="8" t="n">
        <v>0</v>
      </c>
      <c r="F30" s="8" t="n">
        <f aca="false">+F26*F24</f>
        <v>35000</v>
      </c>
      <c r="G30" s="8" t="n">
        <f aca="false">+G26*G24</f>
        <v>39200</v>
      </c>
      <c r="H30" s="8" t="n">
        <f aca="false">+H26*H24</f>
        <v>43904</v>
      </c>
      <c r="I30" s="8" t="n">
        <f aca="false">+I26*I24</f>
        <v>49172.48</v>
      </c>
      <c r="J30" s="8" t="n">
        <f aca="false">+J26*J24</f>
        <v>49172.48</v>
      </c>
      <c r="K30" s="8" t="n">
        <f aca="false">+K26*K24</f>
        <v>49172.48</v>
      </c>
      <c r="L30" s="8" t="n">
        <f aca="false">+L26*L24</f>
        <v>49172.48</v>
      </c>
      <c r="M30" s="8" t="n">
        <f aca="false">+M26*M24</f>
        <v>49172.48</v>
      </c>
      <c r="N30" s="8" t="n">
        <f aca="false">+N26*N24</f>
        <v>40518.12352</v>
      </c>
      <c r="O30" s="8" t="n">
        <f aca="false">+O26*O24</f>
        <v>40518.12352</v>
      </c>
      <c r="P30" s="8" t="n">
        <f aca="false">+P26*P24</f>
        <v>40518.12352</v>
      </c>
      <c r="Q30" s="8" t="n">
        <f aca="false">+Q26*Q24</f>
        <v>40518.12352</v>
      </c>
      <c r="R30" s="8" t="n">
        <f aca="false">+R26*R24</f>
        <v>0</v>
      </c>
    </row>
    <row r="31" customFormat="false" ht="12.75" hidden="false" customHeight="false" outlineLevel="0" collapsed="false">
      <c r="C31" s="9"/>
      <c r="D31" s="6"/>
      <c r="E31" s="8"/>
      <c r="F31" s="8"/>
      <c r="G31" s="8"/>
      <c r="H31" s="8"/>
    </row>
    <row r="32" customFormat="false" ht="12.75" hidden="false" customHeight="false" outlineLevel="0" collapsed="false">
      <c r="B32" s="0" t="s">
        <v>5</v>
      </c>
      <c r="D32" s="7" t="n">
        <v>0.116</v>
      </c>
      <c r="F32" s="6" t="n">
        <f aca="false">+F$30/((1+$D32)^(YEAR(F$18)-YEAR($E$18)))</f>
        <v>31362.0071684588</v>
      </c>
      <c r="G32" s="6" t="n">
        <f aca="false">+G30/((1+$D$32)^(YEAR(G18)-YEAR($E$18)))</f>
        <v>31474.4157963027</v>
      </c>
      <c r="H32" s="6" t="n">
        <f aca="false">+H30/((1+$D$32)^(YEAR(H18)-YEAR($E$18)))</f>
        <v>31587.2273224543</v>
      </c>
      <c r="I32" s="6" t="n">
        <f aca="false">+I30/((1+$D$32)^(YEAR(I18)-YEAR($E$18)))</f>
        <v>31700.4431909936</v>
      </c>
      <c r="J32" s="6" t="n">
        <f aca="false">+J30/((1+$D$32)^(YEAR(J18)-YEAR($E$18)))</f>
        <v>28405.4150456932</v>
      </c>
      <c r="K32" s="6" t="n">
        <f aca="false">+K30/((1+$D$32)^(YEAR(K18)-YEAR($E$18)))</f>
        <v>25452.8808653165</v>
      </c>
      <c r="L32" s="6" t="n">
        <f aca="false">+L30/((1+$D$32)^(YEAR(L18)-YEAR($E$18)))</f>
        <v>22807.2409187424</v>
      </c>
      <c r="M32" s="6" t="n">
        <f aca="false">+M30/((1+$D$32)^(YEAR(M18)-YEAR($E$18)))</f>
        <v>20436.5958053247</v>
      </c>
      <c r="N32" s="6" t="n">
        <f aca="false">+N30/((1+$D$32)^(YEAR(N18)-YEAR($E$18)))</f>
        <v>15089.3861501681</v>
      </c>
      <c r="O32" s="6" t="n">
        <f aca="false">+O30/((1+$D$32)^(YEAR(O18)-YEAR($E$18)))</f>
        <v>13520.9553316918</v>
      </c>
      <c r="P32" s="6" t="n">
        <f aca="false">+P30/((1+$D$32)^(YEAR(P18)-YEAR($E$18)))</f>
        <v>12115.5513724837</v>
      </c>
      <c r="Q32" s="6" t="n">
        <f aca="false">+Q30/((1+$D$32)^(YEAR(Q18)-YEAR($E$18)))</f>
        <v>10856.2288283904</v>
      </c>
      <c r="R32" s="0" t="n">
        <v>0</v>
      </c>
    </row>
    <row r="34" customFormat="false" ht="12.75" hidden="false" customHeight="false" outlineLevel="0" collapsed="false">
      <c r="A34" s="0" t="s">
        <v>15</v>
      </c>
      <c r="F34" s="8" t="n">
        <f aca="false">+$E$12+$E$16+F32</f>
        <v>208334.006812328</v>
      </c>
      <c r="G34" s="8" t="n">
        <f aca="false">+$E$12+$E$16+G32</f>
        <v>208446.415440172</v>
      </c>
      <c r="H34" s="8" t="n">
        <f aca="false">+$E$12+$E$16+H32</f>
        <v>208559.226966324</v>
      </c>
      <c r="I34" s="8" t="n">
        <f aca="false">+$E$12+$E$16+I32</f>
        <v>208672.442834863</v>
      </c>
      <c r="J34" s="8" t="n">
        <f aca="false">+$E$12+$E$16+J32</f>
        <v>205377.414689563</v>
      </c>
      <c r="K34" s="8" t="n">
        <f aca="false">+$E$12+$E$16+K32</f>
        <v>202424.880509186</v>
      </c>
      <c r="L34" s="8" t="n">
        <f aca="false">+$E$12+$E$16+L32</f>
        <v>199779.240562612</v>
      </c>
      <c r="M34" s="8" t="n">
        <f aca="false">+$E$12+$E$16+M32</f>
        <v>197408.595449194</v>
      </c>
      <c r="N34" s="8" t="n">
        <f aca="false">+$E$12+$E$16+N32</f>
        <v>192061.385794038</v>
      </c>
      <c r="O34" s="8" t="n">
        <f aca="false">+$E$12+$E$16+O32</f>
        <v>190492.954975561</v>
      </c>
      <c r="P34" s="8" t="n">
        <f aca="false">+$E$12+$E$16+P32</f>
        <v>189087.551016353</v>
      </c>
      <c r="Q34" s="8" t="n">
        <f aca="false">+$E$12+$E$16+Q32</f>
        <v>187828.22847226</v>
      </c>
      <c r="R34" s="8" t="n">
        <f aca="false">+$E$12+$E$16+R32</f>
        <v>176971.99964387</v>
      </c>
    </row>
    <row r="36" customFormat="false" ht="12.75" hidden="false" customHeight="false" outlineLevel="0" collapsed="false">
      <c r="A36" s="0" t="s">
        <v>16</v>
      </c>
      <c r="D36" s="14" t="n">
        <f aca="false">SUM(F36:R36)</f>
        <v>1</v>
      </c>
      <c r="F36" s="15" t="n">
        <v>0.1</v>
      </c>
      <c r="G36" s="15" t="n">
        <v>0.4</v>
      </c>
      <c r="H36" s="15" t="n">
        <v>0.2</v>
      </c>
      <c r="I36" s="15" t="n">
        <v>0.15</v>
      </c>
      <c r="J36" s="15" t="n">
        <v>0.1</v>
      </c>
      <c r="K36" s="15" t="n">
        <v>0</v>
      </c>
      <c r="L36" s="15" t="n">
        <v>0</v>
      </c>
      <c r="M36" s="15" t="n">
        <v>0</v>
      </c>
      <c r="N36" s="15" t="n">
        <v>0</v>
      </c>
      <c r="O36" s="15" t="n">
        <v>0</v>
      </c>
      <c r="P36" s="15" t="n">
        <v>0</v>
      </c>
      <c r="Q36" s="15" t="n">
        <v>0</v>
      </c>
      <c r="R36" s="15" t="n">
        <v>0.05</v>
      </c>
    </row>
    <row r="38" customFormat="false" ht="12.75" hidden="false" customHeight="false" outlineLevel="0" collapsed="false">
      <c r="A38" s="0" t="s">
        <v>17</v>
      </c>
      <c r="E38" s="16" t="n">
        <f aca="false">SUM(F38:R38)</f>
        <v>206611.020126946</v>
      </c>
      <c r="F38" s="8" t="n">
        <f aca="false">+F34*F36</f>
        <v>20833.4006812328</v>
      </c>
      <c r="G38" s="8" t="n">
        <f aca="false">+G34*G36</f>
        <v>83378.5661760689</v>
      </c>
      <c r="H38" s="8" t="n">
        <f aca="false">+H34*H36</f>
        <v>41711.8453932648</v>
      </c>
      <c r="I38" s="8" t="n">
        <f aca="false">+I34*I36</f>
        <v>31300.8664252295</v>
      </c>
      <c r="J38" s="8" t="n">
        <f aca="false">+J34*J36</f>
        <v>20537.7414689563</v>
      </c>
      <c r="K38" s="8" t="n">
        <f aca="false">+K34*K36</f>
        <v>0</v>
      </c>
      <c r="L38" s="8" t="n">
        <f aca="false">+L34*L36</f>
        <v>0</v>
      </c>
      <c r="M38" s="8" t="n">
        <f aca="false">+M34*M36</f>
        <v>0</v>
      </c>
      <c r="N38" s="8" t="n">
        <f aca="false">+N34*N36</f>
        <v>0</v>
      </c>
      <c r="O38" s="8" t="n">
        <f aca="false">+O34*O36</f>
        <v>0</v>
      </c>
      <c r="P38" s="8" t="n">
        <f aca="false">+P34*P36</f>
        <v>0</v>
      </c>
      <c r="Q38" s="8" t="n">
        <f aca="false">+Q34*Q36</f>
        <v>0</v>
      </c>
      <c r="R38" s="8" t="n">
        <f aca="false">+R34*R36</f>
        <v>8848.59998219348</v>
      </c>
    </row>
    <row r="39" customFormat="false" ht="12.75" hidden="false" customHeight="false" outlineLevel="0" collapsed="false"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customFormat="false" ht="12.75" hidden="false" customHeight="false" outlineLevel="0" collapsed="false"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customFormat="false" ht="12.75" hidden="false" customHeight="false" outlineLevel="0" collapsed="false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customFormat="false" ht="12.75" hidden="false" customHeight="false" outlineLevel="0" collapsed="false"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customFormat="false" ht="12.75" hidden="false" customHeight="false" outlineLevel="0" collapsed="false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customFormat="false" ht="12.75" hidden="false" customHeight="false" outlineLevel="0" collapsed="false"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customFormat="false" ht="12.75" hidden="false" customHeight="false" outlineLevel="0" collapsed="false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7" customFormat="false" ht="12.75" hidden="false" customHeight="false" outlineLevel="0" collapsed="false">
      <c r="E47" s="4" t="n">
        <f aca="false">+E6</f>
        <v>36891</v>
      </c>
      <c r="F47" s="4" t="n">
        <f aca="false">+F6</f>
        <v>37210</v>
      </c>
      <c r="G47" s="4" t="n">
        <f aca="false">+G6</f>
        <v>37575</v>
      </c>
      <c r="H47" s="4" t="n">
        <f aca="false">+H6</f>
        <v>37940</v>
      </c>
      <c r="I47" s="4" t="n">
        <f aca="false">+I6</f>
        <v>38306</v>
      </c>
      <c r="J47" s="4" t="n">
        <f aca="false">+J6</f>
        <v>38671</v>
      </c>
      <c r="K47" s="4" t="n">
        <f aca="false">+K6</f>
        <v>39036</v>
      </c>
      <c r="L47" s="4" t="n">
        <f aca="false">+L6</f>
        <v>39401</v>
      </c>
      <c r="M47" s="4" t="n">
        <f aca="false">+M6</f>
        <v>39767</v>
      </c>
      <c r="N47" s="4" t="n">
        <f aca="false">+N6</f>
        <v>40132</v>
      </c>
      <c r="O47" s="4" t="n">
        <f aca="false">+O6</f>
        <v>40497</v>
      </c>
      <c r="P47" s="4" t="n">
        <f aca="false">+P6</f>
        <v>40862</v>
      </c>
      <c r="Q47" s="4" t="n">
        <f aca="false">+Q6</f>
        <v>41228</v>
      </c>
    </row>
    <row r="48" customFormat="false" ht="12.75" hidden="false" customHeight="false" outlineLevel="0" collapsed="false">
      <c r="A48" s="17" t="s">
        <v>18</v>
      </c>
      <c r="B48" s="18"/>
      <c r="C48" s="19"/>
      <c r="D48" s="20"/>
      <c r="E48" s="21" t="n">
        <v>0</v>
      </c>
      <c r="F48" s="21" t="n">
        <f aca="false">+F8</f>
        <v>17049.6</v>
      </c>
      <c r="G48" s="21" t="n">
        <f aca="false">+G8</f>
        <v>17902.08</v>
      </c>
      <c r="H48" s="21" t="n">
        <f aca="false">+H8</f>
        <v>18797.184</v>
      </c>
      <c r="I48" s="21" t="n">
        <f aca="false">+I8</f>
        <v>19737.0432</v>
      </c>
      <c r="J48" s="21" t="n">
        <f aca="false">+J8</f>
        <v>20723.89536</v>
      </c>
      <c r="K48" s="21" t="n">
        <f aca="false">+K8</f>
        <v>21760.090128</v>
      </c>
      <c r="L48" s="21" t="n">
        <f aca="false">+L8</f>
        <v>22848.0946344</v>
      </c>
      <c r="M48" s="21" t="n">
        <f aca="false">+M8</f>
        <v>23990.49936612</v>
      </c>
      <c r="N48" s="21" t="n">
        <f aca="false">+N8</f>
        <v>25190.024334426</v>
      </c>
      <c r="O48" s="21" t="n">
        <f aca="false">+O8</f>
        <v>26449.5255511473</v>
      </c>
      <c r="P48" s="21" t="n">
        <f aca="false">+P8</f>
        <v>27772.0018287047</v>
      </c>
      <c r="Q48" s="22" t="n">
        <f aca="false">+Q8</f>
        <v>29160.6019201399</v>
      </c>
      <c r="R48" s="8"/>
      <c r="S48" s="8"/>
    </row>
    <row r="49" customFormat="false" ht="12.75" hidden="false" customHeight="false" outlineLevel="0" collapsed="false">
      <c r="A49" s="23"/>
      <c r="B49" s="24"/>
      <c r="C49" s="7"/>
      <c r="D49" s="6"/>
      <c r="E49" s="24"/>
      <c r="F49" s="25" t="n">
        <v>0</v>
      </c>
      <c r="G49" s="25" t="n">
        <f aca="false">+G8</f>
        <v>17902.08</v>
      </c>
      <c r="H49" s="25" t="n">
        <f aca="false">+H8</f>
        <v>18797.184</v>
      </c>
      <c r="I49" s="25" t="n">
        <f aca="false">+I8</f>
        <v>19737.0432</v>
      </c>
      <c r="J49" s="25" t="n">
        <f aca="false">+J8</f>
        <v>20723.89536</v>
      </c>
      <c r="K49" s="25" t="n">
        <f aca="false">+K8</f>
        <v>21760.090128</v>
      </c>
      <c r="L49" s="25" t="n">
        <f aca="false">+L8</f>
        <v>22848.0946344</v>
      </c>
      <c r="M49" s="25" t="n">
        <f aca="false">+M8</f>
        <v>23990.49936612</v>
      </c>
      <c r="N49" s="25" t="n">
        <f aca="false">+N8</f>
        <v>25190.024334426</v>
      </c>
      <c r="O49" s="25" t="n">
        <f aca="false">+O8</f>
        <v>26449.5255511473</v>
      </c>
      <c r="P49" s="25" t="n">
        <f aca="false">+P8</f>
        <v>27772.0018287047</v>
      </c>
      <c r="Q49" s="26" t="n">
        <f aca="false">+Q8</f>
        <v>29160.6019201399</v>
      </c>
    </row>
    <row r="50" customFormat="false" ht="12.75" hidden="false" customHeight="false" outlineLevel="0" collapsed="false">
      <c r="A50" s="23"/>
      <c r="B50" s="24"/>
      <c r="C50" s="7"/>
      <c r="D50" s="6"/>
      <c r="E50" s="24"/>
      <c r="F50" s="24"/>
      <c r="G50" s="25" t="n">
        <v>0</v>
      </c>
      <c r="H50" s="25" t="n">
        <f aca="false">+H8</f>
        <v>18797.184</v>
      </c>
      <c r="I50" s="25" t="n">
        <f aca="false">+I8</f>
        <v>19737.0432</v>
      </c>
      <c r="J50" s="25" t="n">
        <f aca="false">+J8</f>
        <v>20723.89536</v>
      </c>
      <c r="K50" s="25" t="n">
        <f aca="false">+K8</f>
        <v>21760.090128</v>
      </c>
      <c r="L50" s="25" t="n">
        <f aca="false">+L8</f>
        <v>22848.0946344</v>
      </c>
      <c r="M50" s="25" t="n">
        <f aca="false">+M8</f>
        <v>23990.49936612</v>
      </c>
      <c r="N50" s="25" t="n">
        <f aca="false">+N8</f>
        <v>25190.024334426</v>
      </c>
      <c r="O50" s="25" t="n">
        <f aca="false">+O8</f>
        <v>26449.5255511473</v>
      </c>
      <c r="P50" s="25" t="n">
        <f aca="false">+P8</f>
        <v>27772.0018287047</v>
      </c>
      <c r="Q50" s="26" t="n">
        <f aca="false">+Q8</f>
        <v>29160.6019201399</v>
      </c>
    </row>
    <row r="51" customFormat="false" ht="12.75" hidden="false" customHeight="false" outlineLevel="0" collapsed="false">
      <c r="A51" s="23"/>
      <c r="B51" s="24"/>
      <c r="C51" s="7"/>
      <c r="D51" s="6"/>
      <c r="E51" s="24"/>
      <c r="F51" s="24"/>
      <c r="G51" s="24"/>
      <c r="H51" s="25" t="n">
        <v>0</v>
      </c>
      <c r="I51" s="25" t="n">
        <f aca="false">+I8</f>
        <v>19737.0432</v>
      </c>
      <c r="J51" s="25" t="n">
        <f aca="false">+J8</f>
        <v>20723.89536</v>
      </c>
      <c r="K51" s="25" t="n">
        <f aca="false">+K8</f>
        <v>21760.090128</v>
      </c>
      <c r="L51" s="25" t="n">
        <f aca="false">+L8</f>
        <v>22848.0946344</v>
      </c>
      <c r="M51" s="25" t="n">
        <f aca="false">+M8</f>
        <v>23990.49936612</v>
      </c>
      <c r="N51" s="25" t="n">
        <f aca="false">+N8</f>
        <v>25190.024334426</v>
      </c>
      <c r="O51" s="25" t="n">
        <f aca="false">+O8</f>
        <v>26449.5255511473</v>
      </c>
      <c r="P51" s="25" t="n">
        <f aca="false">+P8</f>
        <v>27772.0018287047</v>
      </c>
      <c r="Q51" s="26" t="n">
        <f aca="false">+Q8</f>
        <v>29160.6019201399</v>
      </c>
    </row>
    <row r="52" customFormat="false" ht="12.75" hidden="false" customHeight="false" outlineLevel="0" collapsed="false">
      <c r="A52" s="27"/>
      <c r="B52" s="25"/>
      <c r="C52" s="25"/>
      <c r="D52" s="25"/>
      <c r="E52" s="25"/>
      <c r="F52" s="25"/>
      <c r="G52" s="25"/>
      <c r="H52" s="25"/>
      <c r="I52" s="25" t="n">
        <v>0</v>
      </c>
      <c r="J52" s="25" t="n">
        <f aca="false">+J8</f>
        <v>20723.89536</v>
      </c>
      <c r="K52" s="25" t="n">
        <f aca="false">+K8</f>
        <v>21760.090128</v>
      </c>
      <c r="L52" s="25" t="n">
        <f aca="false">+L8</f>
        <v>22848.0946344</v>
      </c>
      <c r="M52" s="25" t="n">
        <f aca="false">+M8</f>
        <v>23990.49936612</v>
      </c>
      <c r="N52" s="25" t="n">
        <f aca="false">+N8</f>
        <v>25190.024334426</v>
      </c>
      <c r="O52" s="25" t="n">
        <f aca="false">+O8</f>
        <v>26449.5255511473</v>
      </c>
      <c r="P52" s="25" t="n">
        <f aca="false">+P8</f>
        <v>27772.0018287047</v>
      </c>
      <c r="Q52" s="26" t="n">
        <f aca="false">+Q8</f>
        <v>29160.6019201399</v>
      </c>
    </row>
    <row r="53" customFormat="false" ht="12.75" hidden="false" customHeight="false" outlineLevel="0" collapsed="false">
      <c r="A53" s="23"/>
      <c r="B53" s="24"/>
      <c r="C53" s="7"/>
      <c r="D53" s="6"/>
      <c r="E53" s="24"/>
      <c r="F53" s="24"/>
      <c r="G53" s="24"/>
      <c r="H53" s="24"/>
      <c r="I53" s="24"/>
      <c r="J53" s="25" t="n">
        <v>0</v>
      </c>
      <c r="K53" s="25" t="n">
        <f aca="false">+K8</f>
        <v>21760.090128</v>
      </c>
      <c r="L53" s="25" t="n">
        <f aca="false">+L8</f>
        <v>22848.0946344</v>
      </c>
      <c r="M53" s="25" t="n">
        <f aca="false">+M8</f>
        <v>23990.49936612</v>
      </c>
      <c r="N53" s="25" t="n">
        <f aca="false">+N8</f>
        <v>25190.024334426</v>
      </c>
      <c r="O53" s="25" t="n">
        <f aca="false">+O8</f>
        <v>26449.5255511473</v>
      </c>
      <c r="P53" s="25" t="n">
        <f aca="false">+P8</f>
        <v>27772.0018287047</v>
      </c>
      <c r="Q53" s="26" t="n">
        <f aca="false">+Q8</f>
        <v>29160.6019201399</v>
      </c>
    </row>
    <row r="54" customFormat="false" ht="12.75" hidden="false" customHeight="false" outlineLevel="0" collapsed="false">
      <c r="A54" s="23"/>
      <c r="B54" s="24"/>
      <c r="C54" s="7"/>
      <c r="D54" s="6"/>
      <c r="E54" s="24"/>
      <c r="F54" s="24"/>
      <c r="G54" s="24"/>
      <c r="H54" s="24"/>
      <c r="I54" s="24"/>
      <c r="J54" s="24"/>
      <c r="K54" s="25" t="n">
        <v>0</v>
      </c>
      <c r="L54" s="25" t="n">
        <f aca="false">+L$8</f>
        <v>22848.0946344</v>
      </c>
      <c r="M54" s="25" t="n">
        <f aca="false">+M$8</f>
        <v>23990.49936612</v>
      </c>
      <c r="N54" s="25" t="n">
        <f aca="false">+N$8</f>
        <v>25190.024334426</v>
      </c>
      <c r="O54" s="25" t="n">
        <f aca="false">+O$8</f>
        <v>26449.5255511473</v>
      </c>
      <c r="P54" s="25" t="n">
        <f aca="false">+P$8</f>
        <v>27772.0018287047</v>
      </c>
      <c r="Q54" s="26" t="n">
        <f aca="false">+Q$8</f>
        <v>29160.6019201399</v>
      </c>
    </row>
    <row r="55" customFormat="false" ht="12.75" hidden="false" customHeight="false" outlineLevel="0" collapsed="false">
      <c r="A55" s="23"/>
      <c r="B55" s="24"/>
      <c r="C55" s="7"/>
      <c r="D55" s="6"/>
      <c r="E55" s="24"/>
      <c r="F55" s="24"/>
      <c r="G55" s="24"/>
      <c r="H55" s="24"/>
      <c r="I55" s="24"/>
      <c r="J55" s="24"/>
      <c r="K55" s="24"/>
      <c r="L55" s="25" t="n">
        <v>0</v>
      </c>
      <c r="M55" s="25" t="n">
        <f aca="false">+M$8</f>
        <v>23990.49936612</v>
      </c>
      <c r="N55" s="25" t="n">
        <f aca="false">+N$8</f>
        <v>25190.024334426</v>
      </c>
      <c r="O55" s="25" t="n">
        <f aca="false">+O$8</f>
        <v>26449.5255511473</v>
      </c>
      <c r="P55" s="25" t="n">
        <f aca="false">+P$8</f>
        <v>27772.0018287047</v>
      </c>
      <c r="Q55" s="26" t="n">
        <f aca="false">+Q$8</f>
        <v>29160.6019201399</v>
      </c>
    </row>
    <row r="56" customFormat="false" ht="12.75" hidden="false" customHeight="false" outlineLevel="0" collapsed="false">
      <c r="A56" s="23"/>
      <c r="B56" s="24"/>
      <c r="C56" s="7"/>
      <c r="D56" s="6"/>
      <c r="E56" s="24"/>
      <c r="F56" s="24"/>
      <c r="G56" s="24"/>
      <c r="H56" s="24"/>
      <c r="I56" s="24"/>
      <c r="J56" s="24"/>
      <c r="K56" s="24"/>
      <c r="L56" s="24"/>
      <c r="M56" s="25" t="n">
        <v>0</v>
      </c>
      <c r="N56" s="25" t="n">
        <f aca="false">+N$8</f>
        <v>25190.024334426</v>
      </c>
      <c r="O56" s="25" t="n">
        <f aca="false">+O$8</f>
        <v>26449.5255511473</v>
      </c>
      <c r="P56" s="25" t="n">
        <f aca="false">+P$8</f>
        <v>27772.0018287047</v>
      </c>
      <c r="Q56" s="26" t="n">
        <f aca="false">+Q$8</f>
        <v>29160.6019201399</v>
      </c>
    </row>
    <row r="57" customFormat="false" ht="12.75" hidden="false" customHeight="false" outlineLevel="0" collapsed="false">
      <c r="A57" s="23"/>
      <c r="B57" s="24"/>
      <c r="C57" s="7"/>
      <c r="D57" s="6"/>
      <c r="E57" s="24"/>
      <c r="F57" s="24"/>
      <c r="G57" s="24"/>
      <c r="H57" s="24"/>
      <c r="I57" s="24"/>
      <c r="J57" s="24"/>
      <c r="K57" s="24"/>
      <c r="L57" s="24"/>
      <c r="M57" s="24"/>
      <c r="N57" s="25" t="n">
        <v>0</v>
      </c>
      <c r="O57" s="25" t="n">
        <f aca="false">+O$8</f>
        <v>26449.5255511473</v>
      </c>
      <c r="P57" s="25" t="n">
        <f aca="false">+P$8</f>
        <v>27772.0018287047</v>
      </c>
      <c r="Q57" s="26" t="n">
        <f aca="false">+Q$8</f>
        <v>29160.6019201399</v>
      </c>
    </row>
    <row r="58" customFormat="false" ht="12.75" hidden="false" customHeight="false" outlineLevel="0" collapsed="false">
      <c r="A58" s="23"/>
      <c r="B58" s="24"/>
      <c r="C58" s="7"/>
      <c r="D58" s="6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 t="n">
        <v>0</v>
      </c>
      <c r="P58" s="25" t="n">
        <f aca="false">+P$8</f>
        <v>27772.0018287047</v>
      </c>
      <c r="Q58" s="26" t="n">
        <f aca="false">+Q$8</f>
        <v>29160.6019201399</v>
      </c>
    </row>
    <row r="59" customFormat="false" ht="12.75" hidden="false" customHeight="false" outlineLevel="0" collapsed="false">
      <c r="A59" s="28"/>
      <c r="B59" s="29"/>
      <c r="C59" s="30"/>
      <c r="D59" s="31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32" t="n">
        <v>0</v>
      </c>
      <c r="Q59" s="33" t="n">
        <f aca="false">+Q8</f>
        <v>29160.6019201399</v>
      </c>
    </row>
    <row r="60" customFormat="false" ht="12.75" hidden="false" customHeight="false" outlineLevel="0" collapsed="false">
      <c r="C60" s="7"/>
      <c r="D60" s="6"/>
      <c r="P60" s="8"/>
      <c r="Q60" s="8"/>
    </row>
    <row r="62" customFormat="false" ht="12.75" hidden="false" customHeight="false" outlineLevel="0" collapsed="false">
      <c r="B62" s="0" t="s">
        <v>19</v>
      </c>
      <c r="C62" s="7"/>
      <c r="D62" s="6"/>
    </row>
    <row r="63" customFormat="false" ht="12.75" hidden="false" customHeight="false" outlineLevel="0" collapsed="false">
      <c r="B63" s="0" t="s">
        <v>20</v>
      </c>
      <c r="C63" s="7"/>
      <c r="D63" s="6"/>
      <c r="E63" s="6" t="n">
        <f aca="false">XNPV($D$12,E$48:Q$48,E$6:Q$6)</f>
        <v>162288.105106064</v>
      </c>
      <c r="F63" s="6" t="n">
        <f aca="false">XNPV($D$12,F$49:Q$49,F$6:Q$6)</f>
        <v>156880.895892301</v>
      </c>
      <c r="G63" s="6" t="n">
        <f aca="false">XNPV($D$12,G$50:Q$50,G$6:Q$6)</f>
        <v>151921.489803416</v>
      </c>
      <c r="H63" s="6" t="n">
        <f aca="false">XNPV($D$12,H$51:Q$51,H$6:Q$6)</f>
        <v>145657.828712198</v>
      </c>
      <c r="I63" s="6" t="n">
        <f aca="false">XNPV($D$12,I$52:Q$52,I$6:Q$6)</f>
        <v>137971.804941234</v>
      </c>
      <c r="J63" s="6" t="n">
        <f aca="false">XNPV($D$12,J$53:Q$53,J$6:Q$6)</f>
        <v>128630.583488885</v>
      </c>
      <c r="K63" s="6" t="n">
        <f aca="false">XNPV($D$12,K$54:Q$54,K$6:Q$6)</f>
        <v>117482.516498719</v>
      </c>
      <c r="L63" s="6" t="n">
        <f aca="false">XNPV($D$12,L$55:Q$55,L$6:Q$6)</f>
        <v>104326.729475463</v>
      </c>
      <c r="M63" s="6" t="n">
        <f aca="false">XNPV($D$12,M$56:Q$56,M$6:Q$6)</f>
        <v>88967.7156600491</v>
      </c>
      <c r="N63" s="6" t="n">
        <f aca="false">XNPV($D$12,N$57:Q$57,N$6:Q$6)</f>
        <v>71117.5278675771</v>
      </c>
      <c r="O63" s="6" t="n">
        <f aca="false">XNPV($D$12,O$58:Q$58,O$6:Q$6)</f>
        <v>50535.1983655049</v>
      </c>
      <c r="P63" s="6" t="n">
        <f aca="false">XNPV($D$12,P$59:Q$59,P$6:Q$6)</f>
        <v>26932.3504019544</v>
      </c>
      <c r="Q63" s="6" t="n">
        <v>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2000-09-07T12:08:09Z</dcterms:created>
  <dc:creator>brad alford</dc:creator>
  <dc:description/>
  <dc:language>en-US</dc:language>
  <cp:lastModifiedBy>brad alford</cp:lastModifiedBy>
  <cp:lastPrinted>2000-09-25T17:23:09Z</cp:lastPrinted>
  <cp:revision>0</cp:revision>
  <dc:subject/>
  <dc:title/>
</cp:coreProperties>
</file>