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" sheetId="1" state="visible" r:id="rId3"/>
    <sheet name="vol var by month" sheetId="2" state="visible" r:id="rId4"/>
    <sheet name="summar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<sst xmlns="http://schemas.openxmlformats.org/spreadsheetml/2006/main" count="57" uniqueCount="56">
  <si>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vol</t>
  </si>
  <si>
    <t xml:space="preserve">amt</t>
  </si>
  <si>
    <t xml:space="preserve">other</t>
  </si>
  <si>
    <t xml:space="preserve">total gms</t>
  </si>
  <si>
    <t xml:space="preserve">Sales</t>
  </si>
  <si>
    <t xml:space="preserve">Demand</t>
  </si>
  <si>
    <t xml:space="preserve">Adjusted</t>
  </si>
  <si>
    <t xml:space="preserve">Enron Net Vol</t>
  </si>
  <si>
    <t xml:space="preserve">Enron Supply</t>
  </si>
  <si>
    <t xml:space="preserve">Enron Sales</t>
  </si>
  <si>
    <t xml:space="preserve">Enron net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</si>
  <si>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</si>
  <si>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</si>
  <si>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</si>
  <si>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</si>
  <si>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</si>
  <si>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</si>
  <si>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Total</t>
  </si>
  <si>
    <t xml:space="preserve">Overbilldemand</t>
  </si>
  <si>
    <t xml:space="preserve">Enron Variances Less Supply</t>
  </si>
  <si>
    <t xml:space="preserve">Per Worksheet</t>
  </si>
  <si>
    <t xml:space="preserve">Month</t>
  </si>
  <si>
    <t xml:space="preserve">Volume</t>
  </si>
  <si>
    <t xml:space="preserve">Vol not in Analysis</t>
  </si>
  <si>
    <t xml:space="preserve">Vol Adj. See Comments</t>
  </si>
  <si>
    <t xml:space="preserve">Amt Adj</t>
  </si>
  <si>
    <t xml:space="preserve">Adj Vol</t>
  </si>
  <si>
    <t xml:space="preserve">Comments</t>
  </si>
  <si>
    <t xml:space="preserve">Jan</t>
  </si>
  <si>
    <t xml:space="preserve">1849 dff TCO and Dayton.  Storage transport not billed approx. $160k.</t>
  </si>
  <si>
    <t xml:space="preserve">Feb</t>
  </si>
  <si>
    <t xml:space="preserve">storage   </t>
  </si>
  <si>
    <t xml:space="preserve">287,724dt $819984.00 due Enron TCO volumes underbilled.</t>
  </si>
  <si>
    <t xml:space="preserve">Mar</t>
  </si>
  <si>
    <t xml:space="preserve">storage, agl stow vol</t>
  </si>
  <si>
    <t xml:space="preserve">TCO difference due Enron 203,609DTHS.</t>
  </si>
  <si>
    <t xml:space="preserve">1st Qtr</t>
  </si>
  <si>
    <t xml:space="preserve">Apr</t>
  </si>
  <si>
    <t xml:space="preserve">Due Enron 300,000dth $938,370.00 transposed vol.  41,040dth $127,523.00 dup storage.193,106dth $600,038.00 Tco underbilled.</t>
  </si>
  <si>
    <t xml:space="preserve">May</t>
  </si>
  <si>
    <t xml:space="preserve">164231dth $550633.70 due Enron TCO volumes.</t>
  </si>
  <si>
    <t xml:space="preserve">Jun</t>
  </si>
  <si>
    <t xml:space="preserve">Enron Billing Summary June Y-T-D</t>
  </si>
  <si>
    <t xml:space="preserve">GMS Volume</t>
  </si>
  <si>
    <t xml:space="preserve">GMS Amount</t>
  </si>
  <si>
    <t xml:space="preserve">Enron Volume</t>
  </si>
  <si>
    <t xml:space="preserve">Enron Amt</t>
  </si>
  <si>
    <t xml:space="preserve">Volume Variance</t>
  </si>
  <si>
    <t xml:space="preserve">Amount Variance</t>
  </si>
  <si>
    <t xml:space="preserve">Adjustments:</t>
  </si>
  <si>
    <t xml:space="preserve">    Overbilled Demand</t>
  </si>
  <si>
    <t xml:space="preserve">    Demand not in Purchases</t>
  </si>
  <si>
    <t xml:space="preserve">    GMS Sales</t>
  </si>
  <si>
    <t xml:space="preserve">    Totals:</t>
  </si>
  <si>
    <t xml:space="preserve">Enron invoice 200007JW dtd 8/8/00</t>
  </si>
  <si>
    <t xml:space="preserve">Approx balance in GMS not paid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</si>
</sst>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[$-409]mmm\-yy"/>
    <numFmt numFmtId="169" formatCode="_(\$* #,##0_);_(\$* \(#,##0\);_(\$* \-_);_(@_)"/>
    <numFmt numFmtId="170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3.85"/>
    <col collapsed="false" customWidth="true" hidden="false" outlineLevel="0" max="4" min="4" style="2" width="15.99"/>
    <col collapsed="false" customWidth="true" hidden="false" outlineLevel="0" max="5" min="5" style="2" width="16.28"/>
    <col collapsed="false" customWidth="true" hidden="false" outlineLevel="0" max="7" min="6" style="2" width="15.85"/>
    <col collapsed="false" customWidth="true" hidden="false" outlineLevel="0" max="8" min="8" style="2" width="15.41"/>
    <col collapsed="false" customWidth="true" hidden="false" outlineLevel="0" max="9" min="9" style="0" width="14.41"/>
    <col collapsed="false" customWidth="true" hidden="false" outlineLevel="0" max="10" min="10" style="0" width="14.85"/>
  </cols>
  <sheetData>
    <row r="7" customFormat="false" ht="12.75" hidden="false" customHeight="false" outlineLevel="0" collapsed="false">
      <c r="C7" s="1" t="s">
        <v>0</v>
      </c>
      <c r="D7" s="2" t="s">
        <v>1</v>
      </c>
      <c r="E7" s="2" t="s">
        <v>2</v>
      </c>
      <c r="F7" s="2" t="s">
        <v>3</v>
      </c>
    </row>
    <row r="8" customFormat="false" ht="12.75" hidden="false" customHeight="false" outlineLevel="0" collapsed="false">
      <c r="B8" s="3" t="n">
        <v>36526</v>
      </c>
      <c r="C8" s="1" t="n">
        <v>12245438</v>
      </c>
      <c r="D8" s="2" t="n">
        <v>32765466.96</v>
      </c>
      <c r="E8" s="2" t="n">
        <v>599586.52</v>
      </c>
      <c r="F8" s="2" t="n">
        <f aca="false">SUM(D8:E8)</f>
        <v>33365053.48</v>
      </c>
    </row>
    <row r="9" customFormat="false" ht="12.75" hidden="false" customHeight="false" outlineLevel="0" collapsed="false">
      <c r="B9" s="3" t="n">
        <v>36557</v>
      </c>
      <c r="C9" s="1" t="n">
        <v>10585619</v>
      </c>
      <c r="D9" s="2" t="n">
        <v>29734579.06</v>
      </c>
      <c r="E9" s="2" t="n">
        <v>497234.03</v>
      </c>
      <c r="F9" s="2" t="n">
        <f aca="false">SUM(D9:E9)</f>
        <v>30231813.09</v>
      </c>
    </row>
    <row r="10" customFormat="false" ht="12.75" hidden="false" customHeight="false" outlineLevel="0" collapsed="false">
      <c r="B10" s="3" t="n">
        <v>36586</v>
      </c>
      <c r="C10" s="1" t="n">
        <v>9735677</v>
      </c>
      <c r="D10" s="2" t="n">
        <v>26805041</v>
      </c>
      <c r="E10" s="2" t="n">
        <v>111542</v>
      </c>
      <c r="F10" s="2" t="n">
        <f aca="false">SUM(D10:E10)</f>
        <v>26916583</v>
      </c>
    </row>
    <row r="11" customFormat="false" ht="12.75" hidden="false" customHeight="false" outlineLevel="0" collapsed="false">
      <c r="B11" s="3" t="n">
        <v>36617</v>
      </c>
      <c r="C11" s="1" t="n">
        <v>9516174</v>
      </c>
      <c r="D11" s="2" t="n">
        <v>28304500</v>
      </c>
      <c r="E11" s="2" t="n">
        <v>495284</v>
      </c>
      <c r="F11" s="2" t="n">
        <f aca="false">SUM(D11:E11)</f>
        <v>28799784</v>
      </c>
    </row>
    <row r="12" customFormat="false" ht="12.75" hidden="false" customHeight="false" outlineLevel="0" collapsed="false">
      <c r="B12" s="3"/>
    </row>
    <row r="13" customFormat="false" ht="12.75" hidden="false" customHeight="false" outlineLevel="0" collapsed="false">
      <c r="B13" s="3" t="n">
        <v>36647</v>
      </c>
      <c r="C13" s="1" t="n">
        <v>6954454</v>
      </c>
      <c r="D13" s="2" t="n">
        <v>22187033.55</v>
      </c>
      <c r="E13" s="2" t="n">
        <v>357490</v>
      </c>
      <c r="F13" s="2" t="n">
        <f aca="false">SUM(D13:E13)</f>
        <v>22544523.55</v>
      </c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 t="n">
        <v>36678</v>
      </c>
      <c r="C15" s="1" t="n">
        <v>5271274</v>
      </c>
      <c r="D15" s="2" t="n">
        <f aca="false">23623016.85-376466</f>
        <v>23246550.85</v>
      </c>
      <c r="E15" s="2" t="n">
        <v>376466</v>
      </c>
      <c r="F15" s="2" t="n">
        <f aca="false">SUM(D15:E15)</f>
        <v>23623016.85</v>
      </c>
    </row>
    <row r="16" customFormat="false" ht="12.75" hidden="false" customHeight="false" outlineLevel="0" collapsed="false">
      <c r="B16" s="3"/>
      <c r="C16" s="1" t="n">
        <f aca="false">SUM(C8:C15)</f>
        <v>54308636</v>
      </c>
      <c r="D16" s="2" t="n">
        <f aca="false">SUM(D8:D15)</f>
        <v>163043171.42</v>
      </c>
      <c r="E16" s="2" t="n">
        <f aca="false">SUM(E8:E15)</f>
        <v>2437602.55</v>
      </c>
      <c r="F16" s="2" t="n">
        <f aca="false">SUM(F8:F15)</f>
        <v>165480773.97</v>
      </c>
    </row>
    <row r="17" customFormat="false" ht="12.75" hidden="false" customHeight="false" outlineLevel="0" collapsed="false">
      <c r="E17" s="0" t="s">
        <v>4</v>
      </c>
      <c r="F17" s="2" t="n">
        <v>-10506470.06</v>
      </c>
      <c r="H17" s="4"/>
    </row>
    <row r="18" customFormat="false" ht="12.75" hidden="false" customHeight="false" outlineLevel="0" collapsed="false">
      <c r="E18" s="0"/>
    </row>
    <row r="19" customFormat="false" ht="12.75" hidden="false" customHeight="false" outlineLevel="0" collapsed="false">
      <c r="E19" s="0" t="s">
        <v>5</v>
      </c>
      <c r="F19" s="2" t="n">
        <v>12584710</v>
      </c>
    </row>
    <row r="20" customFormat="false" ht="12.75" hidden="false" customHeight="false" outlineLevel="0" collapsed="false">
      <c r="E20" s="0" t="s">
        <v>6</v>
      </c>
      <c r="F20" s="2" t="n">
        <f aca="false">SUM(F16:F19)</f>
        <v>167559013.91</v>
      </c>
    </row>
    <row r="24" customFormat="false" ht="12.75" hidden="false" customHeight="false" outlineLevel="0" collapsed="false">
      <c r="C24" s="1" t="s">
        <v>7</v>
      </c>
      <c r="D24" s="2" t="s">
        <v>8</v>
      </c>
      <c r="E24" s="2" t="s">
        <v>9</v>
      </c>
      <c r="F24" s="2" t="s">
        <v>10</v>
      </c>
    </row>
    <row r="25" customFormat="false" ht="12.75" hidden="false" customHeight="false" outlineLevel="0" collapsed="false">
      <c r="B25" s="1" t="s">
        <v>11</v>
      </c>
      <c r="C25" s="1" t="n">
        <v>11486359</v>
      </c>
      <c r="E25" s="2" t="n">
        <v>32734558</v>
      </c>
      <c r="F25" s="2" t="n">
        <f aca="false">SUM(D25:E25)</f>
        <v>32734558</v>
      </c>
      <c r="J25" s="5"/>
    </row>
    <row r="26" customFormat="false" ht="12.75" hidden="false" customHeight="false" outlineLevel="0" collapsed="false">
      <c r="B26" s="1" t="s">
        <v>12</v>
      </c>
      <c r="C26" s="1" t="n">
        <f aca="false">12052007-1919624</f>
        <v>10132383</v>
      </c>
      <c r="D26" s="2" t="n">
        <v>-4612324.92</v>
      </c>
      <c r="E26" s="2" t="n">
        <v>36596514</v>
      </c>
      <c r="F26" s="2" t="n">
        <f aca="false">SUM(D26:E26)</f>
        <v>31984189.08</v>
      </c>
      <c r="J26" s="5"/>
    </row>
    <row r="27" customFormat="false" ht="12.75" hidden="false" customHeight="false" outlineLevel="0" collapsed="false">
      <c r="B27" s="1" t="s">
        <v>13</v>
      </c>
      <c r="C27" s="1" t="n">
        <f aca="false">11755616-1373751</f>
        <v>10381865</v>
      </c>
      <c r="D27" s="2" t="n">
        <v>-3826352</v>
      </c>
      <c r="E27" s="2" t="n">
        <v>34638978.36</v>
      </c>
      <c r="F27" s="2" t="n">
        <f aca="false">SUM(D27:E27)</f>
        <v>30812626.36</v>
      </c>
      <c r="J27" s="5"/>
    </row>
    <row r="28" customFormat="false" ht="12.75" hidden="false" customHeight="false" outlineLevel="0" collapsed="false">
      <c r="B28" s="1" t="s">
        <v>14</v>
      </c>
      <c r="C28" s="1" t="n">
        <f aca="false">7278502-427613</f>
        <v>6850889</v>
      </c>
      <c r="D28" s="2" t="n">
        <f aca="false">-3606-1311209</f>
        <v>-1314815</v>
      </c>
      <c r="E28" s="2" t="n">
        <v>23386537</v>
      </c>
      <c r="F28" s="2" t="n">
        <f aca="false">SUM(D28:E28)</f>
        <v>22071722</v>
      </c>
      <c r="J28" s="5"/>
    </row>
    <row r="29" customFormat="false" ht="12.75" hidden="false" customHeight="false" outlineLevel="0" collapsed="false">
      <c r="B29" s="1" t="s">
        <v>15</v>
      </c>
      <c r="C29" s="1" t="n">
        <f aca="false">7072304-715960</f>
        <v>6356344</v>
      </c>
      <c r="D29" s="2" t="n">
        <v>-2582442.36</v>
      </c>
      <c r="E29" s="2" t="n">
        <v>24799715.65</v>
      </c>
      <c r="F29" s="2" t="n">
        <f aca="false">SUM(D29:E29)</f>
        <v>22217273.29</v>
      </c>
      <c r="J29" s="5"/>
    </row>
    <row r="30" customFormat="false" ht="12.75" hidden="false" customHeight="false" outlineLevel="0" collapsed="false">
      <c r="B30" s="1" t="s">
        <v>16</v>
      </c>
      <c r="C30" s="1" t="n">
        <f aca="false">4824683-676706</f>
        <v>4147977</v>
      </c>
      <c r="D30" s="2" t="n">
        <v>-2981302</v>
      </c>
      <c r="E30" s="2" t="n">
        <v>29272313.68</v>
      </c>
      <c r="F30" s="2" t="n">
        <f aca="false">SUM(D30:E30)</f>
        <v>26291011.68</v>
      </c>
      <c r="I30" s="2"/>
      <c r="J30" s="5"/>
    </row>
    <row r="31" customFormat="false" ht="12.75" hidden="false" customHeight="false" outlineLevel="0" collapsed="false">
      <c r="A31" s="6"/>
      <c r="B31" s="6" t="s">
        <v>17</v>
      </c>
      <c r="C31" s="7" t="n">
        <f aca="false">SUM(C25:C30)</f>
        <v>49355817</v>
      </c>
      <c r="D31" s="8" t="n">
        <f aca="false">SUM(D26:D29)</f>
        <v>-12335934.28</v>
      </c>
      <c r="E31" s="8" t="n">
        <f aca="false">SUM(E25:E30)</f>
        <v>181428616.69</v>
      </c>
      <c r="F31" s="8" t="n">
        <f aca="false">SUM(F25:F30)</f>
        <v>166111380.41</v>
      </c>
      <c r="H31" s="8"/>
      <c r="I31" s="6"/>
      <c r="J31" s="6"/>
    </row>
    <row r="32" customFormat="false" ht="12.75" hidden="false" customHeight="false" outlineLevel="0" collapsed="false">
      <c r="E32" s="2" t="s">
        <v>18</v>
      </c>
      <c r="F32" s="2" t="n">
        <v>-6347657</v>
      </c>
    </row>
    <row r="34" customFormat="false" ht="12.75" hidden="false" customHeight="false" outlineLevel="0" collapsed="false">
      <c r="F34" s="2" t="n">
        <f aca="false">SUM(F31:F32)</f>
        <v>159763723.41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9" width="15.41"/>
    <col collapsed="false" customWidth="true" hidden="false" outlineLevel="0" max="5" min="5" style="2" width="14.41"/>
    <col collapsed="false" customWidth="true" hidden="false" outlineLevel="0" max="6" min="6" style="1" width="18.85"/>
    <col collapsed="false" customWidth="true" hidden="false" outlineLevel="0" max="7" min="7" style="10" width="18.99"/>
    <col collapsed="false" customWidth="true" hidden="false" outlineLevel="0" max="8" min="8" style="2" width="13.85"/>
    <col collapsed="false" customWidth="true" hidden="false" outlineLevel="0" max="9" min="9" style="10" width="13.85"/>
    <col collapsed="false" customWidth="true" hidden="false" outlineLevel="0" max="10" min="10" style="2" width="14.41"/>
  </cols>
  <sheetData>
    <row r="1" customFormat="false" ht="12.75" hidden="false" customHeight="false" outlineLevel="0" collapsed="false">
      <c r="C1" s="11" t="s">
        <v>19</v>
      </c>
      <c r="D1" s="11"/>
      <c r="E1" s="11"/>
      <c r="F1" s="11"/>
      <c r="G1" s="11"/>
      <c r="H1" s="11"/>
      <c r="I1" s="11"/>
      <c r="J1" s="11"/>
      <c r="K1" s="11"/>
    </row>
    <row r="2" customFormat="false" ht="12.75" hidden="false" customHeight="false" outlineLevel="0" collapsed="false">
      <c r="C2" s="11"/>
      <c r="D2" s="11"/>
      <c r="E2" s="11"/>
      <c r="F2" s="11"/>
      <c r="G2" s="11"/>
      <c r="H2" s="11"/>
      <c r="I2" s="11"/>
      <c r="J2" s="11"/>
      <c r="K2" s="11"/>
    </row>
    <row r="3" customFormat="false" ht="12.75" hidden="false" customHeight="false" outlineLevel="0" collapsed="false">
      <c r="D3" s="7" t="s">
        <v>20</v>
      </c>
      <c r="E3" s="10"/>
      <c r="G3" s="2"/>
      <c r="H3" s="10"/>
      <c r="I3" s="2"/>
      <c r="J3" s="0"/>
    </row>
    <row r="4" customFormat="false" ht="12.75" hidden="false" customHeight="false" outlineLevel="0" collapsed="false">
      <c r="A4" s="6"/>
      <c r="B4" s="6"/>
      <c r="C4" s="6" t="s">
        <v>21</v>
      </c>
      <c r="D4" s="12" t="s">
        <v>22</v>
      </c>
      <c r="E4" s="8"/>
      <c r="F4" s="7" t="s">
        <v>23</v>
      </c>
      <c r="G4" s="6"/>
      <c r="H4" s="13" t="s">
        <v>24</v>
      </c>
      <c r="I4" s="8" t="s">
        <v>25</v>
      </c>
      <c r="J4" s="13" t="s">
        <v>26</v>
      </c>
      <c r="K4" s="8"/>
      <c r="L4" s="6" t="s">
        <v>27</v>
      </c>
    </row>
    <row r="5" customFormat="false" ht="12.75" hidden="false" customHeight="false" outlineLevel="0" collapsed="false">
      <c r="H5" s="10"/>
      <c r="I5" s="2"/>
      <c r="J5" s="10"/>
      <c r="K5" s="2"/>
    </row>
    <row r="6" customFormat="false" ht="12.75" hidden="false" customHeight="false" outlineLevel="0" collapsed="false">
      <c r="C6" s="14" t="s">
        <v>28</v>
      </c>
      <c r="D6" s="15" t="n">
        <v>987989</v>
      </c>
      <c r="H6" s="15" t="n">
        <f aca="false">-46572+48421</f>
        <v>1849</v>
      </c>
      <c r="I6" s="2"/>
      <c r="J6" s="10" t="n">
        <f aca="false">D6+F6+H6</f>
        <v>989838</v>
      </c>
      <c r="K6" s="2"/>
      <c r="L6" s="0" t="s">
        <v>29</v>
      </c>
    </row>
    <row r="7" customFormat="false" ht="12.75" hidden="false" customHeight="false" outlineLevel="0" collapsed="false">
      <c r="C7" s="14" t="s">
        <v>30</v>
      </c>
      <c r="D7" s="15" t="n">
        <v>1430189</v>
      </c>
      <c r="F7" s="1" t="n">
        <v>-1270436</v>
      </c>
      <c r="G7" s="16" t="s">
        <v>31</v>
      </c>
      <c r="H7" s="10" t="n">
        <f aca="false">287724</f>
        <v>287724</v>
      </c>
      <c r="I7" s="2"/>
      <c r="J7" s="10" t="n">
        <f aca="false">D7+F7+H7</f>
        <v>447477</v>
      </c>
      <c r="K7" s="2"/>
      <c r="L7" s="0" t="s">
        <v>32</v>
      </c>
    </row>
    <row r="8" customFormat="false" ht="12.75" hidden="false" customHeight="false" outlineLevel="0" collapsed="false">
      <c r="C8" s="14" t="s">
        <v>33</v>
      </c>
      <c r="D8" s="15" t="n">
        <v>27888</v>
      </c>
      <c r="F8" s="1" t="n">
        <f aca="false">-1082522-280412</f>
        <v>-1362934</v>
      </c>
      <c r="G8" s="16" t="s">
        <v>34</v>
      </c>
      <c r="H8" s="10" t="n">
        <v>203609</v>
      </c>
      <c r="I8" s="2"/>
      <c r="J8" s="10" t="n">
        <f aca="false">D8+F8+H8</f>
        <v>-1131437</v>
      </c>
      <c r="K8" s="2"/>
      <c r="L8" s="0" t="s">
        <v>35</v>
      </c>
    </row>
    <row r="9" customFormat="false" ht="12.75" hidden="false" customHeight="false" outlineLevel="0" collapsed="false">
      <c r="C9" s="14"/>
      <c r="D9" s="15"/>
      <c r="G9" s="1"/>
      <c r="H9" s="10"/>
      <c r="I9" s="2"/>
      <c r="J9" s="10"/>
      <c r="K9" s="2"/>
    </row>
    <row r="10" customFormat="false" ht="12.75" hidden="false" customHeight="false" outlineLevel="0" collapsed="false">
      <c r="A10" s="6"/>
      <c r="B10" s="6"/>
      <c r="C10" s="17" t="s">
        <v>36</v>
      </c>
      <c r="D10" s="18" t="n">
        <f aca="false">SUM(D6:D9)</f>
        <v>2446066</v>
      </c>
      <c r="E10" s="8"/>
      <c r="F10" s="18" t="n">
        <f aca="false">SUM(F6:F9)</f>
        <v>-2633370</v>
      </c>
      <c r="G10" s="7"/>
      <c r="H10" s="13" t="n">
        <f aca="false">SUM(H6:H9)</f>
        <v>493182</v>
      </c>
      <c r="I10" s="8"/>
      <c r="J10" s="13" t="n">
        <f aca="false">SUM(J6:J9)</f>
        <v>305878</v>
      </c>
      <c r="K10" s="8"/>
    </row>
    <row r="11" customFormat="false" ht="12.75" hidden="false" customHeight="false" outlineLevel="0" collapsed="false">
      <c r="C11" s="14"/>
      <c r="D11" s="15"/>
      <c r="G11" s="1"/>
      <c r="H11" s="10"/>
      <c r="I11" s="2"/>
      <c r="J11" s="10"/>
      <c r="K11" s="2"/>
    </row>
    <row r="12" customFormat="false" ht="12.75" hidden="false" customHeight="false" outlineLevel="0" collapsed="false">
      <c r="C12" s="14"/>
      <c r="D12" s="15"/>
      <c r="G12" s="1"/>
      <c r="H12" s="10"/>
      <c r="I12" s="2"/>
      <c r="J12" s="10"/>
      <c r="K12" s="2"/>
    </row>
    <row r="13" customFormat="false" ht="12.75" hidden="false" customHeight="false" outlineLevel="0" collapsed="false">
      <c r="C13" s="14" t="s">
        <v>37</v>
      </c>
      <c r="D13" s="15" t="n">
        <v>1062509</v>
      </c>
      <c r="F13" s="1" t="n">
        <v>-61014</v>
      </c>
      <c r="G13" s="1"/>
      <c r="H13" s="10" t="n">
        <f aca="false">300000-41040+193106</f>
        <v>452066</v>
      </c>
      <c r="I13" s="2"/>
      <c r="J13" s="10" t="n">
        <f aca="false">D13+F13+H13</f>
        <v>1453561</v>
      </c>
      <c r="K13" s="2"/>
      <c r="L13" s="0" t="s">
        <v>38</v>
      </c>
    </row>
    <row r="14" customFormat="false" ht="12.75" hidden="false" customHeight="false" outlineLevel="0" collapsed="false">
      <c r="C14" s="14" t="s">
        <v>39</v>
      </c>
      <c r="D14" s="15" t="n">
        <v>-183238</v>
      </c>
      <c r="G14" s="1"/>
      <c r="H14" s="10" t="n">
        <v>164231</v>
      </c>
      <c r="I14" s="2"/>
      <c r="J14" s="10" t="n">
        <f aca="false">D14+F14+H14</f>
        <v>-19007</v>
      </c>
      <c r="K14" s="2"/>
      <c r="L14" s="0" t="s">
        <v>40</v>
      </c>
    </row>
    <row r="15" customFormat="false" ht="12.75" hidden="false" customHeight="false" outlineLevel="0" collapsed="false">
      <c r="C15" s="0" t="s">
        <v>41</v>
      </c>
      <c r="D15" s="9" t="n">
        <v>342313</v>
      </c>
      <c r="G15" s="1"/>
      <c r="H15" s="10"/>
      <c r="I15" s="2"/>
      <c r="J15" s="10" t="n">
        <f aca="false">D15+F15+H15</f>
        <v>342313</v>
      </c>
      <c r="K15" s="2"/>
    </row>
    <row r="16" customFormat="false" ht="12.75" hidden="false" customHeight="false" outlineLevel="0" collapsed="false">
      <c r="G16" s="1"/>
      <c r="H16" s="10"/>
      <c r="I16" s="2"/>
      <c r="J16" s="10"/>
      <c r="K16" s="2"/>
    </row>
    <row r="17" customFormat="false" ht="12.75" hidden="false" customHeight="false" outlineLevel="0" collapsed="false">
      <c r="A17" s="6"/>
      <c r="B17" s="6"/>
      <c r="C17" s="6" t="s">
        <v>17</v>
      </c>
      <c r="D17" s="12" t="n">
        <f aca="false">SUM(D10:D15)</f>
        <v>3667650</v>
      </c>
      <c r="E17" s="8"/>
      <c r="F17" s="12" t="n">
        <f aca="false">SUM(F10:F15)</f>
        <v>-2694384</v>
      </c>
      <c r="G17" s="7"/>
      <c r="H17" s="12" t="n">
        <f aca="false">SUM(H10:H15)</f>
        <v>1109479</v>
      </c>
      <c r="I17" s="8"/>
      <c r="J17" s="12" t="n">
        <f aca="false">SUM(J10:J15)</f>
        <v>2082745</v>
      </c>
      <c r="K17" s="8"/>
    </row>
    <row r="23" customFormat="false" ht="12.75" hidden="false" customHeight="false" outlineLevel="0" collapsed="false">
      <c r="C23" s="19"/>
      <c r="D23" s="19"/>
    </row>
  </sheetData>
  <mergeCells count="2">
    <mergeCell ref="C1:K2"/>
    <mergeCell ref="C23:D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18.84765625" defaultRowHeight="12.75" customHeight="true" zeroHeight="false" outlineLevelRow="0" outlineLevelCol="0"/>
  <cols>
    <col collapsed="false" customWidth="true" hidden="false" outlineLevel="0" max="2" min="2" style="1" width="13.85"/>
    <col collapsed="false" customWidth="true" hidden="false" outlineLevel="0" max="3" min="3" style="4" width="14.14"/>
    <col collapsed="false" customWidth="true" hidden="false" outlineLevel="0" max="4" min="4" style="0" width="4.56"/>
    <col collapsed="false" customWidth="true" hidden="false" outlineLevel="0" max="5" min="5" style="1" width="13.85"/>
    <col collapsed="false" customWidth="true" hidden="false" outlineLevel="0" max="6" min="6" style="4" width="12.99"/>
    <col collapsed="false" customWidth="true" hidden="false" outlineLevel="0" max="7" min="7" style="0" width="3.99"/>
    <col collapsed="false" customWidth="true" hidden="false" outlineLevel="0" max="8" min="8" style="1" width="17.85"/>
    <col collapsed="false" customWidth="true" hidden="false" outlineLevel="0" max="9" min="9" style="4" width="16.42"/>
  </cols>
  <sheetData>
    <row r="2" customFormat="false" ht="12.75" hidden="false" customHeight="false" outlineLevel="0" collapsed="false">
      <c r="C2" s="20" t="s">
        <v>42</v>
      </c>
    </row>
    <row r="4" customFormat="false" ht="12.75" hidden="false" customHeight="false" outlineLevel="0" collapsed="false">
      <c r="A4" s="6"/>
      <c r="B4" s="21" t="s">
        <v>43</v>
      </c>
      <c r="C4" s="22" t="s">
        <v>44</v>
      </c>
      <c r="D4" s="23"/>
      <c r="E4" s="21" t="s">
        <v>45</v>
      </c>
      <c r="F4" s="22" t="s">
        <v>46</v>
      </c>
      <c r="G4" s="24"/>
      <c r="H4" s="25" t="s">
        <v>47</v>
      </c>
      <c r="I4" s="26" t="s">
        <v>48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6" customFormat="false" ht="12.75" hidden="false" customHeight="false" outlineLevel="0" collapsed="false">
      <c r="B6" s="1" t="n">
        <v>54308636</v>
      </c>
      <c r="C6" s="4" t="n">
        <v>165480773.97</v>
      </c>
      <c r="E6" s="1" t="n">
        <v>49355817</v>
      </c>
      <c r="F6" s="4" t="n">
        <v>166111380.41</v>
      </c>
    </row>
    <row r="8" customFormat="false" ht="12.75" hidden="false" customHeight="false" outlineLevel="0" collapsed="false">
      <c r="A8" s="6" t="s">
        <v>49</v>
      </c>
    </row>
    <row r="9" customFormat="false" ht="12.75" hidden="false" customHeight="false" outlineLevel="0" collapsed="false">
      <c r="A9" s="0" t="s">
        <v>50</v>
      </c>
      <c r="F9" s="4" t="n">
        <v>-6347657</v>
      </c>
    </row>
    <row r="10" customFormat="false" ht="12.75" hidden="false" customHeight="false" outlineLevel="0" collapsed="false">
      <c r="A10" s="0" t="s">
        <v>51</v>
      </c>
      <c r="C10" s="4" t="n">
        <v>12584710</v>
      </c>
    </row>
    <row r="11" customFormat="false" ht="12.75" hidden="false" customHeight="false" outlineLevel="0" collapsed="false">
      <c r="A11" s="0" t="s">
        <v>52</v>
      </c>
      <c r="B11" s="1" t="n">
        <v>-2952073</v>
      </c>
      <c r="C11" s="4" t="n">
        <v>-10506470.06</v>
      </c>
    </row>
    <row r="12" customFormat="false" ht="13.5" hidden="false" customHeight="false" outlineLevel="0" collapsed="false">
      <c r="B12" s="27"/>
      <c r="C12" s="28"/>
      <c r="D12" s="29"/>
      <c r="E12" s="27"/>
      <c r="F12" s="28"/>
      <c r="G12" s="29"/>
      <c r="H12" s="27"/>
      <c r="I12" s="28"/>
    </row>
    <row r="13" customFormat="false" ht="12.75" hidden="false" customHeight="false" outlineLevel="0" collapsed="false">
      <c r="A13" s="6" t="s">
        <v>53</v>
      </c>
      <c r="B13" s="7" t="n">
        <f aca="false">SUM(B6:B12)</f>
        <v>51356563</v>
      </c>
      <c r="C13" s="20" t="n">
        <f aca="false">SUM(C6:C12)</f>
        <v>167559013.91</v>
      </c>
      <c r="D13" s="6"/>
      <c r="E13" s="7" t="n">
        <f aca="false">SUM(E6:E12)</f>
        <v>49355817</v>
      </c>
      <c r="F13" s="20" t="n">
        <f aca="false">SUM(F6:F12)</f>
        <v>159763723.41</v>
      </c>
      <c r="G13" s="6"/>
      <c r="H13" s="7" t="n">
        <f aca="false">B13-E13</f>
        <v>2000746</v>
      </c>
      <c r="I13" s="20" t="n">
        <f aca="false">C13-F13</f>
        <v>7795290.5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6" customFormat="false" ht="12.75" hidden="false" customHeight="false" outlineLevel="0" collapsed="false">
      <c r="E16" s="30" t="s">
        <v>54</v>
      </c>
      <c r="G16" s="31"/>
      <c r="H16" s="32" t="n">
        <v>2199546</v>
      </c>
      <c r="I16" s="30" t="n">
        <v>7535872.3</v>
      </c>
    </row>
    <row r="18" customFormat="false" ht="12.75" hidden="false" customHeight="false" outlineLevel="0" collapsed="false">
      <c r="E18" s="33" t="s">
        <v>55</v>
      </c>
      <c r="F18" s="33"/>
      <c r="G18" s="34"/>
      <c r="H18" s="35"/>
      <c r="I18" s="33" t="n">
        <f aca="false">I13-I16</f>
        <v>259418.2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2000-08-03T17:22:45Z</dcterms:created>
  <dc:creator>ces</dc:creator>
  <dc:description/>
  <dc:language>en-US</dc:language>
  <cp:lastModifiedBy>ces</cp:lastModifiedBy>
  <cp:lastPrinted>2000-08-08T10:29:37Z</cp:lastPrinted>
  <cp:revision>0</cp:revision>
  <dc:subject/>
  <dc:title/>
</cp:coreProperties>
</file>