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6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2" activeTab="12"/>
  </bookViews>
  <sheets>
    <sheet name="cap ex estimate" sheetId="1" state="hidden" r:id="rId3"/>
    <sheet name="COVER" sheetId="2" state="hidden" r:id="rId4"/>
    <sheet name="INCOME STATEMENT" sheetId="3" state="hidden" r:id="rId5"/>
    <sheet name="EGM IS" sheetId="4" state="hidden" r:id="rId6"/>
    <sheet name="EGS IS" sheetId="5" state="hidden" r:id="rId7"/>
    <sheet name="EIM IS" sheetId="6" state="hidden" r:id="rId8"/>
    <sheet name="Europe IS" sheetId="7" state="hidden" r:id="rId9"/>
    <sheet name="EBS IS" sheetId="8" state="hidden" r:id="rId10"/>
    <sheet name="ENW IS" sheetId="9" state="hidden" r:id="rId11"/>
    <sheet name="EES IS" sheetId="10" state="hidden" r:id="rId12"/>
    <sheet name="EPI IS" sheetId="11" state="hidden" r:id="rId13"/>
    <sheet name="Europe Burn" sheetId="12" state="hidden" r:id="rId14"/>
    <sheet name="Employee" sheetId="13" state="visible" r:id="rId15"/>
    <sheet name="EGM Burn" sheetId="14" state="hidden" r:id="rId16"/>
    <sheet name="EGS Burn" sheetId="15" state="hidden" r:id="rId17"/>
    <sheet name="EIM Burn" sheetId="16" state="hidden" r:id="rId18"/>
    <sheet name="EBS Burn" sheetId="17" state="hidden" r:id="rId19"/>
    <sheet name="ENW Burn" sheetId="18" state="hidden" r:id="rId20"/>
    <sheet name="EES Burn" sheetId="19" state="hidden" r:id="rId21"/>
    <sheet name="EPI Burn" sheetId="20" state="hidden" r:id="rId22"/>
    <sheet name="Non Employees" sheetId="21" state="visible" r:id="rId23"/>
    <sheet name="Sub Total before capex and oth" sheetId="22" state="visible" r:id="rId24"/>
    <sheet name="CapEx &amp; Oth" sheetId="23" state="visible" r:id="rId25"/>
    <sheet name="Grand Total" sheetId="24" state="visible" r:id="rId26"/>
    <sheet name="Sheet9" sheetId="25" state="hidden" r:id="rId27"/>
    <sheet name="Sheet8" sheetId="26" state="hidden" r:id="rId28"/>
    <sheet name="Sheet11" sheetId="27" state="hidden" r:id="rId29"/>
    <sheet name="Sheet7" sheetId="28" state="hidden" r:id="rId30"/>
    <sheet name="Sheet6" sheetId="29" state="hidden" r:id="rId31"/>
    <sheet name="Sheet3" sheetId="30" state="hidden" r:id="rId32"/>
    <sheet name="EGM EXP" sheetId="31" state="hidden" r:id="rId33"/>
    <sheet name="EGS EXP" sheetId="32" state="hidden" r:id="rId34"/>
    <sheet name="EIM EXP" sheetId="33" state="hidden" r:id="rId35"/>
    <sheet name="Europe EXP" sheetId="34" state="hidden" r:id="rId36"/>
    <sheet name="EBS EXP" sheetId="35" state="hidden" r:id="rId37"/>
    <sheet name="ENW EXP" sheetId="36" state="hidden" r:id="rId38"/>
    <sheet name="EES EXP" sheetId="37" state="hidden" r:id="rId39"/>
    <sheet name="EPI EXP" sheetId="38" state="hidden" r:id="rId40"/>
    <sheet name="ENA OFF BS" sheetId="39" state="hidden" r:id="rId41"/>
    <sheet name="EGM OFF BS " sheetId="40" state="hidden" r:id="rId42"/>
    <sheet name="EGS OFF BS" sheetId="41" state="hidden" r:id="rId43"/>
    <sheet name="EIM OFF BS" sheetId="42" state="hidden" r:id="rId44"/>
    <sheet name="EuropeOFF BS" sheetId="43" state="hidden" r:id="rId45"/>
    <sheet name="EBS OFF BS" sheetId="44" state="hidden" r:id="rId46"/>
    <sheet name="ENW OFF BS" sheetId="45" state="hidden" r:id="rId47"/>
    <sheet name="EES OFF BS" sheetId="46" state="hidden" r:id="rId48"/>
    <sheet name="EPI OFF BS" sheetId="47" state="hidden" r:id="rId49"/>
  </sheets>
  <definedNames>
    <definedName function="false" hidden="false" localSheetId="22" name="_xlnm.Print_Area" vbProcedure="false">'CapEx &amp; Oth'!$A$1:$AI$23</definedName>
    <definedName function="false" hidden="false" localSheetId="1" name="_xlnm.Print_Area" vbProcedure="false">COVER!$A$1:$I$4</definedName>
    <definedName function="false" hidden="false" localSheetId="16" name="_xlnm.Print_Area" vbProcedure="false">'EBS Burn'!$A$1:$S$18</definedName>
    <definedName function="false" hidden="false" localSheetId="34" name="_xlnm.Print_Area" vbProcedure="false">'EBS EXP'!$A$1:$O$31</definedName>
    <definedName function="false" hidden="false" localSheetId="7" name="_xlnm.Print_Area" vbProcedure="false">'EBS IS'!$A$3:$D$20</definedName>
    <definedName function="false" hidden="false" localSheetId="43" name="_xlnm.Print_Area" vbProcedure="false">'EBS OFF BS'!$A$1:$D$16</definedName>
    <definedName function="false" hidden="false" localSheetId="18" name="_xlnm.Print_Area" vbProcedure="false">'EES Burn'!$A$1:$S$28</definedName>
    <definedName function="false" hidden="false" localSheetId="36" name="_xlnm.Print_Area" vbProcedure="false">'EES EXP'!$A$1:$O$31</definedName>
    <definedName function="false" hidden="false" localSheetId="9" name="_xlnm.Print_Area" vbProcedure="false">'EES IS'!$A$3:$D$30</definedName>
    <definedName function="false" hidden="false" localSheetId="45" name="_xlnm.Print_Area" vbProcedure="false">'EES OFF BS'!$A$1:$D$16</definedName>
    <definedName function="false" hidden="false" localSheetId="13" name="_xlnm.Print_Area" vbProcedure="false">'EGM Burn'!$A$1:$S$26</definedName>
    <definedName function="false" hidden="false" localSheetId="30" name="_xlnm.Print_Area" vbProcedure="false">'EGM EXP'!$A$1:$O$31</definedName>
    <definedName function="false" hidden="false" localSheetId="3" name="_xlnm.Print_Area" vbProcedure="false">'EGM IS'!$A$3:$D$27</definedName>
    <definedName function="false" hidden="false" localSheetId="39" name="_xlnm.Print_Area" vbProcedure="false">'EGM OFF BS '!$A$1:$D$16</definedName>
    <definedName function="false" hidden="false" localSheetId="14" name="_xlnm.Print_Area" vbProcedure="false">'EGS Burn'!$A$1:$S$23</definedName>
    <definedName function="false" hidden="false" localSheetId="31" name="_xlnm.Print_Area" vbProcedure="false">'EGS EXP'!$A$1:$O$31</definedName>
    <definedName function="false" hidden="false" localSheetId="4" name="_xlnm.Print_Area" vbProcedure="false">'EGS IS'!$A$3:$D$25</definedName>
    <definedName function="false" hidden="false" localSheetId="40" name="_xlnm.Print_Area" vbProcedure="false">'EGS OFF BS'!$A$1:$D$16</definedName>
    <definedName function="false" hidden="false" localSheetId="15" name="_xlnm.Print_Area" vbProcedure="false">'EIM Burn'!$A$1:$S$23</definedName>
    <definedName function="false" hidden="false" localSheetId="32" name="_xlnm.Print_Area" vbProcedure="false">'EIM EXP'!$A$1:$O$31</definedName>
    <definedName function="false" hidden="false" localSheetId="5" name="_xlnm.Print_Area" vbProcedure="false">'EIM IS'!$A$3:$D$25</definedName>
    <definedName function="false" hidden="false" localSheetId="41" name="_xlnm.Print_Area" vbProcedure="false">'EIM OFF BS'!$A$1:$D$16</definedName>
    <definedName function="false" hidden="false" localSheetId="12" name="_xlnm.Print_Area" vbProcedure="false">Employee!$A$1:$AJ$24</definedName>
    <definedName function="false" hidden="false" localSheetId="38" name="_xlnm.Print_Area" vbProcedure="false">'ENA OFF BS'!$A$1:$D$16</definedName>
    <definedName function="false" hidden="false" localSheetId="17" name="_xlnm.Print_Area" vbProcedure="false">'ENW Burn'!$A$1:$S$21</definedName>
    <definedName function="false" hidden="false" localSheetId="35" name="_xlnm.Print_Area" vbProcedure="false">'ENW EXP'!$A$1:$O$31</definedName>
    <definedName function="false" hidden="false" localSheetId="8" name="_xlnm.Print_Area" vbProcedure="false">'ENW IS'!$A$3:$D$23</definedName>
    <definedName function="false" hidden="false" localSheetId="44" name="_xlnm.Print_Area" vbProcedure="false">'ENW OFF BS'!$A$1:$D$16</definedName>
    <definedName function="false" hidden="false" localSheetId="19" name="_xlnm.Print_Area" vbProcedure="false">'EPI Burn'!$A$1:$S$16</definedName>
    <definedName function="false" hidden="false" localSheetId="37" name="_xlnm.Print_Area" vbProcedure="false">'EPI EXP'!$A$1:$O$31</definedName>
    <definedName function="false" hidden="false" localSheetId="10" name="_xlnm.Print_Area" vbProcedure="false">'EPI IS'!$A$3:$D$18</definedName>
    <definedName function="false" hidden="false" localSheetId="46" name="_xlnm.Print_Area" vbProcedure="false">'EPI OFF BS'!$A$1:$D$16</definedName>
    <definedName function="false" hidden="false" localSheetId="11" name="_xlnm.Print_Area" vbProcedure="false">'Europe Burn'!$A$1:$S$34</definedName>
    <definedName function="false" hidden="false" localSheetId="33" name="_xlnm.Print_Area" vbProcedure="false">'Europe EXP'!$A$1:$O$31</definedName>
    <definedName function="false" hidden="false" localSheetId="6" name="_xlnm.Print_Area" vbProcedure="false">'Europe IS'!$A$3:$D$35</definedName>
    <definedName function="false" hidden="false" localSheetId="42" name="_xlnm.Print_Area" vbProcedure="false">'EuropeOFF BS'!$A$1:$D$16</definedName>
    <definedName function="false" hidden="false" localSheetId="23" name="_xlnm.Print_Area" vbProcedure="false">'Grand Total'!$A$1:$AI$26</definedName>
    <definedName function="false" hidden="false" localSheetId="2" name="_xlnm.Print_Area" vbProcedure="false">'INCOME STATEMENT'!$A$2:$C$40</definedName>
    <definedName function="false" hidden="false" localSheetId="20" name="_xlnm.Print_Area" vbProcedure="false">'Non Employees'!$A$1:$AI$25</definedName>
    <definedName function="false" hidden="false" localSheetId="21" name="_xlnm.Print_Area" vbProcedure="false">'Sub Total before capex and oth'!$A$1:$AI$25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<sst xmlns="http://schemas.openxmlformats.org/spreadsheetml/2006/main" count="904" uniqueCount="153">
  <si>
    <t xml:space="preserve">Estimate of Capitalization Amount</t>
  </si>
  <si>
    <t xml:space="preserve">Year-to-date May 2001</t>
  </si>
  <si>
    <t xml:space="preserve">First quarter capitalization</t>
  </si>
  <si>
    <t xml:space="preserve">Estimate for April/May based on Second quarter forecast</t>
  </si>
  <si>
    <t xml:space="preserve">Financial Summary</t>
  </si>
  <si>
    <t xml:space="preserve">Highly Confidential - DO NOT DISTRIBUTE</t>
  </si>
  <si>
    <t xml:space="preserve">Monthly Cash Burn By Business Unit</t>
  </si>
  <si>
    <t xml:space="preserve">Beginning Cash Balance - 9/30/02</t>
  </si>
  <si>
    <t xml:space="preserve">ENA</t>
  </si>
  <si>
    <t xml:space="preserve">EGM</t>
  </si>
  <si>
    <t xml:space="preserve">EGS</t>
  </si>
  <si>
    <t xml:space="preserve">EIM</t>
  </si>
  <si>
    <t xml:space="preserve">Europe</t>
  </si>
  <si>
    <t xml:space="preserve">EBS</t>
  </si>
  <si>
    <t xml:space="preserve">ENW</t>
  </si>
  <si>
    <t xml:space="preserve">EES</t>
  </si>
  <si>
    <t xml:space="preserve">EPI</t>
  </si>
  <si>
    <t xml:space="preserve">Accelerator</t>
  </si>
  <si>
    <t xml:space="preserve">Corp</t>
  </si>
  <si>
    <t xml:space="preserve">Total Monthly Cash Burn</t>
  </si>
  <si>
    <t xml:space="preserve">(3)</t>
  </si>
  <si>
    <t xml:space="preserve">September</t>
  </si>
  <si>
    <t xml:space="preserve">Gross Margin by Business Unit</t>
  </si>
  <si>
    <t xml:space="preserve">Year-to-Date</t>
  </si>
  <si>
    <t xml:space="preserve">Crude</t>
  </si>
  <si>
    <t xml:space="preserve">Coal/Emissions</t>
  </si>
  <si>
    <t xml:space="preserve">Vessel Trading</t>
  </si>
  <si>
    <t xml:space="preserve">Weather</t>
  </si>
  <si>
    <t xml:space="preserve">Insurance Risk Markets</t>
  </si>
  <si>
    <t xml:space="preserve">Financial Trading</t>
  </si>
  <si>
    <t xml:space="preserve">Freight</t>
  </si>
  <si>
    <t xml:space="preserve">LNG</t>
  </si>
  <si>
    <t xml:space="preserve">Japan</t>
  </si>
  <si>
    <t xml:space="preserve">Agricultural Trading</t>
  </si>
  <si>
    <t xml:space="preserve">Other</t>
  </si>
  <si>
    <t xml:space="preserve">Total Gross Margin</t>
  </si>
  <si>
    <t xml:space="preserve">Operating Expenses</t>
  </si>
  <si>
    <t xml:space="preserve">Depreciation and Amortization</t>
  </si>
  <si>
    <t xml:space="preserve">Taxes Other Than Income</t>
  </si>
  <si>
    <t xml:space="preserve">Other Income (Loss)</t>
  </si>
  <si>
    <t xml:space="preserve">Income / (Loss) Before Interest &amp; Taxes</t>
  </si>
  <si>
    <t xml:space="preserve">ETS</t>
  </si>
  <si>
    <t xml:space="preserve">EGAS</t>
  </si>
  <si>
    <t xml:space="preserve">PGE</t>
  </si>
  <si>
    <t xml:space="preserve">EOTT</t>
  </si>
  <si>
    <t xml:space="preserve">EREC</t>
  </si>
  <si>
    <t xml:space="preserve">Azurix/Wessex</t>
  </si>
  <si>
    <t xml:space="preserve">EEOS</t>
  </si>
  <si>
    <t xml:space="preserve">Forest Products</t>
  </si>
  <si>
    <t xml:space="preserve">Europe Trading</t>
  </si>
  <si>
    <t xml:space="preserve">Steel</t>
  </si>
  <si>
    <t xml:space="preserve">Garden State Paper</t>
  </si>
  <si>
    <t xml:space="preserve">Papier Mason</t>
  </si>
  <si>
    <t xml:space="preserve">Quebec City Mill</t>
  </si>
  <si>
    <t xml:space="preserve">Metals</t>
  </si>
  <si>
    <t xml:space="preserve">Credit</t>
  </si>
  <si>
    <t xml:space="preserve">Gas Trading</t>
  </si>
  <si>
    <t xml:space="preserve">Continental Power Power Trading</t>
  </si>
  <si>
    <t xml:space="preserve">Bilaterial Power Trading</t>
  </si>
  <si>
    <t xml:space="preserve">Corp  Finance Origination</t>
  </si>
  <si>
    <t xml:space="preserve">Asset Management</t>
  </si>
  <si>
    <t xml:space="preserve">Continental Europe</t>
  </si>
  <si>
    <t xml:space="preserve">Australia</t>
  </si>
  <si>
    <t xml:space="preserve">Scandinavia</t>
  </si>
  <si>
    <t xml:space="preserve">SE Europe</t>
  </si>
  <si>
    <t xml:space="preserve">Switzerland/Austria</t>
  </si>
  <si>
    <t xml:space="preserve">Germany</t>
  </si>
  <si>
    <t xml:space="preserve">Spain/Portugal</t>
  </si>
  <si>
    <t xml:space="preserve">Benelux/Italy</t>
  </si>
  <si>
    <t xml:space="preserve">Japan </t>
  </si>
  <si>
    <t xml:space="preserve">Teesside</t>
  </si>
  <si>
    <t xml:space="preserve">ETOL</t>
  </si>
  <si>
    <t xml:space="preserve">Americas</t>
  </si>
  <si>
    <t xml:space="preserve">Emerging Markets</t>
  </si>
  <si>
    <t xml:space="preserve">Commodity Logic</t>
  </si>
  <si>
    <t xml:space="preserve">DealBench</t>
  </si>
  <si>
    <t xml:space="preserve">EOL</t>
  </si>
  <si>
    <t xml:space="preserve">Mid/Backoffice Outsourcing</t>
  </si>
  <si>
    <t xml:space="preserve">Enterprise Portal Development</t>
  </si>
  <si>
    <t xml:space="preserve">Industrial Energy Services</t>
  </si>
  <si>
    <t xml:space="preserve">Manufacturing Energy Services</t>
  </si>
  <si>
    <t xml:space="preserve">Commercial Energy Services</t>
  </si>
  <si>
    <t xml:space="preserve">Acquisition and Sourcing</t>
  </si>
  <si>
    <t xml:space="preserve">Regional Market Services</t>
  </si>
  <si>
    <t xml:space="preserve">Product Management</t>
  </si>
  <si>
    <t xml:space="preserve">Portfolio Origination</t>
  </si>
  <si>
    <t xml:space="preserve">Construction Services</t>
  </si>
  <si>
    <t xml:space="preserve">Facilities Services</t>
  </si>
  <si>
    <t xml:space="preserve">Enron Direct USA</t>
  </si>
  <si>
    <t xml:space="preserve">EES Europe</t>
  </si>
  <si>
    <t xml:space="preserve">EES Canada</t>
  </si>
  <si>
    <t xml:space="preserve">YTD</t>
  </si>
  <si>
    <t xml:space="preserve">Forecast Cash Expenditures</t>
  </si>
  <si>
    <t xml:space="preserve">Headcount Actual (9/30)</t>
  </si>
  <si>
    <t xml:space="preserve">Cash Expenditures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</si>
  <si>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</si>
  <si>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</si>
  <si>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</si>
  <si>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</si>
  <si>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</si>
  <si>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</si>
  <si>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Comments</t>
  </si>
  <si>
    <t xml:space="preserve">Analysts/Associates</t>
  </si>
  <si>
    <t xml:space="preserve">Total</t>
  </si>
  <si>
    <t xml:space="preserve">Depreciation &amp; Amortization</t>
  </si>
  <si>
    <t xml:space="preserve">Total Expenses net of Capitalized Expense</t>
  </si>
  <si>
    <t xml:space="preserve">Plus:  Capital Expenditures</t>
  </si>
  <si>
    <t xml:space="preserve">          Other Cash Payments</t>
  </si>
  <si>
    <t xml:space="preserve">Less: DD&amp;A</t>
  </si>
  <si>
    <t xml:space="preserve">Total Cash Burn Rate</t>
  </si>
  <si>
    <t xml:space="preserve">Enron Corp.</t>
  </si>
  <si>
    <t xml:space="preserve">Forecast of Employee Related Monthly Cash Expenses</t>
  </si>
  <si>
    <t xml:space="preserve">($ in millions)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</si>
  <si>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</si>
  <si>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</si>
  <si>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</si>
  <si>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</si>
  <si>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</si>
  <si>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EGF</t>
  </si>
  <si>
    <t xml:space="preserve">Analysts &amp; Assoc</t>
  </si>
  <si>
    <t xml:space="preserve">Corporate Enron-wide Exp</t>
  </si>
  <si>
    <t xml:space="preserve">Corporate Staff Groups</t>
  </si>
  <si>
    <t xml:space="preserve">Forecast of Non-Employee Related Monthly Cash Expenses</t>
  </si>
  <si>
    <t xml:space="preserve">Corp Enron-wide Exp</t>
  </si>
  <si>
    <t xml:space="preserve">Other (Cap Ex, Cash Commitments)</t>
  </si>
  <si>
    <t xml:space="preserve">Forecast of Total Monthly Cash Expenditures</t>
  </si>
  <si>
    <t xml:space="preserve">October </t>
  </si>
  <si>
    <t xml:space="preserve">December </t>
  </si>
  <si>
    <t xml:space="preserve">February </t>
  </si>
  <si>
    <t xml:space="preserve">Salaries</t>
  </si>
  <si>
    <t xml:space="preserve">Benefits</t>
  </si>
  <si>
    <t xml:space="preserve">Payroll Taxes</t>
  </si>
  <si>
    <t xml:space="preserve">Corporate Allocations &amp; Other</t>
  </si>
  <si>
    <t xml:space="preserve">Travel</t>
  </si>
  <si>
    <t xml:space="preserve">Employee-Related Communications</t>
  </si>
  <si>
    <t xml:space="preserve">Other Employee Expenses</t>
  </si>
  <si>
    <t xml:space="preserve">Supplies and Computer Expenses</t>
  </si>
  <si>
    <t xml:space="preserve">Rent &amp; Utilities</t>
  </si>
  <si>
    <t xml:space="preserve">Subtotal</t>
  </si>
  <si>
    <t xml:space="preserve">Depreciation</t>
  </si>
  <si>
    <t xml:space="preserve">Amortizations</t>
  </si>
  <si>
    <t xml:space="preserve">Outside Services </t>
  </si>
  <si>
    <t xml:space="preserve">Advertising </t>
  </si>
  <si>
    <t xml:space="preserve">   Other</t>
  </si>
  <si>
    <t xml:space="preserve">2001 Forecast Expense</t>
  </si>
  <si>
    <t xml:space="preserve">Contingencies</t>
  </si>
  <si>
    <t xml:space="preserve">Sub total</t>
  </si>
  <si>
    <t xml:space="preserve">Commitments</t>
  </si>
  <si>
    <t xml:space="preserve">Liquidation %</t>
  </si>
  <si>
    <t xml:space="preserve">Expected $</t>
  </si>
  <si>
    <t xml:space="preserve">total</t>
  </si>
  <si>
    <t xml:space="preserve">TOTAL Commitments and Contingencies</t>
  </si>
  <si>
    <t xml:space="preserve">TOTAL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</si>
</sst>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_(* #,##0_);_(* \(#,##0\);_(* \-_);_(@_)"/>
    <numFmt numFmtId="166" formatCode="@"/>
    <numFmt numFmtId="167" formatCode="[$$]#,##0.0_);\([$$]#,##0.0\);[$$]#,##0.0_);@_)"/>
    <numFmt numFmtId="168" formatCode="_(\$* #,##0.0_);_(\$* \(#,##0.0\);_(\$* \-?_);_(@_)"/>
    <numFmt numFmtId="169" formatCode="_(* #,##0.0_);_(* \(#,##0.0\);_(* \-?_);_(@_)"/>
    <numFmt numFmtId="170" formatCode="_(* #,##0_);_(* \(#,##0\);_(* \-?_);_(@_)"/>
    <numFmt numFmtId="171" formatCode="_(\$* #,##0_);_(\$* \(#,##0\);_(\$* \-_);_(@_)"/>
    <numFmt numFmtId="172" formatCode="_(* #,##0.00_);_(* \(#,##0.00\);_(* \-??_);_(@_)"/>
    <numFmt numFmtId="173" formatCode="_(* #,##0_);_(* \(#,##0\);_(* \-??_);_(@_)"/>
    <numFmt numFmtId="174" formatCode="#,##0_);\(#,##0\);#,##0_);@_)"/>
    <numFmt numFmtId="175" formatCode="_(\$* #,##0.00_);_(\$* \(#,##0.00\);_(\$* \-??_);_(@_)"/>
    <numFmt numFmtId="176" formatCode="_(\$* #,##0_);_(\$* \(#,##0\);_(\$* \-??_);_(@_)"/>
    <numFmt numFmtId="177" formatCode="[$$]#,##0_);\([$$]#,##0\);[$$]#,##0_);@_)"/>
    <numFmt numFmtId="178" formatCode="\$#,##0"/>
    <numFmt numFmtId="179" formatCode="_(\$* #,##0.0_);_(\$* \(#,##0.0\);_(\$* \-??_);_(@_)"/>
    <numFmt numFmtId="180" formatCode="\$#,##0.0"/>
    <numFmt numFmtId="181" formatCode="#,##0.0"/>
    <numFmt numFmtId="182" formatCode="\$#,##0_);[RED]&quot;($&quot;#,##0\)"/>
    <numFmt numFmtId="183" formatCode="[$-409]mmm\-yy"/>
    <numFmt numFmtId="184" formatCode="0%"/>
    <numFmt numFmtId="185" formatCode="#,##0.0_);\(#,##0.0\);#,##0.0_);@_)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0"/>
    </font>
    <font>
      <sz val="12"/>
      <name val="Arial"/>
      <family val="2"/>
    </font>
    <font>
      <b val="true"/>
      <sz val="18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b val="true"/>
      <u val="single"/>
      <sz val="12"/>
      <name val="Times New Roman"/>
      <family val="1"/>
    </font>
    <font>
      <b val="true"/>
      <sz val="12"/>
      <name val="Times New Roman"/>
      <family val="1"/>
    </font>
    <font>
      <b val="true"/>
      <sz val="10"/>
      <name val="Times New Roman"/>
      <family val="1"/>
    </font>
    <font>
      <sz val="8"/>
      <name val="Times New Roman"/>
      <family val="1"/>
    </font>
    <font>
      <sz val="12"/>
      <color rgb="FF0000FF"/>
      <name val="Times New Roman"/>
      <family val="1"/>
    </font>
    <font>
      <sz val="10"/>
      <color rgb="FF0000FF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4"/>
      <name val="Times New Roman"/>
      <family val="1"/>
    </font>
    <font>
      <b val="true"/>
      <sz val="12"/>
      <name val="Arial"/>
      <family val="2"/>
    </font>
    <font>
      <sz val="12"/>
      <color rgb="FF000000"/>
      <name val="Times New Roman"/>
      <family val="1"/>
    </font>
    <font>
      <sz val="11"/>
      <name val="Times New Roman"/>
      <family val="1"/>
    </font>
    <font>
      <b val="true"/>
      <u val="single"/>
      <sz val="11"/>
      <name val="Times New Roman"/>
      <family val="1"/>
    </font>
    <font>
      <sz val="11"/>
      <color rgb="FF0000FF"/>
      <name val="Times New Roman"/>
      <family val="1"/>
    </font>
    <font>
      <b val="true"/>
      <sz val="11"/>
      <name val="Times New Roman"/>
      <family val="1"/>
    </font>
    <font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20" applyFont="true" applyBorder="false" applyAlignment="true" applyProtection="false">
      <alignment horizontal="left" vertical="top" textRotation="0" wrapText="false" indent="1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8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8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8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8" fillId="0" borderId="0" xfId="2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10" fillId="0" borderId="0" xfId="20" applyFont="true" applyBorder="false" applyAlignment="true" applyProtection="false">
      <alignment horizontal="left" vertical="top" textRotation="0" wrapText="false" indent="4" shrinkToFit="false"/>
      <protection locked="true" hidden="false"/>
    </xf>
    <xf numFmtId="169" fontId="10" fillId="0" borderId="2" xfId="2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0" fillId="0" borderId="0" xfId="2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0" borderId="0" xfId="2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3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3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3" fillId="0" borderId="0" xfId="2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5" fillId="0" borderId="2" xfId="2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6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5" fillId="0" borderId="0" xfId="2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10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3" fillId="0" borderId="1" xfId="2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0" fontId="13" fillId="0" borderId="0" xfId="2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5" fillId="0" borderId="3" xfId="2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71" fontId="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3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10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10" fillId="0" borderId="1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3" fontId="10" fillId="0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8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10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0" fillId="0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1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0" fontId="13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0" fontId="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81" fontId="20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81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1" fontId="13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1" fontId="13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2" shrinkToFit="false"/>
      <protection locked="true" hidden="false"/>
    </xf>
    <xf numFmtId="180" fontId="10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82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1" shrinkToFit="false"/>
      <protection locked="true" hidden="false"/>
    </xf>
    <xf numFmtId="180" fontId="1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0" fontId="10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top" textRotation="0" wrapText="false" indent="5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3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9" fontId="13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13" fillId="0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7" fontId="15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23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21" fillId="0" borderId="0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13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85" fontId="21" fillId="0" borderId="0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84" fontId="23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85" fontId="21" fillId="0" borderId="1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gross margin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8" min="8" style="0" width="1.56"/>
    <col collapsed="false" customWidth="true" hidden="false" outlineLevel="0" max="9" min="9" style="0" width="2.42"/>
    <col collapsed="false" customWidth="true" hidden="false" outlineLevel="0" max="10" min="10" style="1" width="9.14"/>
  </cols>
  <sheetData>
    <row r="1" customFormat="false" ht="1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Format="false" ht="1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10" customFormat="false" ht="12.75" hidden="false" customHeight="false" outlineLevel="0" collapsed="false">
      <c r="A10" s="0" t="s">
        <v>2</v>
      </c>
      <c r="J10" s="1" t="n">
        <v>9183</v>
      </c>
    </row>
    <row r="11" customFormat="false" ht="12.75" hidden="false" customHeight="false" outlineLevel="0" collapsed="false">
      <c r="A11" s="0" t="s">
        <v>3</v>
      </c>
      <c r="J11" s="3" t="n">
        <f aca="false">(4920/3)*2</f>
        <v>3280</v>
      </c>
    </row>
    <row r="12" customFormat="false" ht="12.75" hidden="false" customHeight="false" outlineLevel="0" collapsed="false">
      <c r="J12" s="1" t="n">
        <f aca="false">SUM(J10:J11)</f>
        <v>12463</v>
      </c>
    </row>
  </sheetData>
  <mergeCells count="2">
    <mergeCell ref="A1:J1"/>
    <mergeCell ref="A2:J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2"/>
  <sheetViews>
    <sheetView showFormulas="false" showGridLines="false" showRowColHeaders="true" showZeros="true" rightToLeft="false" tabSelected="false" showOutlineSymbols="true" defaultGridColor="true" view="normal" topLeftCell="A10" colorId="64" zoomScale="85" zoomScaleNormal="85" zoomScalePageLayoutView="100" workbookViewId="0">
      <selection pane="topLeft" activeCell="I12" activeCellId="0" sqref="I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79</v>
      </c>
      <c r="B8" s="15"/>
      <c r="C8" s="45"/>
      <c r="D8" s="46"/>
    </row>
    <row r="9" customFormat="false" ht="15.75" hidden="false" customHeight="false" outlineLevel="0" collapsed="false">
      <c r="A9" s="14" t="s">
        <v>80</v>
      </c>
      <c r="B9" s="15"/>
      <c r="C9" s="47"/>
      <c r="D9" s="48"/>
    </row>
    <row r="10" customFormat="false" ht="15.75" hidden="false" customHeight="false" outlineLevel="0" collapsed="false">
      <c r="A10" s="14" t="s">
        <v>81</v>
      </c>
      <c r="B10" s="15"/>
      <c r="C10" s="47"/>
      <c r="D10" s="48"/>
    </row>
    <row r="11" customFormat="false" ht="15.75" hidden="false" customHeight="false" outlineLevel="0" collapsed="false">
      <c r="A11" s="14" t="s">
        <v>82</v>
      </c>
      <c r="B11" s="15"/>
      <c r="C11" s="47"/>
      <c r="D11" s="48"/>
    </row>
    <row r="12" customFormat="false" ht="15.75" hidden="false" customHeight="false" outlineLevel="0" collapsed="false">
      <c r="A12" s="14" t="s">
        <v>83</v>
      </c>
      <c r="B12" s="15"/>
      <c r="C12" s="47"/>
      <c r="D12" s="48"/>
    </row>
    <row r="13" customFormat="false" ht="15.75" hidden="false" customHeight="false" outlineLevel="0" collapsed="false">
      <c r="A13" s="14" t="s">
        <v>84</v>
      </c>
      <c r="B13" s="15"/>
      <c r="C13" s="47"/>
      <c r="D13" s="48"/>
    </row>
    <row r="14" customFormat="false" ht="15.75" hidden="false" customHeight="false" outlineLevel="0" collapsed="false">
      <c r="A14" s="14" t="s">
        <v>85</v>
      </c>
      <c r="B14" s="15"/>
      <c r="C14" s="49"/>
      <c r="D14" s="48"/>
    </row>
    <row r="15" customFormat="false" ht="15.75" hidden="false" customHeight="false" outlineLevel="0" collapsed="false">
      <c r="A15" s="14" t="s">
        <v>86</v>
      </c>
      <c r="B15" s="15"/>
      <c r="C15" s="49"/>
      <c r="D15" s="48"/>
    </row>
    <row r="16" customFormat="false" ht="15.75" hidden="false" customHeight="false" outlineLevel="0" collapsed="false">
      <c r="A16" s="14" t="s">
        <v>87</v>
      </c>
      <c r="B16" s="15"/>
      <c r="C16" s="49"/>
      <c r="D16" s="48"/>
    </row>
    <row r="17" customFormat="false" ht="15.75" hidden="false" customHeight="false" outlineLevel="0" collapsed="false">
      <c r="A17" s="14" t="s">
        <v>88</v>
      </c>
      <c r="B17" s="15"/>
      <c r="C17" s="49" t="n">
        <v>0</v>
      </c>
      <c r="D17" s="48"/>
    </row>
    <row r="18" customFormat="false" ht="15.75" hidden="false" customHeight="false" outlineLevel="0" collapsed="false">
      <c r="A18" s="14" t="s">
        <v>89</v>
      </c>
      <c r="B18" s="15"/>
      <c r="C18" s="49"/>
      <c r="D18" s="48"/>
    </row>
    <row r="19" customFormat="false" ht="15.75" hidden="false" customHeight="false" outlineLevel="0" collapsed="false">
      <c r="A19" s="14" t="s">
        <v>90</v>
      </c>
      <c r="B19" s="15"/>
      <c r="C19" s="49"/>
      <c r="D19" s="48"/>
    </row>
    <row r="20" customFormat="false" ht="15.75" hidden="false" customHeight="false" outlineLevel="0" collapsed="false">
      <c r="A20" s="14" t="s">
        <v>34</v>
      </c>
      <c r="B20" s="15"/>
      <c r="C20" s="49"/>
      <c r="D20" s="48"/>
    </row>
    <row r="21" customFormat="false" ht="9" hidden="false" customHeight="true" outlineLevel="0" collapsed="false">
      <c r="A21" s="14"/>
      <c r="B21" s="15"/>
      <c r="C21" s="49"/>
      <c r="D21" s="48"/>
    </row>
    <row r="22" customFormat="false" ht="15.75" hidden="false" customHeight="false" outlineLevel="0" collapsed="false">
      <c r="A22" s="29" t="s">
        <v>35</v>
      </c>
      <c r="B22" s="15"/>
      <c r="C22" s="50" t="n">
        <f aca="false">SUM(C7:C20)</f>
        <v>0</v>
      </c>
      <c r="D22" s="51"/>
    </row>
    <row r="23" customFormat="false" ht="9" hidden="false" customHeight="true" outlineLevel="0" collapsed="false">
      <c r="A23" s="35"/>
      <c r="B23" s="15"/>
      <c r="C23" s="48"/>
      <c r="D23" s="48"/>
    </row>
    <row r="24" customFormat="false" ht="15.75" hidden="false" customHeight="false" outlineLevel="0" collapsed="false">
      <c r="A24" s="53" t="s">
        <v>36</v>
      </c>
      <c r="B24" s="15"/>
      <c r="C24" s="49" t="n">
        <v>0</v>
      </c>
      <c r="D24" s="48"/>
    </row>
    <row r="25" customFormat="false" ht="15.75" hidden="false" customHeight="false" outlineLevel="0" collapsed="false">
      <c r="A25" s="53"/>
      <c r="B25" s="15"/>
      <c r="C25" s="49"/>
      <c r="D25" s="48"/>
    </row>
    <row r="26" customFormat="false" ht="15.75" hidden="false" customHeight="false" outlineLevel="0" collapsed="false">
      <c r="A26" s="53" t="s">
        <v>37</v>
      </c>
      <c r="B26" s="15"/>
      <c r="C26" s="49" t="n">
        <v>0</v>
      </c>
      <c r="D26" s="48"/>
    </row>
    <row r="27" customFormat="false" ht="15.75" hidden="false" customHeight="false" outlineLevel="0" collapsed="false">
      <c r="A27" s="53" t="s">
        <v>38</v>
      </c>
      <c r="B27" s="15"/>
      <c r="C27" s="49" t="n">
        <v>0</v>
      </c>
      <c r="D27" s="54"/>
    </row>
    <row r="28" customFormat="false" ht="15.75" hidden="false" customHeight="false" outlineLevel="0" collapsed="false">
      <c r="A28" s="53" t="s">
        <v>39</v>
      </c>
      <c r="B28" s="15"/>
      <c r="C28" s="55" t="n">
        <v>0</v>
      </c>
      <c r="D28" s="54"/>
    </row>
    <row r="29" customFormat="false" ht="9" hidden="false" customHeight="true" outlineLevel="0" collapsed="false">
      <c r="A29" s="35"/>
      <c r="B29" s="15"/>
      <c r="C29" s="56" t="n">
        <v>0</v>
      </c>
      <c r="D29" s="57"/>
    </row>
    <row r="30" customFormat="false" ht="16.5" hidden="false" customHeight="false" outlineLevel="0" collapsed="false">
      <c r="A30" s="53" t="s">
        <v>40</v>
      </c>
      <c r="B30" s="15"/>
      <c r="C30" s="58" t="n">
        <f aca="false">SUM(C22:C28)</f>
        <v>0</v>
      </c>
      <c r="D30" s="59"/>
    </row>
    <row r="31" customFormat="false" ht="16.5" hidden="false" customHeight="false" outlineLevel="0" collapsed="false">
      <c r="C31" s="60"/>
    </row>
    <row r="32" customFormat="false" ht="12.75" hidden="false" customHeight="false" outlineLevel="0" collapsed="false">
      <c r="A32" s="40"/>
    </row>
    <row r="33" customFormat="false" ht="12.75" hidden="false" customHeight="false" outlineLevel="0" collapsed="false">
      <c r="A33" s="40"/>
    </row>
    <row r="34" customFormat="false" ht="12.75" hidden="false" customHeight="false" outlineLevel="0" collapsed="false">
      <c r="A34" s="40"/>
    </row>
    <row r="35" customFormat="false" ht="12.75" hidden="false" customHeight="false" outlineLevel="0" collapsed="false">
      <c r="A35" s="40"/>
    </row>
    <row r="37" customFormat="false" ht="12.75" hidden="true" customHeight="false" outlineLevel="0" collapsed="false">
      <c r="A37" s="41" t="s">
        <v>20</v>
      </c>
    </row>
    <row r="39" customFormat="false" ht="12.75" hidden="false" customHeight="false" outlineLevel="0" collapsed="false">
      <c r="A39" s="40"/>
    </row>
    <row r="40" customFormat="false" ht="12.75" hidden="false" customHeight="false" outlineLevel="0" collapsed="false">
      <c r="A40" s="40"/>
    </row>
    <row r="41" customFormat="false" ht="12.75" hidden="false" customHeight="false" outlineLevel="0" collapsed="false">
      <c r="A41" s="40"/>
    </row>
    <row r="42" customFormat="false" ht="12.75" hidden="false" customHeight="false" outlineLevel="0" collapsed="false">
      <c r="A42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30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12" activeCellId="0" sqref="I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/>
      <c r="B8" s="15"/>
      <c r="C8" s="49"/>
      <c r="D8" s="48"/>
    </row>
    <row r="9" customFormat="false" ht="9" hidden="false" customHeight="true" outlineLevel="0" collapsed="false">
      <c r="A9" s="14"/>
      <c r="B9" s="15"/>
      <c r="C9" s="49"/>
      <c r="D9" s="48"/>
    </row>
    <row r="10" customFormat="false" ht="15.75" hidden="false" customHeight="false" outlineLevel="0" collapsed="false">
      <c r="A10" s="29" t="s">
        <v>35</v>
      </c>
      <c r="B10" s="15"/>
      <c r="C10" s="50" t="n">
        <f aca="false">SUM(C7:C8)</f>
        <v>0</v>
      </c>
      <c r="D10" s="51"/>
    </row>
    <row r="11" customFormat="false" ht="9" hidden="false" customHeight="true" outlineLevel="0" collapsed="false">
      <c r="A11" s="35"/>
      <c r="B11" s="15"/>
      <c r="C11" s="48"/>
      <c r="D11" s="48"/>
    </row>
    <row r="12" customFormat="false" ht="15.75" hidden="false" customHeight="false" outlineLevel="0" collapsed="false">
      <c r="A12" s="53" t="s">
        <v>36</v>
      </c>
      <c r="B12" s="15"/>
      <c r="C12" s="49" t="n">
        <v>0</v>
      </c>
      <c r="D12" s="48"/>
    </row>
    <row r="13" customFormat="false" ht="15.75" hidden="false" customHeight="false" outlineLevel="0" collapsed="false">
      <c r="A13" s="53"/>
      <c r="B13" s="15"/>
      <c r="C13" s="49"/>
      <c r="D13" s="48"/>
    </row>
    <row r="14" customFormat="false" ht="15.75" hidden="false" customHeight="false" outlineLevel="0" collapsed="false">
      <c r="A14" s="53" t="s">
        <v>37</v>
      </c>
      <c r="B14" s="15"/>
      <c r="C14" s="49" t="n">
        <v>0</v>
      </c>
      <c r="D14" s="48"/>
    </row>
    <row r="15" customFormat="false" ht="15.75" hidden="false" customHeight="false" outlineLevel="0" collapsed="false">
      <c r="A15" s="53" t="s">
        <v>38</v>
      </c>
      <c r="B15" s="15"/>
      <c r="C15" s="49" t="n">
        <v>0</v>
      </c>
      <c r="D15" s="54"/>
    </row>
    <row r="16" customFormat="false" ht="15.75" hidden="false" customHeight="false" outlineLevel="0" collapsed="false">
      <c r="A16" s="53" t="s">
        <v>39</v>
      </c>
      <c r="B16" s="15"/>
      <c r="C16" s="55" t="n">
        <v>0</v>
      </c>
      <c r="D16" s="54"/>
    </row>
    <row r="17" customFormat="false" ht="9" hidden="false" customHeight="true" outlineLevel="0" collapsed="false">
      <c r="A17" s="35"/>
      <c r="B17" s="15"/>
      <c r="C17" s="56"/>
      <c r="D17" s="57"/>
    </row>
    <row r="18" customFormat="false" ht="16.5" hidden="false" customHeight="false" outlineLevel="0" collapsed="false">
      <c r="A18" s="53" t="s">
        <v>40</v>
      </c>
      <c r="B18" s="15"/>
      <c r="C18" s="58" t="n">
        <f aca="false">SUM(C10:C16)</f>
        <v>0</v>
      </c>
      <c r="D18" s="59"/>
    </row>
    <row r="19" customFormat="false" ht="16.5" hidden="false" customHeight="false" outlineLevel="0" collapsed="false">
      <c r="C19" s="60"/>
    </row>
    <row r="20" customFormat="false" ht="12.75" hidden="false" customHeight="false" outlineLevel="0" collapsed="false">
      <c r="A20" s="40"/>
    </row>
    <row r="21" customFormat="false" ht="12.75" hidden="false" customHeight="false" outlineLevel="0" collapsed="false">
      <c r="A21" s="40"/>
    </row>
    <row r="22" customFormat="false" ht="12.75" hidden="false" customHeight="false" outlineLevel="0" collapsed="false">
      <c r="A22" s="40"/>
    </row>
    <row r="23" customFormat="false" ht="12.75" hidden="false" customHeight="false" outlineLevel="0" collapsed="false">
      <c r="A23" s="40"/>
    </row>
    <row r="25" customFormat="false" ht="12.75" hidden="true" customHeight="false" outlineLevel="0" collapsed="false">
      <c r="A25" s="41" t="s">
        <v>20</v>
      </c>
    </row>
    <row r="27" customFormat="false" ht="12.75" hidden="false" customHeight="false" outlineLevel="0" collapsed="false">
      <c r="A27" s="40"/>
    </row>
    <row r="28" customFormat="false" ht="12.75" hidden="false" customHeight="false" outlineLevel="0" collapsed="false">
      <c r="A28" s="40"/>
    </row>
    <row r="29" customFormat="false" ht="12.75" hidden="false" customHeight="false" outlineLevel="0" collapsed="false">
      <c r="A29" s="40"/>
    </row>
    <row r="30" customFormat="false" ht="12.75" hidden="false" customHeight="false" outlineLevel="0" collapsed="false">
      <c r="A30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Principal Investments
Pro Forma Income Statement
NIne Months Ended September 30, 2001
(millions)</oddHeader>
    <oddFooter>&amp;CHIGHLY CONFIDENTIAL - DO NOT COPY OR DISTRIBUTE&amp;R&amp;P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4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I12" activeCellId="0" sqref="I12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1" width="13.28"/>
    <col collapsed="false" customWidth="true" hidden="false" outlineLevel="0" max="4" min="4" style="8" width="5.71"/>
    <col collapsed="false" customWidth="true" hidden="false" outlineLevel="0" max="5" min="5" style="62" width="15.7"/>
    <col collapsed="false" customWidth="true" hidden="false" outlineLevel="0" max="6" min="6" style="62" width="5.71"/>
    <col collapsed="false" customWidth="true" hidden="false" outlineLevel="0" max="7" min="7" style="62" width="10.71"/>
    <col collapsed="false" customWidth="true" hidden="false" outlineLevel="0" max="8" min="8" style="62" width="2.42"/>
    <col collapsed="false" customWidth="true" hidden="false" outlineLevel="0" max="9" min="9" style="62" width="10.71"/>
    <col collapsed="false" customWidth="true" hidden="false" outlineLevel="0" max="10" min="10" style="62" width="1.56"/>
    <col collapsed="false" customWidth="true" hidden="false" outlineLevel="0" max="11" min="11" style="62" width="10.71"/>
    <col collapsed="false" customWidth="true" hidden="false" outlineLevel="0" max="12" min="12" style="62" width="1.41"/>
    <col collapsed="false" customWidth="true" hidden="false" outlineLevel="0" max="13" min="13" style="62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3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4" t="s">
        <v>91</v>
      </c>
      <c r="F1" s="65"/>
      <c r="G1" s="66" t="s">
        <v>92</v>
      </c>
      <c r="H1" s="66"/>
      <c r="I1" s="66"/>
      <c r="J1" s="66"/>
      <c r="K1" s="66"/>
      <c r="L1" s="66"/>
      <c r="M1" s="66"/>
      <c r="N1" s="66"/>
      <c r="O1" s="66"/>
      <c r="P1" s="66"/>
      <c r="Q1" s="66"/>
    </row>
    <row r="2" customFormat="false" ht="31.5" hidden="false" customHeight="false" outlineLevel="0" collapsed="false">
      <c r="C2" s="67" t="s">
        <v>93</v>
      </c>
      <c r="D2" s="42"/>
      <c r="E2" s="68" t="s">
        <v>94</v>
      </c>
      <c r="F2" s="65"/>
      <c r="G2" s="69" t="s">
        <v>95</v>
      </c>
      <c r="H2" s="64"/>
      <c r="I2" s="69" t="s">
        <v>96</v>
      </c>
      <c r="J2" s="64"/>
      <c r="K2" s="69" t="s">
        <v>97</v>
      </c>
      <c r="L2" s="64"/>
      <c r="M2" s="69" t="s">
        <v>98</v>
      </c>
      <c r="N2" s="61"/>
      <c r="O2" s="69" t="s">
        <v>99</v>
      </c>
      <c r="Q2" s="69" t="s">
        <v>100</v>
      </c>
      <c r="S2" s="68" t="s">
        <v>101</v>
      </c>
    </row>
    <row r="3" customFormat="false" ht="15.75" hidden="false" customHeight="false" outlineLevel="0" collapsed="false">
      <c r="A3" s="14" t="s">
        <v>54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55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56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57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58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59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14" t="s">
        <v>60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5.75" hidden="false" customHeight="false" outlineLevel="0" collapsed="false">
      <c r="A10" s="14" t="s">
        <v>61</v>
      </c>
      <c r="C10" s="0"/>
      <c r="D10" s="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0"/>
    </row>
    <row r="11" customFormat="false" ht="15.75" hidden="false" customHeight="false" outlineLevel="0" collapsed="false">
      <c r="A11" s="14" t="s">
        <v>62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</row>
    <row r="12" customFormat="false" ht="15.75" hidden="false" customHeight="false" outlineLevel="0" collapsed="false">
      <c r="A12" s="14" t="s">
        <v>63</v>
      </c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</row>
    <row r="13" customFormat="false" ht="15.75" hidden="false" customHeight="false" outlineLevel="0" collapsed="false">
      <c r="A13" s="14" t="s">
        <v>64</v>
      </c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</row>
    <row r="14" customFormat="false" ht="15.75" hidden="false" customHeight="false" outlineLevel="0" collapsed="false">
      <c r="A14" s="14" t="s">
        <v>65</v>
      </c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</row>
    <row r="15" customFormat="false" ht="15.75" hidden="false" customHeight="false" outlineLevel="0" collapsed="false">
      <c r="A15" s="14" t="s">
        <v>66</v>
      </c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</row>
    <row r="16" customFormat="false" ht="15.75" hidden="false" customHeight="false" outlineLevel="0" collapsed="false">
      <c r="A16" s="14" t="s">
        <v>67</v>
      </c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</row>
    <row r="17" customFormat="false" ht="15.75" hidden="false" customHeight="false" outlineLevel="0" collapsed="false">
      <c r="A17" s="14" t="s">
        <v>68</v>
      </c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</row>
    <row r="18" customFormat="false" ht="15.75" hidden="false" customHeight="false" outlineLevel="0" collapsed="false">
      <c r="A18" s="14" t="s">
        <v>69</v>
      </c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</row>
    <row r="19" customFormat="false" ht="15.75" hidden="false" customHeight="false" outlineLevel="0" collapsed="false">
      <c r="A19" s="14" t="s">
        <v>70</v>
      </c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</row>
    <row r="20" customFormat="false" ht="15.75" hidden="false" customHeight="false" outlineLevel="0" collapsed="false">
      <c r="A20" s="14" t="s">
        <v>71</v>
      </c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</row>
    <row r="21" customFormat="false" ht="15.75" hidden="false" customHeight="false" outlineLevel="0" collapsed="false">
      <c r="A21" s="14" t="s">
        <v>34</v>
      </c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</row>
    <row r="22" customFormat="false" ht="15.75" hidden="false" customHeight="false" outlineLevel="0" collapsed="false">
      <c r="A22" s="71" t="s">
        <v>102</v>
      </c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</row>
    <row r="23" customFormat="false" ht="16.5" hidden="false" customHeight="false" outlineLevel="0" collapsed="false">
      <c r="A23" s="72" t="s">
        <v>103</v>
      </c>
      <c r="B23" s="13"/>
      <c r="C23" s="73" t="n">
        <f aca="false">SUM(C3:C22)</f>
        <v>0</v>
      </c>
      <c r="D23" s="74"/>
      <c r="E23" s="73" t="n">
        <f aca="false">SUM(E3:E22)</f>
        <v>0</v>
      </c>
      <c r="F23" s="75"/>
      <c r="G23" s="73" t="n">
        <f aca="false">SUM(G3:G22)</f>
        <v>0</v>
      </c>
      <c r="H23" s="76"/>
      <c r="I23" s="73" t="n">
        <f aca="false">SUM(I3:I22)</f>
        <v>0</v>
      </c>
      <c r="J23" s="76"/>
      <c r="K23" s="73" t="n">
        <f aca="false">SUM(K3:K22)</f>
        <v>0</v>
      </c>
      <c r="L23" s="76"/>
      <c r="M23" s="73" t="n">
        <f aca="false">SUM(M3:M22)</f>
        <v>0</v>
      </c>
      <c r="O23" s="73" t="n">
        <f aca="false">SUM(O3:O22)</f>
        <v>0</v>
      </c>
      <c r="Q23" s="73" t="n">
        <f aca="false">SUM(Q3:Q22)</f>
        <v>0</v>
      </c>
      <c r="S23" s="77"/>
    </row>
    <row r="24" customFormat="false" ht="16.5" hidden="false" customHeight="false" outlineLevel="0" collapsed="false">
      <c r="A24" s="8" t="s">
        <v>104</v>
      </c>
      <c r="B24" s="71"/>
      <c r="C24" s="78"/>
      <c r="E24" s="79" t="n">
        <v>0</v>
      </c>
      <c r="F24" s="80"/>
      <c r="G24" s="80" t="n">
        <v>0</v>
      </c>
      <c r="I24" s="80" t="n">
        <v>0</v>
      </c>
      <c r="K24" s="80" t="n">
        <v>0</v>
      </c>
      <c r="M24" s="80" t="n">
        <v>0</v>
      </c>
      <c r="O24" s="80" t="n">
        <v>0</v>
      </c>
      <c r="Q24" s="80" t="n">
        <v>0</v>
      </c>
    </row>
    <row r="25" customFormat="false" ht="15.75" hidden="false" customHeight="false" outlineLevel="0" collapsed="false">
      <c r="A25" s="35" t="s">
        <v>38</v>
      </c>
      <c r="C25" s="78"/>
      <c r="E25" s="81" t="n">
        <v>0</v>
      </c>
      <c r="F25" s="80"/>
      <c r="G25" s="82" t="n">
        <v>0</v>
      </c>
      <c r="I25" s="82" t="n">
        <v>0</v>
      </c>
      <c r="K25" s="82" t="n">
        <v>0</v>
      </c>
      <c r="M25" s="82" t="n">
        <v>0</v>
      </c>
      <c r="O25" s="82" t="n">
        <v>0</v>
      </c>
      <c r="Q25" s="82" t="n">
        <v>0</v>
      </c>
    </row>
    <row r="26" customFormat="false" ht="15.75" hidden="false" customHeight="false" outlineLevel="0" collapsed="false">
      <c r="A26" s="71" t="s">
        <v>105</v>
      </c>
      <c r="C26" s="78"/>
      <c r="E26" s="75" t="n">
        <f aca="false">SUM(E23:E25)</f>
        <v>0</v>
      </c>
      <c r="F26" s="75"/>
      <c r="G26" s="75" t="n">
        <f aca="false">SUM(G23:G25)</f>
        <v>0</v>
      </c>
      <c r="H26" s="83"/>
      <c r="I26" s="75" t="n">
        <f aca="false">SUM(I23:I25)</f>
        <v>0</v>
      </c>
      <c r="J26" s="83"/>
      <c r="K26" s="75" t="n">
        <f aca="false">SUM(K23:K25)</f>
        <v>0</v>
      </c>
      <c r="L26" s="83"/>
      <c r="M26" s="75" t="n">
        <f aca="false">SUM(M23:M25)</f>
        <v>0</v>
      </c>
      <c r="O26" s="75" t="n">
        <f aca="false">SUM(O23:O25)</f>
        <v>0</v>
      </c>
      <c r="Q26" s="75" t="n">
        <f aca="false">SUM(Q23:Q25)</f>
        <v>0</v>
      </c>
    </row>
    <row r="27" customFormat="false" ht="6" hidden="false" customHeight="true" outlineLevel="0" collapsed="false">
      <c r="A27" s="71"/>
      <c r="C27" s="78"/>
      <c r="E27" s="75"/>
      <c r="F27" s="75"/>
      <c r="G27" s="84"/>
      <c r="H27" s="83"/>
      <c r="I27" s="83"/>
      <c r="J27" s="83"/>
      <c r="K27" s="83"/>
      <c r="L27" s="83"/>
      <c r="M27" s="83"/>
    </row>
    <row r="28" customFormat="false" ht="15.75" hidden="false" customHeight="false" outlineLevel="0" collapsed="false">
      <c r="A28" s="71" t="s">
        <v>106</v>
      </c>
      <c r="C28" s="78"/>
      <c r="E28" s="1" t="n">
        <v>0</v>
      </c>
      <c r="F28" s="1"/>
      <c r="G28" s="1" t="n">
        <v>0</v>
      </c>
      <c r="H28" s="1"/>
      <c r="I28" s="1" t="n">
        <v>0</v>
      </c>
      <c r="J28" s="1"/>
      <c r="K28" s="1" t="n">
        <v>0</v>
      </c>
      <c r="L28" s="1"/>
      <c r="M28" s="1" t="n">
        <v>0</v>
      </c>
      <c r="N28" s="1"/>
      <c r="O28" s="1" t="n">
        <v>0</v>
      </c>
      <c r="P28" s="1"/>
      <c r="Q28" s="1" t="n">
        <v>0</v>
      </c>
      <c r="R28" s="0"/>
    </row>
    <row r="29" customFormat="false" ht="15.75" hidden="false" customHeight="false" outlineLevel="0" collapsed="false">
      <c r="A29" s="71" t="s">
        <v>107</v>
      </c>
      <c r="C29" s="78"/>
      <c r="E29" s="1" t="n">
        <v>0</v>
      </c>
      <c r="F29" s="1"/>
      <c r="G29" s="1" t="n">
        <v>0</v>
      </c>
      <c r="H29" s="1"/>
      <c r="I29" s="1" t="n">
        <v>0</v>
      </c>
      <c r="J29" s="1"/>
      <c r="K29" s="1" t="n">
        <v>0</v>
      </c>
      <c r="L29" s="1"/>
      <c r="M29" s="1" t="n">
        <v>0</v>
      </c>
      <c r="N29" s="1"/>
      <c r="O29" s="1" t="n">
        <v>0</v>
      </c>
      <c r="P29" s="1"/>
      <c r="Q29" s="1" t="n">
        <v>0</v>
      </c>
      <c r="R29" s="0"/>
    </row>
    <row r="30" customFormat="false" ht="15.75" hidden="false" customHeight="false" outlineLevel="0" collapsed="false">
      <c r="A30" s="71" t="s">
        <v>108</v>
      </c>
      <c r="C30" s="78"/>
      <c r="E30" s="3" t="n">
        <f aca="false">-E24</f>
        <v>-0</v>
      </c>
      <c r="F30" s="0"/>
      <c r="G30" s="3" t="n">
        <f aca="false">-G24</f>
        <v>-0</v>
      </c>
      <c r="H30" s="0"/>
      <c r="I30" s="3" t="n">
        <f aca="false">-I24</f>
        <v>-0</v>
      </c>
      <c r="J30" s="0"/>
      <c r="K30" s="3" t="n">
        <f aca="false">-K24</f>
        <v>-0</v>
      </c>
      <c r="L30" s="0"/>
      <c r="M30" s="3" t="n">
        <f aca="false">-M24</f>
        <v>-0</v>
      </c>
      <c r="N30" s="0"/>
      <c r="O30" s="3" t="n">
        <f aca="false">-O24</f>
        <v>-0</v>
      </c>
      <c r="P30" s="0"/>
      <c r="Q30" s="3" t="n">
        <f aca="false">-Q24</f>
        <v>-0</v>
      </c>
      <c r="R30" s="0"/>
    </row>
    <row r="31" customFormat="false" ht="15.75" hidden="true" customHeight="false" outlineLevel="0" collapsed="false">
      <c r="C31" s="78"/>
      <c r="E31" s="85"/>
      <c r="F31" s="0"/>
      <c r="G31" s="85" t="n">
        <v>0</v>
      </c>
      <c r="H31" s="0"/>
      <c r="I31" s="85"/>
      <c r="J31" s="0"/>
      <c r="K31" s="85"/>
      <c r="L31" s="0"/>
      <c r="M31" s="85"/>
      <c r="N31" s="0"/>
      <c r="O31" s="85"/>
      <c r="P31" s="70"/>
      <c r="Q31" s="85"/>
      <c r="R31" s="0"/>
    </row>
    <row r="32" customFormat="false" ht="5.25" hidden="false" customHeight="true" outlineLevel="0" collapsed="false">
      <c r="A32" s="71"/>
      <c r="C32" s="78"/>
      <c r="E32" s="75"/>
      <c r="F32" s="75"/>
      <c r="G32" s="84"/>
      <c r="H32" s="83"/>
      <c r="I32" s="84"/>
      <c r="J32" s="83"/>
      <c r="K32" s="84"/>
      <c r="L32" s="83"/>
      <c r="M32" s="84"/>
      <c r="O32" s="84"/>
      <c r="Q32" s="84"/>
    </row>
    <row r="33" customFormat="false" ht="16.5" hidden="false" customHeight="false" outlineLevel="0" collapsed="false">
      <c r="A33" s="71" t="s">
        <v>109</v>
      </c>
      <c r="C33" s="78"/>
      <c r="E33" s="86" t="n">
        <f aca="false">E26+E28+E29+E30</f>
        <v>0</v>
      </c>
      <c r="F33" s="87"/>
      <c r="G33" s="86" t="n">
        <f aca="false">+G26+G28+G31</f>
        <v>0</v>
      </c>
      <c r="H33" s="83"/>
      <c r="I33" s="86" t="n">
        <f aca="false">+I26+I28+I31</f>
        <v>0</v>
      </c>
      <c r="J33" s="83"/>
      <c r="K33" s="86" t="n">
        <f aca="false">+K26+K28+K31</f>
        <v>0</v>
      </c>
      <c r="L33" s="83"/>
      <c r="M33" s="86" t="n">
        <f aca="false">+M26+M28+M31</f>
        <v>0</v>
      </c>
      <c r="O33" s="86" t="n">
        <f aca="false">+O26+O28+O31</f>
        <v>0</v>
      </c>
      <c r="Q33" s="86" t="n">
        <f aca="false">+Q26+Q28+Q31</f>
        <v>0</v>
      </c>
    </row>
    <row r="34" customFormat="false" ht="5.25" hidden="false" customHeight="true" outlineLevel="0" collapsed="false">
      <c r="A34" s="71"/>
      <c r="C34" s="78"/>
      <c r="E34" s="88"/>
      <c r="F34" s="83"/>
      <c r="G34" s="89"/>
      <c r="H34" s="83"/>
      <c r="I34" s="83"/>
      <c r="J34" s="83"/>
      <c r="K34" s="83"/>
      <c r="L34" s="83"/>
      <c r="M34" s="83"/>
    </row>
    <row r="35" customFormat="false" ht="15.75" hidden="false" customHeight="false" outlineLevel="0" collapsed="false">
      <c r="A35" s="71"/>
      <c r="C35" s="78"/>
    </row>
    <row r="36" customFormat="false" ht="15.75" hidden="false" customHeight="false" outlineLevel="0" collapsed="false">
      <c r="A36" s="71"/>
      <c r="C36" s="78"/>
    </row>
    <row r="37" customFormat="false" ht="15.75" hidden="false" customHeight="false" outlineLevel="0" collapsed="false">
      <c r="A37" s="71"/>
      <c r="C37" s="78"/>
    </row>
    <row r="38" customFormat="false" ht="15.75" hidden="false" customHeight="false" outlineLevel="0" collapsed="false">
      <c r="A38" s="71"/>
      <c r="C38" s="78"/>
    </row>
    <row r="39" customFormat="false" ht="15.75" hidden="false" customHeight="false" outlineLevel="0" collapsed="false">
      <c r="A39" s="71"/>
    </row>
    <row r="40" customFormat="false" ht="15.75" hidden="false" customHeight="false" outlineLevel="0" collapsed="false">
      <c r="A40" s="71"/>
    </row>
    <row r="41" customFormat="false" ht="15.75" hidden="false" customHeight="false" outlineLevel="0" collapsed="false">
      <c r="A41" s="71"/>
    </row>
    <row r="42" customFormat="false" ht="15.75" hidden="false" customHeight="false" outlineLevel="0" collapsed="false">
      <c r="A42" s="71"/>
    </row>
    <row r="43" customFormat="false" ht="15.75" hidden="false" customHeight="false" outlineLevel="0" collapsed="false">
      <c r="A43" s="71"/>
    </row>
    <row r="44" customFormat="false" ht="15.75" hidden="false" customHeight="false" outlineLevel="0" collapsed="false">
      <c r="A44" s="71"/>
    </row>
    <row r="45" customFormat="false" ht="15.75" hidden="false" customHeight="false" outlineLevel="0" collapsed="false">
      <c r="A45" s="71"/>
    </row>
    <row r="46" customFormat="false" ht="15.75" hidden="false" customHeight="false" outlineLevel="0" collapsed="false">
      <c r="A46" s="71"/>
    </row>
    <row r="47" customFormat="false" ht="15.75" hidden="false" customHeight="false" outlineLevel="0" collapsed="false">
      <c r="A47" s="71"/>
    </row>
    <row r="48" customFormat="false" ht="15.75" hidden="false" customHeight="false" outlineLevel="0" collapsed="false">
      <c r="A48" s="71"/>
    </row>
    <row r="49" customFormat="false" ht="15.75" hidden="false" customHeight="false" outlineLevel="0" collapsed="false">
      <c r="A49" s="71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25.41"/>
    <col collapsed="false" customWidth="true" hidden="false" outlineLevel="0" max="2" min="2" style="8" width="3.56"/>
    <col collapsed="false" customWidth="true" hidden="false" outlineLevel="0" max="3" min="3" style="61" width="13.28"/>
    <col collapsed="false" customWidth="true" hidden="false" outlineLevel="0" max="4" min="4" style="8" width="5.71"/>
    <col collapsed="false" customWidth="true" hidden="true" outlineLevel="0" max="5" min="5" style="62" width="15.7"/>
    <col collapsed="false" customWidth="true" hidden="false" outlineLevel="0" max="6" min="6" style="62" width="2.56"/>
    <col collapsed="false" customWidth="true" hidden="false" outlineLevel="0" max="7" min="7" style="62" width="13.28"/>
    <col collapsed="false" customWidth="true" hidden="false" outlineLevel="0" max="8" min="8" style="62" width="2.42"/>
    <col collapsed="false" customWidth="true" hidden="false" outlineLevel="0" max="9" min="9" style="62" width="12.42"/>
    <col collapsed="false" customWidth="true" hidden="false" outlineLevel="0" max="10" min="10" style="62" width="1.56"/>
    <col collapsed="false" customWidth="true" hidden="false" outlineLevel="0" max="11" min="11" style="62" width="13.28"/>
    <col collapsed="false" customWidth="true" hidden="false" outlineLevel="0" max="12" min="12" style="62" width="1.41"/>
    <col collapsed="false" customWidth="true" hidden="false" outlineLevel="0" max="13" min="13" style="62" width="11.99"/>
    <col collapsed="false" customWidth="true" hidden="false" outlineLevel="0" max="14" min="14" style="8" width="2.56"/>
    <col collapsed="false" customWidth="true" hidden="false" outlineLevel="0" max="15" min="15" style="8" width="11.99"/>
    <col collapsed="false" customWidth="true" hidden="false" outlineLevel="0" max="16" min="16" style="8" width="1.85"/>
    <col collapsed="false" customWidth="true" hidden="false" outlineLevel="0" max="17" min="17" style="8" width="11.99"/>
    <col collapsed="false" customWidth="true" hidden="false" outlineLevel="0" max="18" min="18" style="8" width="1.85"/>
    <col collapsed="false" customWidth="true" hidden="false" outlineLevel="0" max="19" min="19" style="8" width="11.99"/>
    <col collapsed="false" customWidth="true" hidden="false" outlineLevel="0" max="20" min="20" style="8" width="1.85"/>
    <col collapsed="false" customWidth="true" hidden="false" outlineLevel="0" max="21" min="21" style="8" width="11.99"/>
    <col collapsed="false" customWidth="true" hidden="false" outlineLevel="0" max="22" min="22" style="8" width="1.85"/>
    <col collapsed="false" customWidth="true" hidden="false" outlineLevel="0" max="23" min="23" style="8" width="11.99"/>
    <col collapsed="false" customWidth="true" hidden="false" outlineLevel="0" max="24" min="24" style="8" width="1.85"/>
    <col collapsed="false" customWidth="true" hidden="false" outlineLevel="0" max="25" min="25" style="8" width="11.99"/>
    <col collapsed="false" customWidth="true" hidden="false" outlineLevel="0" max="26" min="26" style="8" width="1.85"/>
    <col collapsed="false" customWidth="true" hidden="false" outlineLevel="0" max="27" min="27" style="8" width="11.99"/>
    <col collapsed="false" customWidth="true" hidden="false" outlineLevel="0" max="28" min="28" style="8" width="1.85"/>
    <col collapsed="false" customWidth="true" hidden="false" outlineLevel="0" max="29" min="29" style="8" width="12.7"/>
    <col collapsed="false" customWidth="true" hidden="false" outlineLevel="0" max="30" min="30" style="8" width="1.85"/>
    <col collapsed="false" customWidth="true" hidden="false" outlineLevel="0" max="31" min="31" style="8" width="12.7"/>
    <col collapsed="false" customWidth="true" hidden="false" outlineLevel="0" max="32" min="32" style="8" width="1.7"/>
    <col collapsed="false" customWidth="true" hidden="false" outlineLevel="0" max="33" min="33" style="8" width="12.42"/>
    <col collapsed="false" customWidth="true" hidden="false" outlineLevel="0" max="34" min="34" style="8" width="1.85"/>
    <col collapsed="false" customWidth="true" hidden="false" outlineLevel="0" max="35" min="35" style="8" width="12.28"/>
    <col collapsed="false" customWidth="true" hidden="false" outlineLevel="0" max="36" min="36" style="8" width="2.42"/>
    <col collapsed="false" customWidth="true" hidden="false" outlineLevel="0" max="37" min="37" style="63" width="34.71"/>
    <col collapsed="false" customWidth="false" hidden="false" outlineLevel="0" max="257" min="38" style="8" width="9.14"/>
  </cols>
  <sheetData>
    <row r="1" customFormat="false" ht="18.75" hidden="false" customHeight="false" outlineLevel="0" collapsed="false">
      <c r="A1" s="90" t="s">
        <v>110</v>
      </c>
    </row>
    <row r="2" customFormat="false" ht="18.75" hidden="false" customHeight="false" outlineLevel="0" collapsed="false">
      <c r="A2" s="90" t="s">
        <v>111</v>
      </c>
    </row>
    <row r="3" customFormat="false" ht="18.75" hidden="false" customHeight="false" outlineLevel="0" collapsed="false">
      <c r="A3" s="90" t="s">
        <v>112</v>
      </c>
    </row>
    <row r="5" customFormat="false" ht="16.5" hidden="false" customHeight="false" outlineLevel="0" collapsed="false"/>
    <row r="6" customFormat="false" ht="16.5" hidden="false" customHeight="false" outlineLevel="0" collapsed="false">
      <c r="C6" s="42"/>
      <c r="D6" s="42"/>
      <c r="E6" s="64" t="s">
        <v>91</v>
      </c>
      <c r="F6" s="65"/>
      <c r="G6" s="91" t="s">
        <v>92</v>
      </c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</row>
    <row r="7" customFormat="false" ht="31.5" hidden="false" customHeight="false" outlineLevel="0" collapsed="false">
      <c r="C7" s="67" t="s">
        <v>93</v>
      </c>
      <c r="D7" s="42"/>
      <c r="E7" s="68" t="s">
        <v>94</v>
      </c>
      <c r="F7" s="65"/>
      <c r="G7" s="69" t="s">
        <v>95</v>
      </c>
      <c r="H7" s="64"/>
      <c r="I7" s="69" t="s">
        <v>96</v>
      </c>
      <c r="J7" s="64"/>
      <c r="K7" s="69" t="s">
        <v>97</v>
      </c>
      <c r="L7" s="64"/>
      <c r="M7" s="69" t="s">
        <v>98</v>
      </c>
      <c r="N7" s="61"/>
      <c r="O7" s="69" t="s">
        <v>99</v>
      </c>
      <c r="Q7" s="69" t="s">
        <v>100</v>
      </c>
      <c r="S7" s="69" t="s">
        <v>113</v>
      </c>
      <c r="U7" s="69" t="s">
        <v>114</v>
      </c>
      <c r="W7" s="69" t="s">
        <v>115</v>
      </c>
      <c r="Y7" s="69" t="s">
        <v>116</v>
      </c>
      <c r="AA7" s="69" t="s">
        <v>117</v>
      </c>
      <c r="AC7" s="69" t="s">
        <v>21</v>
      </c>
      <c r="AE7" s="69" t="s">
        <v>95</v>
      </c>
      <c r="AG7" s="69" t="s">
        <v>96</v>
      </c>
      <c r="AI7" s="69" t="s">
        <v>97</v>
      </c>
      <c r="AK7" s="68" t="s">
        <v>101</v>
      </c>
    </row>
    <row r="8" customFormat="false" ht="15.75" hidden="false" customHeight="false" outlineLevel="0" collapsed="false">
      <c r="A8" s="8" t="s">
        <v>8</v>
      </c>
      <c r="C8" s="92" t="n">
        <f aca="false">1233+77</f>
        <v>1310</v>
      </c>
      <c r="D8" s="93"/>
      <c r="E8" s="94" t="n">
        <v>732.2</v>
      </c>
      <c r="F8" s="95"/>
      <c r="G8" s="94" t="n">
        <f aca="false">12.1+1</f>
        <v>13.1</v>
      </c>
      <c r="H8" s="94"/>
      <c r="I8" s="94" t="n">
        <f aca="false">12.1+1</f>
        <v>13.1</v>
      </c>
      <c r="J8" s="94"/>
      <c r="K8" s="94" t="n">
        <f aca="false">12.1+1</f>
        <v>13.1</v>
      </c>
      <c r="L8" s="94"/>
      <c r="M8" s="94" t="n">
        <f aca="false">12.1+1</f>
        <v>13.1</v>
      </c>
      <c r="N8" s="94"/>
      <c r="O8" s="94" t="n">
        <f aca="false">12.1+1</f>
        <v>13.1</v>
      </c>
      <c r="P8" s="94"/>
      <c r="Q8" s="94" t="n">
        <f aca="false">12.1+1</f>
        <v>13.1</v>
      </c>
      <c r="R8" s="94"/>
      <c r="S8" s="94" t="n">
        <f aca="false">12.1+1</f>
        <v>13.1</v>
      </c>
      <c r="T8" s="94"/>
      <c r="U8" s="94" t="n">
        <f aca="false">12.1+1</f>
        <v>13.1</v>
      </c>
      <c r="V8" s="94"/>
      <c r="W8" s="94" t="n">
        <f aca="false">12.1+1</f>
        <v>13.1</v>
      </c>
      <c r="X8" s="94"/>
      <c r="Y8" s="94" t="n">
        <f aca="false">12.1+1</f>
        <v>13.1</v>
      </c>
      <c r="Z8" s="94"/>
      <c r="AA8" s="94" t="n">
        <f aca="false">12.1+1</f>
        <v>13.1</v>
      </c>
      <c r="AB8" s="94"/>
      <c r="AC8" s="94" t="n">
        <f aca="false">12.1+1</f>
        <v>13.1</v>
      </c>
      <c r="AD8" s="94"/>
      <c r="AE8" s="94" t="n">
        <f aca="false">12.1+1</f>
        <v>13.1</v>
      </c>
      <c r="AF8" s="94"/>
      <c r="AG8" s="94" t="n">
        <f aca="false">12.1+1</f>
        <v>13.1</v>
      </c>
      <c r="AH8" s="94"/>
      <c r="AI8" s="94" t="n">
        <f aca="false">12.1+1</f>
        <v>13.1</v>
      </c>
      <c r="AK8" s="96"/>
    </row>
    <row r="9" customFormat="false" ht="15.75" hidden="false" customHeight="false" outlineLevel="0" collapsed="false">
      <c r="A9" s="8" t="s">
        <v>9</v>
      </c>
      <c r="C9" s="92" t="n">
        <v>557</v>
      </c>
      <c r="D9" s="97"/>
      <c r="E9" s="94" t="n">
        <f aca="false">385+15+6+2</f>
        <v>408</v>
      </c>
      <c r="F9" s="98"/>
      <c r="G9" s="94" t="n">
        <v>8.3</v>
      </c>
      <c r="H9" s="94"/>
      <c r="I9" s="94" t="n">
        <v>8.3</v>
      </c>
      <c r="J9" s="94"/>
      <c r="K9" s="94" t="n">
        <v>8.3</v>
      </c>
      <c r="L9" s="94"/>
      <c r="M9" s="94" t="n">
        <v>8.3</v>
      </c>
      <c r="N9" s="94"/>
      <c r="O9" s="94" t="n">
        <v>8.3</v>
      </c>
      <c r="P9" s="94"/>
      <c r="Q9" s="94" t="n">
        <v>8.3</v>
      </c>
      <c r="R9" s="94"/>
      <c r="S9" s="94" t="n">
        <v>8.3</v>
      </c>
      <c r="T9" s="94"/>
      <c r="U9" s="94" t="n">
        <v>8.3</v>
      </c>
      <c r="V9" s="94"/>
      <c r="W9" s="94" t="n">
        <v>8.3</v>
      </c>
      <c r="X9" s="94"/>
      <c r="Y9" s="94" t="n">
        <v>8.3</v>
      </c>
      <c r="Z9" s="94"/>
      <c r="AA9" s="94" t="n">
        <v>8.3</v>
      </c>
      <c r="AB9" s="94"/>
      <c r="AC9" s="94" t="n">
        <v>8.3</v>
      </c>
      <c r="AD9" s="94"/>
      <c r="AE9" s="94" t="n">
        <v>8.3</v>
      </c>
      <c r="AF9" s="94"/>
      <c r="AG9" s="94" t="n">
        <v>8.3</v>
      </c>
      <c r="AH9" s="94"/>
      <c r="AI9" s="94" t="n">
        <v>8.3</v>
      </c>
      <c r="AK9" s="99"/>
    </row>
    <row r="10" customFormat="false" ht="15.75" hidden="false" customHeight="false" outlineLevel="0" collapsed="false">
      <c r="A10" s="8" t="s">
        <v>11</v>
      </c>
      <c r="C10" s="92" t="n">
        <v>245</v>
      </c>
      <c r="D10" s="97"/>
      <c r="E10" s="94" t="n">
        <v>65</v>
      </c>
      <c r="F10" s="98"/>
      <c r="G10" s="94" t="n">
        <v>8.6</v>
      </c>
      <c r="H10" s="94"/>
      <c r="I10" s="94" t="n">
        <v>7.1</v>
      </c>
      <c r="J10" s="94"/>
      <c r="K10" s="94" t="n">
        <v>7.1</v>
      </c>
      <c r="L10" s="94"/>
      <c r="M10" s="94" t="n">
        <v>5.8</v>
      </c>
      <c r="N10" s="94"/>
      <c r="O10" s="94" t="n">
        <v>5.8</v>
      </c>
      <c r="P10" s="94"/>
      <c r="Q10" s="94" t="n">
        <v>5.8</v>
      </c>
      <c r="R10" s="94"/>
      <c r="S10" s="94" t="n">
        <v>5.8</v>
      </c>
      <c r="T10" s="94"/>
      <c r="U10" s="94" t="n">
        <v>5.8</v>
      </c>
      <c r="V10" s="94"/>
      <c r="W10" s="94" t="n">
        <v>5.8</v>
      </c>
      <c r="X10" s="94"/>
      <c r="Y10" s="94" t="n">
        <v>5.8</v>
      </c>
      <c r="Z10" s="94"/>
      <c r="AA10" s="94" t="n">
        <v>5.8</v>
      </c>
      <c r="AB10" s="94"/>
      <c r="AC10" s="94" t="n">
        <v>5.8</v>
      </c>
      <c r="AD10" s="94"/>
      <c r="AE10" s="94" t="n">
        <v>5.8</v>
      </c>
      <c r="AF10" s="94"/>
      <c r="AG10" s="94" t="n">
        <v>5.8</v>
      </c>
      <c r="AH10" s="94"/>
      <c r="AI10" s="94" t="n">
        <v>5.8</v>
      </c>
      <c r="AK10" s="99"/>
    </row>
    <row r="11" customFormat="false" ht="15.75" hidden="false" customHeight="false" outlineLevel="0" collapsed="false">
      <c r="A11" s="8" t="s">
        <v>42</v>
      </c>
      <c r="C11" s="92" t="n">
        <v>138</v>
      </c>
      <c r="D11" s="97"/>
      <c r="E11" s="94" t="n">
        <v>43</v>
      </c>
      <c r="F11" s="98"/>
      <c r="G11" s="94" t="n">
        <v>2.4</v>
      </c>
      <c r="H11" s="94"/>
      <c r="I11" s="94" t="n">
        <v>3</v>
      </c>
      <c r="J11" s="94"/>
      <c r="K11" s="94" t="n">
        <v>2.6</v>
      </c>
      <c r="L11" s="94"/>
      <c r="M11" s="94" t="n">
        <v>3.5</v>
      </c>
      <c r="N11" s="94"/>
      <c r="O11" s="94" t="n">
        <v>3.4</v>
      </c>
      <c r="P11" s="94"/>
      <c r="Q11" s="94" t="n">
        <v>4.4</v>
      </c>
      <c r="R11" s="94"/>
      <c r="S11" s="94" t="n">
        <v>2.8</v>
      </c>
      <c r="T11" s="94"/>
      <c r="U11" s="94" t="n">
        <v>2.8</v>
      </c>
      <c r="V11" s="94"/>
      <c r="W11" s="94" t="n">
        <v>3.4</v>
      </c>
      <c r="X11" s="94"/>
      <c r="Y11" s="94" t="n">
        <v>2.8</v>
      </c>
      <c r="Z11" s="94"/>
      <c r="AA11" s="94" t="n">
        <v>2.8</v>
      </c>
      <c r="AB11" s="94"/>
      <c r="AC11" s="94" t="n">
        <v>3.4</v>
      </c>
      <c r="AD11" s="94"/>
      <c r="AE11" s="94" t="n">
        <v>2.8</v>
      </c>
      <c r="AF11" s="94"/>
      <c r="AG11" s="94" t="n">
        <v>2.74</v>
      </c>
      <c r="AH11" s="94"/>
      <c r="AI11" s="94" t="n">
        <v>3.3</v>
      </c>
      <c r="AK11" s="99"/>
    </row>
    <row r="12" customFormat="false" ht="15.75" hidden="false" customHeight="false" outlineLevel="0" collapsed="false">
      <c r="A12" s="8" t="s">
        <v>47</v>
      </c>
      <c r="C12" s="92" t="n">
        <v>1272</v>
      </c>
      <c r="D12" s="97"/>
      <c r="E12" s="94" t="n">
        <v>0</v>
      </c>
      <c r="F12" s="98"/>
      <c r="G12" s="94" t="n">
        <v>21.5</v>
      </c>
      <c r="H12" s="94"/>
      <c r="I12" s="94" t="n">
        <v>21.2</v>
      </c>
      <c r="J12" s="94"/>
      <c r="K12" s="94" t="n">
        <v>21.2</v>
      </c>
      <c r="L12" s="94"/>
      <c r="M12" s="94" t="n">
        <v>22.7</v>
      </c>
      <c r="N12" s="94"/>
      <c r="O12" s="94" t="n">
        <v>22.7</v>
      </c>
      <c r="P12" s="94"/>
      <c r="Q12" s="94" t="n">
        <v>22.7</v>
      </c>
      <c r="R12" s="94"/>
      <c r="S12" s="94" t="n">
        <v>22.7</v>
      </c>
      <c r="T12" s="94"/>
      <c r="U12" s="94" t="n">
        <v>22.7</v>
      </c>
      <c r="V12" s="94"/>
      <c r="W12" s="94" t="n">
        <v>22.7</v>
      </c>
      <c r="X12" s="94"/>
      <c r="Y12" s="94" t="n">
        <v>22.7</v>
      </c>
      <c r="Z12" s="94"/>
      <c r="AA12" s="94" t="n">
        <v>22.7</v>
      </c>
      <c r="AB12" s="94"/>
      <c r="AC12" s="94" t="n">
        <v>22.7</v>
      </c>
      <c r="AD12" s="94"/>
      <c r="AE12" s="94" t="n">
        <v>22.7</v>
      </c>
      <c r="AF12" s="94"/>
      <c r="AG12" s="94" t="n">
        <v>22.7</v>
      </c>
      <c r="AH12" s="94"/>
      <c r="AI12" s="94" t="n">
        <v>22.7</v>
      </c>
      <c r="AK12" s="99"/>
    </row>
    <row r="13" customFormat="false" ht="15.75" hidden="false" customHeight="false" outlineLevel="0" collapsed="false">
      <c r="A13" s="35" t="s">
        <v>16</v>
      </c>
      <c r="C13" s="100" t="n">
        <v>28</v>
      </c>
      <c r="D13" s="101"/>
      <c r="E13" s="94" t="n">
        <v>5</v>
      </c>
      <c r="F13" s="102"/>
      <c r="G13" s="94" t="n">
        <v>0.7</v>
      </c>
      <c r="H13" s="94"/>
      <c r="I13" s="94" t="n">
        <v>0.7</v>
      </c>
      <c r="J13" s="94"/>
      <c r="K13" s="94" t="n">
        <v>0.7</v>
      </c>
      <c r="L13" s="94"/>
      <c r="M13" s="94" t="n">
        <v>0.7</v>
      </c>
      <c r="N13" s="94"/>
      <c r="O13" s="94" t="n">
        <v>0.7</v>
      </c>
      <c r="P13" s="94"/>
      <c r="Q13" s="94" t="n">
        <v>0.7</v>
      </c>
      <c r="R13" s="94"/>
      <c r="S13" s="94" t="n">
        <v>0.7</v>
      </c>
      <c r="T13" s="94"/>
      <c r="U13" s="94" t="n">
        <v>0.7</v>
      </c>
      <c r="V13" s="94"/>
      <c r="W13" s="94" t="n">
        <v>0.7</v>
      </c>
      <c r="X13" s="94"/>
      <c r="Y13" s="94" t="n">
        <v>0.7</v>
      </c>
      <c r="Z13" s="94"/>
      <c r="AA13" s="94" t="n">
        <v>0.7</v>
      </c>
      <c r="AB13" s="94"/>
      <c r="AC13" s="94" t="n">
        <v>0.7</v>
      </c>
      <c r="AD13" s="94"/>
      <c r="AE13" s="94" t="n">
        <v>0.7</v>
      </c>
      <c r="AF13" s="94"/>
      <c r="AG13" s="94" t="n">
        <v>0.7</v>
      </c>
      <c r="AH13" s="94"/>
      <c r="AI13" s="94" t="n">
        <v>0.7</v>
      </c>
      <c r="AJ13" s="0"/>
    </row>
    <row r="14" customFormat="false" ht="15.75" hidden="false" customHeight="false" outlineLevel="0" collapsed="false">
      <c r="A14" s="35" t="s">
        <v>14</v>
      </c>
      <c r="C14" s="100" t="n">
        <v>2328</v>
      </c>
      <c r="D14" s="101"/>
      <c r="E14" s="94" t="n">
        <v>202</v>
      </c>
      <c r="F14" s="102"/>
      <c r="G14" s="94" t="n">
        <v>20</v>
      </c>
      <c r="H14" s="94"/>
      <c r="I14" s="94" t="n">
        <v>22.5</v>
      </c>
      <c r="J14" s="94"/>
      <c r="K14" s="94" t="n">
        <v>22.5</v>
      </c>
      <c r="L14" s="94"/>
      <c r="M14" s="94" t="n">
        <v>27.4</v>
      </c>
      <c r="N14" s="94"/>
      <c r="O14" s="94" t="n">
        <v>27.4</v>
      </c>
      <c r="P14" s="94"/>
      <c r="Q14" s="94" t="n">
        <v>27.4</v>
      </c>
      <c r="R14" s="94"/>
      <c r="S14" s="94" t="n">
        <v>27.4</v>
      </c>
      <c r="T14" s="94"/>
      <c r="U14" s="94" t="n">
        <v>27.4</v>
      </c>
      <c r="V14" s="94"/>
      <c r="W14" s="94" t="n">
        <v>27.4</v>
      </c>
      <c r="X14" s="94"/>
      <c r="Y14" s="94" t="n">
        <v>26.6</v>
      </c>
      <c r="Z14" s="94"/>
      <c r="AA14" s="94" t="n">
        <v>26.6</v>
      </c>
      <c r="AB14" s="94"/>
      <c r="AC14" s="94" t="n">
        <v>26.6</v>
      </c>
      <c r="AD14" s="94"/>
      <c r="AE14" s="94" t="n">
        <v>26.6</v>
      </c>
      <c r="AF14" s="94"/>
      <c r="AG14" s="94" t="n">
        <v>26.6</v>
      </c>
      <c r="AH14" s="94"/>
      <c r="AI14" s="94" t="n">
        <v>26.6</v>
      </c>
      <c r="AJ14" s="0"/>
    </row>
    <row r="15" customFormat="false" ht="15.75" hidden="false" customHeight="false" outlineLevel="0" collapsed="false">
      <c r="A15" s="35" t="s">
        <v>12</v>
      </c>
      <c r="C15" s="100" t="n">
        <v>2298</v>
      </c>
      <c r="D15" s="101"/>
      <c r="E15" s="94" t="n">
        <v>431</v>
      </c>
      <c r="F15" s="102"/>
      <c r="G15" s="94" t="n">
        <v>44.1</v>
      </c>
      <c r="H15" s="94"/>
      <c r="I15" s="94" t="n">
        <v>61.2</v>
      </c>
      <c r="J15" s="94"/>
      <c r="K15" s="94" t="n">
        <v>58.9</v>
      </c>
      <c r="L15" s="94"/>
      <c r="M15" s="94" t="n">
        <v>36.5</v>
      </c>
      <c r="N15" s="94"/>
      <c r="O15" s="94" t="n">
        <v>36.5</v>
      </c>
      <c r="P15" s="94"/>
      <c r="Q15" s="94" t="n">
        <v>36.5</v>
      </c>
      <c r="R15" s="94"/>
      <c r="S15" s="94" t="n">
        <v>36.5</v>
      </c>
      <c r="T15" s="94"/>
      <c r="U15" s="94" t="n">
        <v>36.5</v>
      </c>
      <c r="V15" s="94"/>
      <c r="W15" s="94" t="n">
        <v>36.5</v>
      </c>
      <c r="X15" s="94"/>
      <c r="Y15" s="94" t="n">
        <v>36.5</v>
      </c>
      <c r="Z15" s="94"/>
      <c r="AA15" s="94" t="n">
        <v>36.5</v>
      </c>
      <c r="AB15" s="94"/>
      <c r="AC15" s="94" t="n">
        <v>36.5</v>
      </c>
      <c r="AD15" s="94"/>
      <c r="AE15" s="94" t="n">
        <v>36.5</v>
      </c>
      <c r="AF15" s="94"/>
      <c r="AG15" s="94" t="n">
        <v>36.5</v>
      </c>
      <c r="AH15" s="94"/>
      <c r="AI15" s="94" t="n">
        <v>36.5</v>
      </c>
      <c r="AJ15" s="0"/>
    </row>
    <row r="16" customFormat="false" ht="15.75" hidden="false" customHeight="false" outlineLevel="0" collapsed="false">
      <c r="A16" s="35" t="s">
        <v>15</v>
      </c>
      <c r="C16" s="100" t="n">
        <v>4333</v>
      </c>
      <c r="D16" s="101"/>
      <c r="E16" s="94" t="n">
        <v>0</v>
      </c>
      <c r="F16" s="102"/>
      <c r="G16" s="94" t="n">
        <f aca="false">34.3-17.3</f>
        <v>17</v>
      </c>
      <c r="H16" s="94"/>
      <c r="I16" s="94" t="n">
        <f aca="false">38.6-16.6</f>
        <v>22</v>
      </c>
      <c r="J16" s="94"/>
      <c r="K16" s="94" t="n">
        <f aca="false">60.6-24.1</f>
        <v>36.5</v>
      </c>
      <c r="L16" s="94"/>
      <c r="M16" s="94" t="n">
        <f aca="false">37.8-17.1</f>
        <v>20.7</v>
      </c>
      <c r="N16" s="94"/>
      <c r="O16" s="94" t="n">
        <f aca="false">35.8-17.1</f>
        <v>18.7</v>
      </c>
      <c r="P16" s="94"/>
      <c r="Q16" s="94" t="n">
        <f aca="false">35.8-17.1</f>
        <v>18.7</v>
      </c>
      <c r="R16" s="94"/>
      <c r="S16" s="94" t="n">
        <f aca="false">35.8-17.1</f>
        <v>18.7</v>
      </c>
      <c r="T16" s="94"/>
      <c r="U16" s="94" t="n">
        <f aca="false">35.8-17.1</f>
        <v>18.7</v>
      </c>
      <c r="V16" s="94"/>
      <c r="W16" s="94" t="n">
        <f aca="false">35.8-17.1</f>
        <v>18.7</v>
      </c>
      <c r="X16" s="94"/>
      <c r="Y16" s="94" t="n">
        <f aca="false">35.8-17.1</f>
        <v>18.7</v>
      </c>
      <c r="Z16" s="94"/>
      <c r="AA16" s="94" t="n">
        <f aca="false">35.8-17.1</f>
        <v>18.7</v>
      </c>
      <c r="AB16" s="94"/>
      <c r="AC16" s="94" t="n">
        <f aca="false">35.8-17.1</f>
        <v>18.7</v>
      </c>
      <c r="AD16" s="94"/>
      <c r="AE16" s="94" t="n">
        <f aca="false">35.8-17.1</f>
        <v>18.7</v>
      </c>
      <c r="AF16" s="94"/>
      <c r="AG16" s="94" t="n">
        <f aca="false">35.8-17.1</f>
        <v>18.7</v>
      </c>
      <c r="AH16" s="94"/>
      <c r="AI16" s="94" t="n">
        <f aca="false">35.8-17.1</f>
        <v>18.7</v>
      </c>
      <c r="AJ16" s="0"/>
    </row>
    <row r="17" customFormat="false" ht="15.75" hidden="false" customHeight="false" outlineLevel="0" collapsed="false">
      <c r="A17" s="35" t="s">
        <v>41</v>
      </c>
      <c r="C17" s="100" t="n">
        <v>2903</v>
      </c>
      <c r="D17" s="101"/>
      <c r="E17" s="94" t="n">
        <f aca="false">-684.7+525.5</f>
        <v>-159.2</v>
      </c>
      <c r="F17" s="102"/>
      <c r="G17" s="94" t="n">
        <f aca="false">28.3</f>
        <v>28.3</v>
      </c>
      <c r="H17" s="94"/>
      <c r="I17" s="94" t="n">
        <v>29.4</v>
      </c>
      <c r="J17" s="94"/>
      <c r="K17" s="94" t="n">
        <v>29.4</v>
      </c>
      <c r="L17" s="94"/>
      <c r="M17" s="94" t="n">
        <v>18.9</v>
      </c>
      <c r="N17" s="94"/>
      <c r="O17" s="94" t="n">
        <v>21</v>
      </c>
      <c r="P17" s="94"/>
      <c r="Q17" s="94" t="n">
        <v>20.8</v>
      </c>
      <c r="R17" s="94"/>
      <c r="S17" s="94" t="n">
        <v>20.6</v>
      </c>
      <c r="T17" s="94"/>
      <c r="U17" s="94" t="n">
        <v>20.8</v>
      </c>
      <c r="V17" s="94"/>
      <c r="W17" s="94" t="n">
        <v>20.7</v>
      </c>
      <c r="X17" s="94"/>
      <c r="Y17" s="94" t="n">
        <v>20.7</v>
      </c>
      <c r="Z17" s="94"/>
      <c r="AA17" s="94" t="n">
        <v>20.7</v>
      </c>
      <c r="AB17" s="94"/>
      <c r="AC17" s="94" t="n">
        <v>20.6</v>
      </c>
      <c r="AD17" s="94"/>
      <c r="AE17" s="94" t="n">
        <v>20.6</v>
      </c>
      <c r="AF17" s="94"/>
      <c r="AG17" s="94" t="n">
        <v>20.7</v>
      </c>
      <c r="AH17" s="94"/>
      <c r="AI17" s="94" t="n">
        <v>20.8</v>
      </c>
      <c r="AJ17" s="0"/>
    </row>
    <row r="18" customFormat="false" ht="15.75" hidden="false" customHeight="false" outlineLevel="0" collapsed="false">
      <c r="A18" s="35" t="s">
        <v>45</v>
      </c>
      <c r="C18" s="100" t="n">
        <v>1565</v>
      </c>
      <c r="D18" s="101"/>
      <c r="E18" s="94" t="n">
        <v>904.8</v>
      </c>
      <c r="F18" s="102"/>
      <c r="G18" s="94" t="n">
        <v>14</v>
      </c>
      <c r="H18" s="94"/>
      <c r="I18" s="94" t="n">
        <v>14</v>
      </c>
      <c r="J18" s="94"/>
      <c r="K18" s="94" t="n">
        <v>14</v>
      </c>
      <c r="L18" s="94"/>
      <c r="M18" s="94" t="n">
        <v>10</v>
      </c>
      <c r="N18" s="94"/>
      <c r="O18" s="94" t="n">
        <v>10</v>
      </c>
      <c r="P18" s="94"/>
      <c r="Q18" s="94" t="n">
        <v>10</v>
      </c>
      <c r="R18" s="94"/>
      <c r="S18" s="94" t="n">
        <v>10</v>
      </c>
      <c r="T18" s="94"/>
      <c r="U18" s="94" t="n">
        <v>10</v>
      </c>
      <c r="V18" s="94"/>
      <c r="W18" s="94" t="n">
        <v>10</v>
      </c>
      <c r="X18" s="94"/>
      <c r="Y18" s="94" t="n">
        <v>10</v>
      </c>
      <c r="Z18" s="94"/>
      <c r="AA18" s="94" t="n">
        <v>10</v>
      </c>
      <c r="AB18" s="94"/>
      <c r="AC18" s="94" t="n">
        <v>10</v>
      </c>
      <c r="AD18" s="94"/>
      <c r="AE18" s="94" t="n">
        <v>10</v>
      </c>
      <c r="AF18" s="94"/>
      <c r="AG18" s="94" t="n">
        <v>10</v>
      </c>
      <c r="AH18" s="94"/>
      <c r="AI18" s="94" t="n">
        <v>10</v>
      </c>
      <c r="AJ18" s="0"/>
    </row>
    <row r="19" customFormat="false" ht="15.75" hidden="false" customHeight="false" outlineLevel="0" collapsed="false">
      <c r="A19" s="8" t="s">
        <v>13</v>
      </c>
      <c r="C19" s="100" t="n">
        <f aca="false">423-25</f>
        <v>398</v>
      </c>
      <c r="D19" s="101"/>
      <c r="E19" s="94" t="n">
        <v>0</v>
      </c>
      <c r="F19" s="102"/>
      <c r="G19" s="94" t="n">
        <v>7.9</v>
      </c>
      <c r="H19" s="94"/>
      <c r="I19" s="94" t="n">
        <v>7</v>
      </c>
      <c r="J19" s="94"/>
      <c r="K19" s="94" t="n">
        <v>7</v>
      </c>
      <c r="L19" s="94"/>
      <c r="M19" s="94" t="n">
        <v>7.6</v>
      </c>
      <c r="N19" s="94"/>
      <c r="O19" s="94" t="n">
        <v>7.6</v>
      </c>
      <c r="P19" s="94"/>
      <c r="Q19" s="94" t="n">
        <v>7.6</v>
      </c>
      <c r="R19" s="94"/>
      <c r="S19" s="94" t="n">
        <v>7.6</v>
      </c>
      <c r="T19" s="94"/>
      <c r="U19" s="94" t="n">
        <v>7.6</v>
      </c>
      <c r="V19" s="94"/>
      <c r="W19" s="94" t="n">
        <v>7.6</v>
      </c>
      <c r="X19" s="94"/>
      <c r="Y19" s="94" t="n">
        <v>7.6</v>
      </c>
      <c r="Z19" s="94"/>
      <c r="AA19" s="94" t="n">
        <v>7.6</v>
      </c>
      <c r="AB19" s="94"/>
      <c r="AC19" s="94" t="n">
        <v>7.6</v>
      </c>
      <c r="AD19" s="94"/>
      <c r="AE19" s="94" t="n">
        <v>7.4</v>
      </c>
      <c r="AF19" s="94"/>
      <c r="AG19" s="94" t="n">
        <v>7.4</v>
      </c>
      <c r="AH19" s="94"/>
      <c r="AI19" s="94" t="n">
        <v>7.4</v>
      </c>
      <c r="AJ19" s="0"/>
    </row>
    <row r="20" customFormat="false" ht="15.75" hidden="false" customHeight="false" outlineLevel="0" collapsed="false">
      <c r="A20" s="8" t="s">
        <v>118</v>
      </c>
      <c r="C20" s="100" t="n">
        <v>92</v>
      </c>
      <c r="D20" s="101"/>
      <c r="E20" s="94"/>
      <c r="F20" s="102"/>
      <c r="G20" s="94" t="n">
        <v>2.5</v>
      </c>
      <c r="H20" s="94"/>
      <c r="I20" s="94" t="n">
        <v>2.5</v>
      </c>
      <c r="J20" s="94"/>
      <c r="K20" s="94" t="n">
        <v>2.5</v>
      </c>
      <c r="L20" s="94"/>
      <c r="M20" s="94" t="n">
        <v>2.5</v>
      </c>
      <c r="N20" s="94"/>
      <c r="O20" s="94" t="n">
        <v>2.5</v>
      </c>
      <c r="P20" s="94"/>
      <c r="Q20" s="94" t="n">
        <v>2.5</v>
      </c>
      <c r="R20" s="94"/>
      <c r="S20" s="94" t="n">
        <v>2.5</v>
      </c>
      <c r="T20" s="94"/>
      <c r="U20" s="94" t="n">
        <v>2.5</v>
      </c>
      <c r="V20" s="94"/>
      <c r="W20" s="94" t="n">
        <v>2.5</v>
      </c>
      <c r="X20" s="94"/>
      <c r="Y20" s="94" t="n">
        <v>2.5</v>
      </c>
      <c r="Z20" s="94"/>
      <c r="AA20" s="94" t="n">
        <v>2.5</v>
      </c>
      <c r="AB20" s="94"/>
      <c r="AC20" s="94" t="n">
        <v>2.5</v>
      </c>
      <c r="AD20" s="94"/>
      <c r="AE20" s="94" t="n">
        <v>2.5</v>
      </c>
      <c r="AF20" s="94"/>
      <c r="AG20" s="94" t="n">
        <v>2.5</v>
      </c>
      <c r="AH20" s="94"/>
      <c r="AI20" s="94" t="n">
        <v>2.5</v>
      </c>
      <c r="AJ20" s="0"/>
    </row>
    <row r="21" customFormat="false" ht="15.75" hidden="false" customHeight="false" outlineLevel="0" collapsed="false">
      <c r="A21" s="8" t="s">
        <v>119</v>
      </c>
      <c r="C21" s="100" t="n">
        <v>509</v>
      </c>
      <c r="D21" s="101"/>
      <c r="E21" s="94"/>
      <c r="F21" s="102"/>
      <c r="G21" s="94" t="n">
        <v>4.1</v>
      </c>
      <c r="H21" s="94"/>
      <c r="I21" s="94" t="n">
        <v>4.1</v>
      </c>
      <c r="J21" s="94"/>
      <c r="K21" s="94" t="n">
        <v>4.1</v>
      </c>
      <c r="L21" s="94"/>
      <c r="M21" s="94" t="n">
        <v>4.1</v>
      </c>
      <c r="N21" s="94"/>
      <c r="O21" s="94" t="n">
        <v>4.1</v>
      </c>
      <c r="P21" s="94"/>
      <c r="Q21" s="94" t="n">
        <v>4.1</v>
      </c>
      <c r="R21" s="94"/>
      <c r="S21" s="94" t="n">
        <v>4.1</v>
      </c>
      <c r="T21" s="94"/>
      <c r="U21" s="94" t="n">
        <v>4.1</v>
      </c>
      <c r="V21" s="94"/>
      <c r="W21" s="94" t="n">
        <v>4.1</v>
      </c>
      <c r="X21" s="94"/>
      <c r="Y21" s="94" t="n">
        <v>4.1</v>
      </c>
      <c r="Z21" s="94"/>
      <c r="AA21" s="94" t="n">
        <v>4.1</v>
      </c>
      <c r="AB21" s="94"/>
      <c r="AC21" s="94" t="n">
        <v>4.1</v>
      </c>
      <c r="AD21" s="94"/>
      <c r="AE21" s="94" t="n">
        <v>4.1</v>
      </c>
      <c r="AF21" s="94"/>
      <c r="AG21" s="94" t="n">
        <v>4.1</v>
      </c>
      <c r="AH21" s="94"/>
      <c r="AI21" s="94" t="n">
        <v>4.1</v>
      </c>
      <c r="AJ21" s="0"/>
    </row>
    <row r="22" customFormat="false" ht="15.75" hidden="false" customHeight="false" outlineLevel="0" collapsed="false">
      <c r="A22" s="8" t="s">
        <v>120</v>
      </c>
      <c r="C22" s="100" t="n">
        <v>127</v>
      </c>
      <c r="D22" s="101"/>
      <c r="E22" s="94"/>
      <c r="F22" s="102"/>
      <c r="G22" s="94" t="n">
        <f aca="false">12-4.1+0.6</f>
        <v>8.5</v>
      </c>
      <c r="H22" s="94"/>
      <c r="I22" s="94" t="n">
        <f aca="false">12-4.1+0.6</f>
        <v>8.5</v>
      </c>
      <c r="J22" s="94"/>
      <c r="K22" s="94" t="n">
        <f aca="false">12-4.1+0.6</f>
        <v>8.5</v>
      </c>
      <c r="L22" s="94"/>
      <c r="M22" s="94" t="n">
        <f aca="false">12-4.1+0.6</f>
        <v>8.5</v>
      </c>
      <c r="N22" s="94"/>
      <c r="O22" s="94" t="n">
        <f aca="false">12-4.1+0.6</f>
        <v>8.5</v>
      </c>
      <c r="P22" s="94"/>
      <c r="Q22" s="94" t="n">
        <f aca="false">12-4.1+0.6</f>
        <v>8.5</v>
      </c>
      <c r="R22" s="94"/>
      <c r="S22" s="94" t="n">
        <f aca="false">12-4.1+0.6</f>
        <v>8.5</v>
      </c>
      <c r="T22" s="94"/>
      <c r="U22" s="94" t="n">
        <f aca="false">12-4.1+0.6</f>
        <v>8.5</v>
      </c>
      <c r="V22" s="94"/>
      <c r="W22" s="94" t="n">
        <f aca="false">12-4.1+0.6</f>
        <v>8.5</v>
      </c>
      <c r="X22" s="94"/>
      <c r="Y22" s="94" t="n">
        <f aca="false">12-4.1+0.6</f>
        <v>8.5</v>
      </c>
      <c r="Z22" s="94"/>
      <c r="AA22" s="94" t="n">
        <f aca="false">12-4.1+0.6</f>
        <v>8.5</v>
      </c>
      <c r="AB22" s="94"/>
      <c r="AC22" s="94" t="n">
        <f aca="false">12-4.1+0.6</f>
        <v>8.5</v>
      </c>
      <c r="AD22" s="94"/>
      <c r="AE22" s="94" t="n">
        <f aca="false">12-4.1+0.6</f>
        <v>8.5</v>
      </c>
      <c r="AF22" s="94"/>
      <c r="AG22" s="94" t="n">
        <f aca="false">12-4.1+0.6</f>
        <v>8.5</v>
      </c>
      <c r="AH22" s="94"/>
      <c r="AI22" s="94" t="n">
        <f aca="false">12-4.1+0.6</f>
        <v>8.5</v>
      </c>
      <c r="AJ22" s="0"/>
    </row>
    <row r="23" customFormat="false" ht="15.75" hidden="false" customHeight="false" outlineLevel="0" collapsed="false">
      <c r="A23" s="8" t="s">
        <v>121</v>
      </c>
      <c r="C23" s="100" t="n">
        <v>1038</v>
      </c>
      <c r="D23" s="101"/>
      <c r="E23" s="94"/>
      <c r="F23" s="102"/>
      <c r="G23" s="94" t="n">
        <f aca="false">11.8</f>
        <v>11.8</v>
      </c>
      <c r="H23" s="94"/>
      <c r="I23" s="94" t="n">
        <f aca="false">11.8</f>
        <v>11.8</v>
      </c>
      <c r="J23" s="94"/>
      <c r="K23" s="94" t="n">
        <f aca="false">11.8</f>
        <v>11.8</v>
      </c>
      <c r="L23" s="94"/>
      <c r="M23" s="94" t="n">
        <f aca="false">11.8</f>
        <v>11.8</v>
      </c>
      <c r="N23" s="94"/>
      <c r="O23" s="94" t="n">
        <f aca="false">11.8</f>
        <v>11.8</v>
      </c>
      <c r="P23" s="94"/>
      <c r="Q23" s="94" t="n">
        <f aca="false">11.8</f>
        <v>11.8</v>
      </c>
      <c r="R23" s="94"/>
      <c r="S23" s="94" t="n">
        <f aca="false">11.8</f>
        <v>11.8</v>
      </c>
      <c r="T23" s="94"/>
      <c r="U23" s="94" t="n">
        <f aca="false">11.8</f>
        <v>11.8</v>
      </c>
      <c r="V23" s="94"/>
      <c r="W23" s="94" t="n">
        <f aca="false">11.8</f>
        <v>11.8</v>
      </c>
      <c r="X23" s="94"/>
      <c r="Y23" s="94" t="n">
        <f aca="false">11.8</f>
        <v>11.8</v>
      </c>
      <c r="Z23" s="94"/>
      <c r="AA23" s="94" t="n">
        <f aca="false">11.8</f>
        <v>11.8</v>
      </c>
      <c r="AB23" s="94"/>
      <c r="AC23" s="94" t="n">
        <f aca="false">11.8</f>
        <v>11.8</v>
      </c>
      <c r="AD23" s="94"/>
      <c r="AE23" s="94" t="n">
        <f aca="false">11.8</f>
        <v>11.8</v>
      </c>
      <c r="AF23" s="94"/>
      <c r="AG23" s="94" t="n">
        <f aca="false">11.8</f>
        <v>11.8</v>
      </c>
      <c r="AH23" s="94"/>
      <c r="AI23" s="94" t="n">
        <f aca="false">11.8</f>
        <v>11.8</v>
      </c>
      <c r="AJ23" s="0"/>
    </row>
    <row r="24" customFormat="false" ht="16.5" hidden="false" customHeight="false" outlineLevel="0" collapsed="false">
      <c r="A24" s="72" t="s">
        <v>103</v>
      </c>
      <c r="B24" s="13"/>
      <c r="C24" s="103" t="n">
        <f aca="false">SUM(C8:C23)</f>
        <v>19141</v>
      </c>
      <c r="D24" s="74"/>
      <c r="E24" s="104" t="n">
        <f aca="false">SUM(E8:E23)</f>
        <v>2631.8</v>
      </c>
      <c r="F24" s="75"/>
      <c r="G24" s="104" t="n">
        <f aca="false">SUM(G8:G23)</f>
        <v>212.8</v>
      </c>
      <c r="H24" s="76"/>
      <c r="I24" s="104" t="n">
        <f aca="false">SUM(I8:I23)</f>
        <v>236.4</v>
      </c>
      <c r="J24" s="76"/>
      <c r="K24" s="104" t="n">
        <f aca="false">SUM(K8:K23)</f>
        <v>248.2</v>
      </c>
      <c r="L24" s="76"/>
      <c r="M24" s="104" t="n">
        <f aca="false">SUM(M8:M23)</f>
        <v>202.1</v>
      </c>
      <c r="O24" s="104" t="n">
        <f aca="false">SUM(O8:O23)</f>
        <v>202.1</v>
      </c>
      <c r="Q24" s="104" t="n">
        <f aca="false">SUM(Q8:Q23)</f>
        <v>202.9</v>
      </c>
      <c r="S24" s="104" t="n">
        <f aca="false">SUM(S8:S23)</f>
        <v>201.1</v>
      </c>
      <c r="U24" s="104" t="n">
        <f aca="false">SUM(U8:U23)</f>
        <v>201.3</v>
      </c>
      <c r="W24" s="104" t="n">
        <f aca="false">SUM(W8:W23)</f>
        <v>201.8</v>
      </c>
      <c r="Y24" s="104" t="n">
        <f aca="false">SUM(Y8:Y23)</f>
        <v>200.4</v>
      </c>
      <c r="AA24" s="104" t="n">
        <f aca="false">SUM(AA8:AA23)</f>
        <v>200.4</v>
      </c>
      <c r="AC24" s="104" t="n">
        <f aca="false">SUM(AC8:AC23)</f>
        <v>200.9</v>
      </c>
      <c r="AE24" s="104" t="n">
        <f aca="false">SUM(AE8:AE23)</f>
        <v>200.1</v>
      </c>
      <c r="AG24" s="104" t="n">
        <f aca="false">SUM(AG8:AG23)</f>
        <v>200.14</v>
      </c>
      <c r="AI24" s="104" t="n">
        <f aca="false">SUM(AI8:AI23)</f>
        <v>200.8</v>
      </c>
      <c r="AK24" s="77"/>
    </row>
    <row r="25" customFormat="false" ht="16.5" hidden="false" customHeight="false" outlineLevel="0" collapsed="false">
      <c r="A25" s="72"/>
      <c r="B25" s="13"/>
      <c r="C25" s="105"/>
      <c r="D25" s="74"/>
      <c r="E25" s="106"/>
      <c r="F25" s="75"/>
      <c r="G25" s="106"/>
      <c r="H25" s="76"/>
      <c r="I25" s="106"/>
      <c r="J25" s="76"/>
      <c r="K25" s="106"/>
      <c r="L25" s="76"/>
      <c r="M25" s="106"/>
      <c r="O25" s="106"/>
      <c r="Q25" s="106"/>
      <c r="S25" s="106"/>
      <c r="U25" s="106"/>
      <c r="W25" s="106"/>
      <c r="Y25" s="106"/>
      <c r="AA25" s="106"/>
      <c r="AC25" s="106"/>
      <c r="AE25" s="106"/>
      <c r="AG25" s="106"/>
      <c r="AI25" s="106"/>
      <c r="AK25" s="77"/>
    </row>
    <row r="27" customFormat="false" ht="15.75" hidden="false" customHeight="false" outlineLevel="0" collapsed="false">
      <c r="A27" s="71"/>
    </row>
    <row r="28" customFormat="false" ht="15.75" hidden="false" customHeight="false" outlineLevel="0" collapsed="false">
      <c r="A28" s="71"/>
    </row>
    <row r="29" customFormat="false" ht="15.75" hidden="false" customHeight="false" outlineLevel="0" collapsed="false">
      <c r="A29" s="71"/>
    </row>
    <row r="30" customFormat="false" ht="15.75" hidden="false" customHeight="false" outlineLevel="0" collapsed="false">
      <c r="A30" s="71"/>
    </row>
    <row r="31" customFormat="false" ht="15.75" hidden="false" customHeight="false" outlineLevel="0" collapsed="false">
      <c r="A31" s="71"/>
    </row>
    <row r="32" customFormat="false" ht="15.75" hidden="false" customHeight="false" outlineLevel="0" collapsed="false">
      <c r="A32" s="71"/>
    </row>
    <row r="33" customFormat="false" ht="15.75" hidden="false" customHeight="false" outlineLevel="0" collapsed="false">
      <c r="A33" s="71"/>
    </row>
    <row r="34" customFormat="false" ht="15.75" hidden="false" customHeight="false" outlineLevel="0" collapsed="false">
      <c r="A34" s="71"/>
    </row>
    <row r="35" customFormat="false" ht="15.75" hidden="false" customHeight="false" outlineLevel="0" collapsed="false">
      <c r="A35" s="71"/>
    </row>
  </sheetData>
  <mergeCells count="1">
    <mergeCell ref="G6:AI6"/>
  </mergeCells>
  <printOptions headings="false" gridLines="false" gridLinesSet="true" horizontalCentered="false" verticalCentered="false"/>
  <pageMargins left="0" right="0" top="0.659722222222222" bottom="0.410416666666667" header="0.511811023622047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&amp;CHIGHLY CONFIDENTIAL - DO NOT COPY OR DISTRIBUTE&amp;R&amp;P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D27" activeCellId="0" sqref="D27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1" width="13.28"/>
    <col collapsed="false" customWidth="true" hidden="false" outlineLevel="0" max="4" min="4" style="8" width="5.71"/>
    <col collapsed="false" customWidth="true" hidden="false" outlineLevel="0" max="5" min="5" style="62" width="15.7"/>
    <col collapsed="false" customWidth="true" hidden="false" outlineLevel="0" max="6" min="6" style="62" width="5.71"/>
    <col collapsed="false" customWidth="true" hidden="false" outlineLevel="0" max="7" min="7" style="62" width="10.71"/>
    <col collapsed="false" customWidth="true" hidden="false" outlineLevel="0" max="8" min="8" style="62" width="2.42"/>
    <col collapsed="false" customWidth="true" hidden="false" outlineLevel="0" max="9" min="9" style="62" width="10.71"/>
    <col collapsed="false" customWidth="true" hidden="false" outlineLevel="0" max="10" min="10" style="62" width="1.56"/>
    <col collapsed="false" customWidth="true" hidden="false" outlineLevel="0" max="11" min="11" style="62" width="10.71"/>
    <col collapsed="false" customWidth="true" hidden="false" outlineLevel="0" max="12" min="12" style="62" width="1.41"/>
    <col collapsed="false" customWidth="true" hidden="false" outlineLevel="0" max="13" min="13" style="62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3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4" t="s">
        <v>91</v>
      </c>
      <c r="F1" s="65"/>
      <c r="G1" s="66" t="s">
        <v>92</v>
      </c>
      <c r="H1" s="66"/>
      <c r="I1" s="66"/>
      <c r="J1" s="66"/>
      <c r="K1" s="66"/>
      <c r="L1" s="66"/>
      <c r="M1" s="66"/>
      <c r="N1" s="66"/>
      <c r="O1" s="66"/>
      <c r="P1" s="66"/>
      <c r="Q1" s="66"/>
    </row>
    <row r="2" customFormat="false" ht="31.5" hidden="false" customHeight="false" outlineLevel="0" collapsed="false">
      <c r="C2" s="67" t="s">
        <v>93</v>
      </c>
      <c r="D2" s="42"/>
      <c r="E2" s="68" t="s">
        <v>94</v>
      </c>
      <c r="F2" s="65"/>
      <c r="G2" s="69" t="s">
        <v>95</v>
      </c>
      <c r="H2" s="64"/>
      <c r="I2" s="69" t="s">
        <v>96</v>
      </c>
      <c r="J2" s="64"/>
      <c r="K2" s="69" t="s">
        <v>97</v>
      </c>
      <c r="L2" s="64"/>
      <c r="M2" s="69" t="s">
        <v>98</v>
      </c>
      <c r="N2" s="61"/>
      <c r="O2" s="69" t="s">
        <v>99</v>
      </c>
      <c r="Q2" s="69" t="s">
        <v>100</v>
      </c>
      <c r="S2" s="68" t="s">
        <v>101</v>
      </c>
    </row>
    <row r="3" customFormat="false" ht="15.75" hidden="false" customHeight="false" outlineLevel="0" collapsed="false">
      <c r="A3" s="14" t="s">
        <v>24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25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26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27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28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29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14" t="s">
        <v>30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5.75" hidden="false" customHeight="false" outlineLevel="0" collapsed="false">
      <c r="A10" s="14" t="s">
        <v>31</v>
      </c>
      <c r="C10" s="0"/>
      <c r="D10" s="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0"/>
    </row>
    <row r="11" customFormat="false" ht="15.75" hidden="false" customHeight="false" outlineLevel="0" collapsed="false">
      <c r="A11" s="14" t="s">
        <v>32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</row>
    <row r="12" customFormat="false" ht="15.75" hidden="false" customHeight="false" outlineLevel="0" collapsed="false">
      <c r="A12" s="14" t="s">
        <v>33</v>
      </c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</row>
    <row r="13" customFormat="false" ht="15.75" hidden="false" customHeight="false" outlineLevel="0" collapsed="false">
      <c r="A13" s="14" t="s">
        <v>34</v>
      </c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</row>
    <row r="14" customFormat="false" ht="15.75" hidden="false" customHeight="false" outlineLevel="0" collapsed="false">
      <c r="A14" s="71" t="s">
        <v>102</v>
      </c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</row>
    <row r="15" customFormat="false" ht="16.5" hidden="false" customHeight="false" outlineLevel="0" collapsed="false">
      <c r="A15" s="72" t="s">
        <v>103</v>
      </c>
      <c r="B15" s="13"/>
      <c r="C15" s="73" t="n">
        <f aca="false">SUM(C3:C14)</f>
        <v>0</v>
      </c>
      <c r="D15" s="74"/>
      <c r="E15" s="73" t="n">
        <f aca="false">SUM(E3:E14)</f>
        <v>0</v>
      </c>
      <c r="F15" s="75"/>
      <c r="G15" s="73" t="n">
        <f aca="false">SUM(G3:G14)</f>
        <v>0</v>
      </c>
      <c r="H15" s="76"/>
      <c r="I15" s="73" t="n">
        <f aca="false">SUM(I3:I14)</f>
        <v>0</v>
      </c>
      <c r="J15" s="76"/>
      <c r="K15" s="73" t="n">
        <f aca="false">SUM(K3:K14)</f>
        <v>0</v>
      </c>
      <c r="L15" s="76"/>
      <c r="M15" s="73" t="n">
        <f aca="false">SUM(M3:M14)</f>
        <v>0</v>
      </c>
      <c r="O15" s="73" t="n">
        <f aca="false">SUM(O3:O14)</f>
        <v>0</v>
      </c>
      <c r="Q15" s="73" t="n">
        <f aca="false">SUM(Q3:Q14)</f>
        <v>0</v>
      </c>
      <c r="S15" s="77"/>
    </row>
    <row r="16" customFormat="false" ht="16.5" hidden="false" customHeight="false" outlineLevel="0" collapsed="false">
      <c r="A16" s="8" t="s">
        <v>104</v>
      </c>
      <c r="B16" s="71"/>
      <c r="C16" s="78"/>
      <c r="E16" s="79" t="n">
        <v>0</v>
      </c>
      <c r="F16" s="80"/>
      <c r="G16" s="80" t="n">
        <v>0</v>
      </c>
      <c r="I16" s="80" t="n">
        <v>0</v>
      </c>
      <c r="K16" s="80" t="n">
        <v>0</v>
      </c>
      <c r="M16" s="80" t="n">
        <v>0</v>
      </c>
      <c r="O16" s="80" t="n">
        <v>0</v>
      </c>
      <c r="Q16" s="80" t="n">
        <v>0</v>
      </c>
    </row>
    <row r="17" customFormat="false" ht="15.75" hidden="false" customHeight="false" outlineLevel="0" collapsed="false">
      <c r="A17" s="35" t="s">
        <v>38</v>
      </c>
      <c r="C17" s="78"/>
      <c r="E17" s="81" t="n">
        <v>0</v>
      </c>
      <c r="F17" s="80"/>
      <c r="G17" s="82" t="n">
        <v>0</v>
      </c>
      <c r="I17" s="82" t="n">
        <v>0</v>
      </c>
      <c r="K17" s="82" t="n">
        <v>0</v>
      </c>
      <c r="M17" s="82" t="n">
        <v>0</v>
      </c>
      <c r="O17" s="82" t="n">
        <v>0</v>
      </c>
      <c r="Q17" s="82" t="n">
        <v>0</v>
      </c>
    </row>
    <row r="18" customFormat="false" ht="15.75" hidden="false" customHeight="false" outlineLevel="0" collapsed="false">
      <c r="A18" s="71" t="s">
        <v>105</v>
      </c>
      <c r="C18" s="78"/>
      <c r="E18" s="75" t="n">
        <f aca="false">SUM(E15:E17)</f>
        <v>0</v>
      </c>
      <c r="F18" s="75"/>
      <c r="G18" s="75" t="n">
        <f aca="false">SUM(G15:G17)</f>
        <v>0</v>
      </c>
      <c r="H18" s="83"/>
      <c r="I18" s="75" t="n">
        <f aca="false">SUM(I15:I17)</f>
        <v>0</v>
      </c>
      <c r="J18" s="83"/>
      <c r="K18" s="75" t="n">
        <f aca="false">SUM(K15:K17)</f>
        <v>0</v>
      </c>
      <c r="L18" s="83"/>
      <c r="M18" s="75" t="n">
        <f aca="false">SUM(M15:M17)</f>
        <v>0</v>
      </c>
      <c r="O18" s="75" t="n">
        <f aca="false">SUM(O15:O17)</f>
        <v>0</v>
      </c>
      <c r="Q18" s="75" t="n">
        <f aca="false">SUM(Q15:Q17)</f>
        <v>0</v>
      </c>
    </row>
    <row r="19" customFormat="false" ht="6" hidden="false" customHeight="true" outlineLevel="0" collapsed="false">
      <c r="A19" s="71"/>
      <c r="C19" s="78"/>
      <c r="E19" s="75"/>
      <c r="F19" s="75"/>
      <c r="G19" s="84"/>
      <c r="H19" s="83"/>
      <c r="I19" s="83"/>
      <c r="J19" s="83"/>
      <c r="K19" s="83"/>
      <c r="L19" s="83"/>
      <c r="M19" s="83"/>
    </row>
    <row r="20" customFormat="false" ht="15.75" hidden="false" customHeight="false" outlineLevel="0" collapsed="false">
      <c r="A20" s="71" t="s">
        <v>106</v>
      </c>
      <c r="C20" s="78"/>
      <c r="E20" s="1" t="n">
        <v>0</v>
      </c>
      <c r="F20" s="1"/>
      <c r="G20" s="1" t="n">
        <v>0</v>
      </c>
      <c r="H20" s="1"/>
      <c r="I20" s="1" t="n">
        <v>0</v>
      </c>
      <c r="J20" s="1"/>
      <c r="K20" s="1" t="n">
        <v>0</v>
      </c>
      <c r="L20" s="1"/>
      <c r="M20" s="1" t="n">
        <v>0</v>
      </c>
      <c r="N20" s="1"/>
      <c r="O20" s="1" t="n">
        <v>0</v>
      </c>
      <c r="P20" s="1"/>
      <c r="Q20" s="1" t="n">
        <v>0</v>
      </c>
      <c r="R20" s="0"/>
    </row>
    <row r="21" customFormat="false" ht="15.75" hidden="false" customHeight="false" outlineLevel="0" collapsed="false">
      <c r="A21" s="71" t="s">
        <v>107</v>
      </c>
      <c r="C21" s="78"/>
      <c r="E21" s="1" t="n">
        <v>0</v>
      </c>
      <c r="F21" s="1"/>
      <c r="G21" s="1" t="n">
        <v>0</v>
      </c>
      <c r="H21" s="1"/>
      <c r="I21" s="1" t="n">
        <v>0</v>
      </c>
      <c r="J21" s="1"/>
      <c r="K21" s="1" t="n">
        <v>0</v>
      </c>
      <c r="L21" s="1"/>
      <c r="M21" s="1" t="n">
        <v>0</v>
      </c>
      <c r="N21" s="1"/>
      <c r="O21" s="1" t="n">
        <v>0</v>
      </c>
      <c r="P21" s="1"/>
      <c r="Q21" s="1" t="n">
        <v>0</v>
      </c>
      <c r="R21" s="0"/>
    </row>
    <row r="22" customFormat="false" ht="15.75" hidden="false" customHeight="false" outlineLevel="0" collapsed="false">
      <c r="A22" s="71" t="s">
        <v>108</v>
      </c>
      <c r="C22" s="78"/>
      <c r="E22" s="3" t="n">
        <f aca="false">-E16</f>
        <v>-0</v>
      </c>
      <c r="F22" s="0"/>
      <c r="G22" s="3" t="n">
        <f aca="false">-G16</f>
        <v>-0</v>
      </c>
      <c r="H22" s="0"/>
      <c r="I22" s="3" t="n">
        <f aca="false">-I16</f>
        <v>-0</v>
      </c>
      <c r="J22" s="0"/>
      <c r="K22" s="3" t="n">
        <f aca="false">-K16</f>
        <v>-0</v>
      </c>
      <c r="L22" s="0"/>
      <c r="M22" s="3" t="n">
        <f aca="false">-M16</f>
        <v>-0</v>
      </c>
      <c r="N22" s="0"/>
      <c r="O22" s="3" t="n">
        <f aca="false">-O16</f>
        <v>-0</v>
      </c>
      <c r="P22" s="0"/>
      <c r="Q22" s="3" t="n">
        <f aca="false">-Q16</f>
        <v>-0</v>
      </c>
      <c r="R22" s="0"/>
    </row>
    <row r="23" customFormat="false" ht="15.75" hidden="true" customHeight="false" outlineLevel="0" collapsed="false">
      <c r="C23" s="78"/>
      <c r="E23" s="85"/>
      <c r="F23" s="0"/>
      <c r="G23" s="85" t="n">
        <v>0</v>
      </c>
      <c r="H23" s="0"/>
      <c r="I23" s="85"/>
      <c r="J23" s="0"/>
      <c r="K23" s="85"/>
      <c r="L23" s="0"/>
      <c r="M23" s="85"/>
      <c r="N23" s="0"/>
      <c r="O23" s="85"/>
      <c r="P23" s="70"/>
      <c r="Q23" s="85"/>
      <c r="R23" s="0"/>
    </row>
    <row r="24" customFormat="false" ht="5.25" hidden="false" customHeight="true" outlineLevel="0" collapsed="false">
      <c r="A24" s="71"/>
      <c r="C24" s="78"/>
      <c r="E24" s="75"/>
      <c r="F24" s="75"/>
      <c r="G24" s="84"/>
      <c r="H24" s="83"/>
      <c r="I24" s="84"/>
      <c r="J24" s="83"/>
      <c r="K24" s="84"/>
      <c r="L24" s="83"/>
      <c r="M24" s="84"/>
      <c r="O24" s="84"/>
      <c r="Q24" s="84"/>
    </row>
    <row r="25" customFormat="false" ht="16.5" hidden="false" customHeight="false" outlineLevel="0" collapsed="false">
      <c r="A25" s="71" t="s">
        <v>109</v>
      </c>
      <c r="C25" s="78"/>
      <c r="E25" s="86" t="n">
        <f aca="false">E18+E20+E21+E22</f>
        <v>0</v>
      </c>
      <c r="F25" s="87"/>
      <c r="G25" s="86" t="n">
        <f aca="false">+G18+G20+G23</f>
        <v>0</v>
      </c>
      <c r="H25" s="83"/>
      <c r="I25" s="86" t="n">
        <f aca="false">+I18+I20+I23</f>
        <v>0</v>
      </c>
      <c r="J25" s="83"/>
      <c r="K25" s="86" t="n">
        <f aca="false">+K18+K20+K23</f>
        <v>0</v>
      </c>
      <c r="L25" s="83"/>
      <c r="M25" s="86" t="n">
        <f aca="false">+M18+M20+M23</f>
        <v>0</v>
      </c>
      <c r="O25" s="86" t="n">
        <f aca="false">+O18+O20+O23</f>
        <v>0</v>
      </c>
      <c r="Q25" s="86" t="n">
        <f aca="false">+Q18+Q20+Q23</f>
        <v>0</v>
      </c>
    </row>
    <row r="26" customFormat="false" ht="5.25" hidden="false" customHeight="true" outlineLevel="0" collapsed="false">
      <c r="A26" s="71"/>
      <c r="C26" s="78"/>
      <c r="E26" s="88"/>
      <c r="F26" s="83"/>
      <c r="G26" s="89"/>
      <c r="H26" s="83"/>
      <c r="I26" s="83"/>
      <c r="J26" s="83"/>
      <c r="K26" s="83"/>
      <c r="L26" s="83"/>
      <c r="M26" s="83"/>
    </row>
    <row r="27" customFormat="false" ht="15.75" hidden="false" customHeight="false" outlineLevel="0" collapsed="false">
      <c r="A27" s="71"/>
      <c r="C27" s="78"/>
    </row>
    <row r="28" customFormat="false" ht="15.75" hidden="false" customHeight="false" outlineLevel="0" collapsed="false">
      <c r="A28" s="71"/>
      <c r="C28" s="78"/>
    </row>
    <row r="29" customFormat="false" ht="15.75" hidden="false" customHeight="false" outlineLevel="0" collapsed="false">
      <c r="A29" s="71"/>
      <c r="C29" s="78"/>
    </row>
    <row r="30" customFormat="false" ht="15.75" hidden="false" customHeight="false" outlineLevel="0" collapsed="false">
      <c r="A30" s="71"/>
      <c r="C30" s="78"/>
    </row>
    <row r="31" customFormat="false" ht="15.75" hidden="false" customHeight="false" outlineLevel="0" collapsed="false">
      <c r="A31" s="71"/>
    </row>
    <row r="32" customFormat="false" ht="15.75" hidden="false" customHeight="false" outlineLevel="0" collapsed="false">
      <c r="A32" s="71"/>
    </row>
    <row r="33" customFormat="false" ht="15.75" hidden="false" customHeight="false" outlineLevel="0" collapsed="false">
      <c r="A33" s="71"/>
    </row>
    <row r="34" customFormat="false" ht="15.75" hidden="false" customHeight="false" outlineLevel="0" collapsed="false">
      <c r="A34" s="71"/>
    </row>
    <row r="35" customFormat="false" ht="15.75" hidden="false" customHeight="false" outlineLevel="0" collapsed="false">
      <c r="A35" s="71"/>
    </row>
    <row r="36" customFormat="false" ht="15.75" hidden="false" customHeight="false" outlineLevel="0" collapsed="false">
      <c r="A36" s="71"/>
    </row>
    <row r="37" customFormat="false" ht="15.75" hidden="false" customHeight="false" outlineLevel="0" collapsed="false">
      <c r="A37" s="71"/>
    </row>
    <row r="38" customFormat="false" ht="15.75" hidden="false" customHeight="false" outlineLevel="0" collapsed="false">
      <c r="A38" s="71"/>
    </row>
    <row r="39" customFormat="false" ht="15.75" hidden="false" customHeight="false" outlineLevel="0" collapsed="false">
      <c r="A39" s="71"/>
    </row>
    <row r="40" customFormat="false" ht="15.75" hidden="false" customHeight="false" outlineLevel="0" collapsed="false">
      <c r="A40" s="71"/>
    </row>
    <row r="41" customFormat="false" ht="15.75" hidden="false" customHeight="false" outlineLevel="0" collapsed="false">
      <c r="A41" s="71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D27" activeCellId="0" sqref="D27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1" width="13.28"/>
    <col collapsed="false" customWidth="true" hidden="false" outlineLevel="0" max="4" min="4" style="8" width="5.71"/>
    <col collapsed="false" customWidth="true" hidden="false" outlineLevel="0" max="5" min="5" style="62" width="15.7"/>
    <col collapsed="false" customWidth="true" hidden="false" outlineLevel="0" max="6" min="6" style="62" width="5.71"/>
    <col collapsed="false" customWidth="true" hidden="false" outlineLevel="0" max="7" min="7" style="62" width="10.71"/>
    <col collapsed="false" customWidth="true" hidden="false" outlineLevel="0" max="8" min="8" style="62" width="2.42"/>
    <col collapsed="false" customWidth="true" hidden="false" outlineLevel="0" max="9" min="9" style="62" width="10.71"/>
    <col collapsed="false" customWidth="true" hidden="false" outlineLevel="0" max="10" min="10" style="62" width="1.56"/>
    <col collapsed="false" customWidth="true" hidden="false" outlineLevel="0" max="11" min="11" style="62" width="10.71"/>
    <col collapsed="false" customWidth="true" hidden="false" outlineLevel="0" max="12" min="12" style="62" width="1.41"/>
    <col collapsed="false" customWidth="true" hidden="false" outlineLevel="0" max="13" min="13" style="62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3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4" t="s">
        <v>91</v>
      </c>
      <c r="F1" s="65"/>
      <c r="G1" s="66" t="s">
        <v>92</v>
      </c>
      <c r="H1" s="66"/>
      <c r="I1" s="66"/>
      <c r="J1" s="66"/>
      <c r="K1" s="66"/>
      <c r="L1" s="66"/>
      <c r="M1" s="66"/>
      <c r="N1" s="66"/>
      <c r="O1" s="66"/>
      <c r="P1" s="66"/>
      <c r="Q1" s="66"/>
    </row>
    <row r="2" customFormat="false" ht="31.5" hidden="false" customHeight="false" outlineLevel="0" collapsed="false">
      <c r="C2" s="67" t="s">
        <v>93</v>
      </c>
      <c r="D2" s="42"/>
      <c r="E2" s="68" t="s">
        <v>94</v>
      </c>
      <c r="F2" s="65"/>
      <c r="G2" s="69" t="s">
        <v>95</v>
      </c>
      <c r="H2" s="64"/>
      <c r="I2" s="69" t="s">
        <v>96</v>
      </c>
      <c r="J2" s="64"/>
      <c r="K2" s="69" t="s">
        <v>97</v>
      </c>
      <c r="L2" s="64"/>
      <c r="M2" s="69" t="s">
        <v>98</v>
      </c>
      <c r="N2" s="61"/>
      <c r="O2" s="69" t="s">
        <v>99</v>
      </c>
      <c r="Q2" s="69" t="s">
        <v>100</v>
      </c>
      <c r="S2" s="68" t="s">
        <v>101</v>
      </c>
    </row>
    <row r="3" customFormat="false" ht="15.75" hidden="false" customHeight="false" outlineLevel="0" collapsed="false">
      <c r="A3" s="14" t="s">
        <v>41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42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43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44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45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46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14" t="s">
        <v>47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5.75" hidden="false" customHeight="false" outlineLevel="0" collapsed="false">
      <c r="A10" s="14" t="s">
        <v>34</v>
      </c>
      <c r="C10" s="0"/>
      <c r="D10" s="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0"/>
    </row>
    <row r="11" customFormat="false" ht="15.75" hidden="false" customHeight="false" outlineLevel="0" collapsed="false">
      <c r="A11" s="71" t="s">
        <v>102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</row>
    <row r="12" customFormat="false" ht="16.5" hidden="false" customHeight="false" outlineLevel="0" collapsed="false">
      <c r="A12" s="72" t="s">
        <v>103</v>
      </c>
      <c r="B12" s="13"/>
      <c r="C12" s="73" t="n">
        <f aca="false">SUM(C3:C11)</f>
        <v>0</v>
      </c>
      <c r="D12" s="74"/>
      <c r="E12" s="73" t="n">
        <f aca="false">SUM(E3:E11)</f>
        <v>0</v>
      </c>
      <c r="F12" s="75"/>
      <c r="G12" s="73" t="n">
        <f aca="false">SUM(G3:G11)</f>
        <v>0</v>
      </c>
      <c r="H12" s="76"/>
      <c r="I12" s="73" t="n">
        <f aca="false">SUM(I3:I11)</f>
        <v>0</v>
      </c>
      <c r="J12" s="76"/>
      <c r="K12" s="73" t="n">
        <f aca="false">SUM(K3:K11)</f>
        <v>0</v>
      </c>
      <c r="L12" s="76"/>
      <c r="M12" s="73" t="n">
        <f aca="false">SUM(M3:M11)</f>
        <v>0</v>
      </c>
      <c r="O12" s="73" t="n">
        <f aca="false">SUM(O3:O11)</f>
        <v>0</v>
      </c>
      <c r="Q12" s="73" t="n">
        <f aca="false">SUM(Q3:Q11)</f>
        <v>0</v>
      </c>
      <c r="S12" s="77"/>
    </row>
    <row r="13" customFormat="false" ht="16.5" hidden="false" customHeight="false" outlineLevel="0" collapsed="false">
      <c r="A13" s="8" t="s">
        <v>104</v>
      </c>
      <c r="B13" s="71"/>
      <c r="C13" s="78"/>
      <c r="E13" s="79" t="n">
        <v>0</v>
      </c>
      <c r="F13" s="80"/>
      <c r="G13" s="80" t="n">
        <v>0</v>
      </c>
      <c r="I13" s="80" t="n">
        <v>0</v>
      </c>
      <c r="K13" s="80" t="n">
        <v>0</v>
      </c>
      <c r="M13" s="80" t="n">
        <v>0</v>
      </c>
      <c r="O13" s="80" t="n">
        <v>0</v>
      </c>
      <c r="Q13" s="80" t="n">
        <v>0</v>
      </c>
    </row>
    <row r="14" customFormat="false" ht="15.75" hidden="false" customHeight="false" outlineLevel="0" collapsed="false">
      <c r="A14" s="35" t="s">
        <v>38</v>
      </c>
      <c r="C14" s="78"/>
      <c r="E14" s="81" t="n">
        <v>0</v>
      </c>
      <c r="F14" s="80"/>
      <c r="G14" s="82" t="n">
        <v>0</v>
      </c>
      <c r="I14" s="82" t="n">
        <v>0</v>
      </c>
      <c r="K14" s="82" t="n">
        <v>0</v>
      </c>
      <c r="M14" s="82" t="n">
        <v>0</v>
      </c>
      <c r="O14" s="82" t="n">
        <v>0</v>
      </c>
      <c r="Q14" s="82" t="n">
        <v>0</v>
      </c>
    </row>
    <row r="15" customFormat="false" ht="15.75" hidden="false" customHeight="false" outlineLevel="0" collapsed="false">
      <c r="A15" s="71" t="s">
        <v>105</v>
      </c>
      <c r="C15" s="78"/>
      <c r="E15" s="75" t="n">
        <f aca="false">SUM(E12:E14)</f>
        <v>0</v>
      </c>
      <c r="F15" s="75"/>
      <c r="G15" s="75" t="n">
        <f aca="false">SUM(G12:G14)</f>
        <v>0</v>
      </c>
      <c r="H15" s="83"/>
      <c r="I15" s="75" t="n">
        <f aca="false">SUM(I12:I14)</f>
        <v>0</v>
      </c>
      <c r="J15" s="83"/>
      <c r="K15" s="75" t="n">
        <f aca="false">SUM(K12:K14)</f>
        <v>0</v>
      </c>
      <c r="L15" s="83"/>
      <c r="M15" s="75" t="n">
        <f aca="false">SUM(M12:M14)</f>
        <v>0</v>
      </c>
      <c r="O15" s="75" t="n">
        <f aca="false">SUM(O12:O14)</f>
        <v>0</v>
      </c>
      <c r="Q15" s="75" t="n">
        <f aca="false">SUM(Q12:Q14)</f>
        <v>0</v>
      </c>
    </row>
    <row r="16" customFormat="false" ht="6" hidden="false" customHeight="true" outlineLevel="0" collapsed="false">
      <c r="A16" s="71"/>
      <c r="C16" s="78"/>
      <c r="E16" s="75"/>
      <c r="F16" s="75"/>
      <c r="G16" s="84"/>
      <c r="H16" s="83"/>
      <c r="I16" s="83"/>
      <c r="J16" s="83"/>
      <c r="K16" s="83"/>
      <c r="L16" s="83"/>
      <c r="M16" s="83"/>
    </row>
    <row r="17" customFormat="false" ht="15.75" hidden="false" customHeight="false" outlineLevel="0" collapsed="false">
      <c r="A17" s="71" t="s">
        <v>106</v>
      </c>
      <c r="C17" s="78"/>
      <c r="E17" s="1" t="n">
        <v>0</v>
      </c>
      <c r="F17" s="1"/>
      <c r="G17" s="1" t="n">
        <v>0</v>
      </c>
      <c r="H17" s="1"/>
      <c r="I17" s="1" t="n">
        <v>0</v>
      </c>
      <c r="J17" s="1"/>
      <c r="K17" s="1" t="n">
        <v>0</v>
      </c>
      <c r="L17" s="1"/>
      <c r="M17" s="1" t="n">
        <v>0</v>
      </c>
      <c r="N17" s="1"/>
      <c r="O17" s="1" t="n">
        <v>0</v>
      </c>
      <c r="P17" s="1"/>
      <c r="Q17" s="1" t="n">
        <v>0</v>
      </c>
      <c r="R17" s="0"/>
    </row>
    <row r="18" customFormat="false" ht="15.75" hidden="false" customHeight="false" outlineLevel="0" collapsed="false">
      <c r="A18" s="71" t="s">
        <v>107</v>
      </c>
      <c r="C18" s="78"/>
      <c r="E18" s="1" t="n">
        <v>0</v>
      </c>
      <c r="F18" s="1"/>
      <c r="G18" s="1" t="n">
        <v>0</v>
      </c>
      <c r="H18" s="1"/>
      <c r="I18" s="1" t="n">
        <v>0</v>
      </c>
      <c r="J18" s="1"/>
      <c r="K18" s="1" t="n">
        <v>0</v>
      </c>
      <c r="L18" s="1"/>
      <c r="M18" s="1" t="n">
        <v>0</v>
      </c>
      <c r="N18" s="1"/>
      <c r="O18" s="1" t="n">
        <v>0</v>
      </c>
      <c r="P18" s="1"/>
      <c r="Q18" s="1" t="n">
        <v>0</v>
      </c>
      <c r="R18" s="0"/>
    </row>
    <row r="19" customFormat="false" ht="15.75" hidden="false" customHeight="false" outlineLevel="0" collapsed="false">
      <c r="A19" s="71" t="s">
        <v>108</v>
      </c>
      <c r="C19" s="78"/>
      <c r="E19" s="3" t="n">
        <f aca="false">-E13</f>
        <v>-0</v>
      </c>
      <c r="F19" s="0"/>
      <c r="G19" s="3" t="n">
        <f aca="false">-G13</f>
        <v>-0</v>
      </c>
      <c r="H19" s="0"/>
      <c r="I19" s="3" t="n">
        <f aca="false">-I13</f>
        <v>-0</v>
      </c>
      <c r="J19" s="0"/>
      <c r="K19" s="3" t="n">
        <f aca="false">-K13</f>
        <v>-0</v>
      </c>
      <c r="L19" s="0"/>
      <c r="M19" s="3" t="n">
        <f aca="false">-M13</f>
        <v>-0</v>
      </c>
      <c r="N19" s="0"/>
      <c r="O19" s="3" t="n">
        <f aca="false">-O13</f>
        <v>-0</v>
      </c>
      <c r="P19" s="0"/>
      <c r="Q19" s="3" t="n">
        <f aca="false">-Q13</f>
        <v>-0</v>
      </c>
      <c r="R19" s="0"/>
    </row>
    <row r="20" customFormat="false" ht="15.75" hidden="true" customHeight="false" outlineLevel="0" collapsed="false">
      <c r="C20" s="78"/>
      <c r="E20" s="85"/>
      <c r="F20" s="0"/>
      <c r="G20" s="85" t="n">
        <v>0</v>
      </c>
      <c r="H20" s="0"/>
      <c r="I20" s="85"/>
      <c r="J20" s="0"/>
      <c r="K20" s="85"/>
      <c r="L20" s="0"/>
      <c r="M20" s="85"/>
      <c r="N20" s="0"/>
      <c r="O20" s="85"/>
      <c r="P20" s="70"/>
      <c r="Q20" s="85"/>
      <c r="R20" s="0"/>
    </row>
    <row r="21" customFormat="false" ht="5.25" hidden="false" customHeight="true" outlineLevel="0" collapsed="false">
      <c r="A21" s="71"/>
      <c r="C21" s="78"/>
      <c r="E21" s="75"/>
      <c r="F21" s="75"/>
      <c r="G21" s="84"/>
      <c r="H21" s="83"/>
      <c r="I21" s="84"/>
      <c r="J21" s="83"/>
      <c r="K21" s="84"/>
      <c r="L21" s="83"/>
      <c r="M21" s="84"/>
      <c r="O21" s="84"/>
      <c r="Q21" s="84"/>
    </row>
    <row r="22" customFormat="false" ht="16.5" hidden="false" customHeight="false" outlineLevel="0" collapsed="false">
      <c r="A22" s="71" t="s">
        <v>109</v>
      </c>
      <c r="C22" s="78"/>
      <c r="E22" s="86" t="n">
        <f aca="false">E15+E17+E18+E19</f>
        <v>0</v>
      </c>
      <c r="F22" s="87"/>
      <c r="G22" s="86" t="n">
        <f aca="false">+G15+G17+G20</f>
        <v>0</v>
      </c>
      <c r="H22" s="83"/>
      <c r="I22" s="86" t="n">
        <f aca="false">+I15+I17+I20</f>
        <v>0</v>
      </c>
      <c r="J22" s="83"/>
      <c r="K22" s="86" t="n">
        <f aca="false">+K15+K17+K20</f>
        <v>0</v>
      </c>
      <c r="L22" s="83"/>
      <c r="M22" s="86" t="n">
        <f aca="false">+M15+M17+M20</f>
        <v>0</v>
      </c>
      <c r="O22" s="86" t="n">
        <f aca="false">+O15+O17+O20</f>
        <v>0</v>
      </c>
      <c r="Q22" s="86" t="n">
        <f aca="false">+Q15+Q17+Q20</f>
        <v>0</v>
      </c>
    </row>
    <row r="23" customFormat="false" ht="5.25" hidden="false" customHeight="true" outlineLevel="0" collapsed="false">
      <c r="A23" s="71"/>
      <c r="C23" s="78"/>
      <c r="E23" s="88"/>
      <c r="F23" s="83"/>
      <c r="G23" s="89"/>
      <c r="H23" s="83"/>
      <c r="I23" s="83"/>
      <c r="J23" s="83"/>
      <c r="K23" s="83"/>
      <c r="L23" s="83"/>
      <c r="M23" s="83"/>
    </row>
    <row r="24" customFormat="false" ht="15.75" hidden="false" customHeight="false" outlineLevel="0" collapsed="false">
      <c r="A24" s="71"/>
      <c r="C24" s="78"/>
    </row>
    <row r="25" customFormat="false" ht="15.75" hidden="false" customHeight="false" outlineLevel="0" collapsed="false">
      <c r="A25" s="71"/>
      <c r="C25" s="78"/>
    </row>
    <row r="26" customFormat="false" ht="15.75" hidden="false" customHeight="false" outlineLevel="0" collapsed="false">
      <c r="A26" s="71"/>
      <c r="C26" s="78"/>
    </row>
    <row r="27" customFormat="false" ht="15.75" hidden="false" customHeight="false" outlineLevel="0" collapsed="false">
      <c r="A27" s="71"/>
      <c r="C27" s="78"/>
    </row>
    <row r="28" customFormat="false" ht="15.75" hidden="false" customHeight="false" outlineLevel="0" collapsed="false">
      <c r="A28" s="71"/>
    </row>
    <row r="29" customFormat="false" ht="15.75" hidden="false" customHeight="false" outlineLevel="0" collapsed="false">
      <c r="A29" s="71"/>
    </row>
    <row r="30" customFormat="false" ht="15.75" hidden="false" customHeight="false" outlineLevel="0" collapsed="false">
      <c r="A30" s="71"/>
    </row>
    <row r="31" customFormat="false" ht="15.75" hidden="false" customHeight="false" outlineLevel="0" collapsed="false">
      <c r="A31" s="71"/>
    </row>
    <row r="32" customFormat="false" ht="15.75" hidden="false" customHeight="false" outlineLevel="0" collapsed="false">
      <c r="A32" s="71"/>
    </row>
    <row r="33" customFormat="false" ht="15.75" hidden="false" customHeight="false" outlineLevel="0" collapsed="false">
      <c r="A33" s="71"/>
    </row>
    <row r="34" customFormat="false" ht="15.75" hidden="false" customHeight="false" outlineLevel="0" collapsed="false">
      <c r="A34" s="71"/>
    </row>
    <row r="35" customFormat="false" ht="15.75" hidden="false" customHeight="false" outlineLevel="0" collapsed="false">
      <c r="A35" s="71"/>
    </row>
    <row r="36" customFormat="false" ht="15.75" hidden="false" customHeight="false" outlineLevel="0" collapsed="false">
      <c r="A36" s="71"/>
    </row>
    <row r="37" customFormat="false" ht="15.75" hidden="false" customHeight="false" outlineLevel="0" collapsed="false">
      <c r="A37" s="71"/>
    </row>
    <row r="38" customFormat="false" ht="15.75" hidden="false" customHeight="false" outlineLevel="0" collapsed="false">
      <c r="A38" s="71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D27" activeCellId="0" sqref="D27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1" width="13.28"/>
    <col collapsed="false" customWidth="true" hidden="false" outlineLevel="0" max="4" min="4" style="8" width="5.71"/>
    <col collapsed="false" customWidth="true" hidden="false" outlineLevel="0" max="5" min="5" style="62" width="15.7"/>
    <col collapsed="false" customWidth="true" hidden="false" outlineLevel="0" max="6" min="6" style="62" width="5.71"/>
    <col collapsed="false" customWidth="true" hidden="false" outlineLevel="0" max="7" min="7" style="62" width="10.71"/>
    <col collapsed="false" customWidth="true" hidden="false" outlineLevel="0" max="8" min="8" style="62" width="2.42"/>
    <col collapsed="false" customWidth="true" hidden="false" outlineLevel="0" max="9" min="9" style="62" width="10.71"/>
    <col collapsed="false" customWidth="true" hidden="false" outlineLevel="0" max="10" min="10" style="62" width="1.56"/>
    <col collapsed="false" customWidth="true" hidden="false" outlineLevel="0" max="11" min="11" style="62" width="10.71"/>
    <col collapsed="false" customWidth="true" hidden="false" outlineLevel="0" max="12" min="12" style="62" width="1.41"/>
    <col collapsed="false" customWidth="true" hidden="false" outlineLevel="0" max="13" min="13" style="62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3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4" t="s">
        <v>91</v>
      </c>
      <c r="F1" s="65"/>
      <c r="G1" s="66" t="s">
        <v>92</v>
      </c>
      <c r="H1" s="66"/>
      <c r="I1" s="66"/>
      <c r="J1" s="66"/>
      <c r="K1" s="66"/>
      <c r="L1" s="66"/>
      <c r="M1" s="66"/>
      <c r="N1" s="66"/>
      <c r="O1" s="66"/>
      <c r="P1" s="66"/>
      <c r="Q1" s="66"/>
    </row>
    <row r="2" customFormat="false" ht="31.5" hidden="false" customHeight="false" outlineLevel="0" collapsed="false">
      <c r="C2" s="67" t="s">
        <v>93</v>
      </c>
      <c r="D2" s="42"/>
      <c r="E2" s="68" t="s">
        <v>94</v>
      </c>
      <c r="F2" s="65"/>
      <c r="G2" s="69" t="s">
        <v>95</v>
      </c>
      <c r="H2" s="64"/>
      <c r="I2" s="69" t="s">
        <v>96</v>
      </c>
      <c r="J2" s="64"/>
      <c r="K2" s="69" t="s">
        <v>97</v>
      </c>
      <c r="L2" s="64"/>
      <c r="M2" s="69" t="s">
        <v>98</v>
      </c>
      <c r="N2" s="61"/>
      <c r="O2" s="69" t="s">
        <v>99</v>
      </c>
      <c r="Q2" s="69" t="s">
        <v>100</v>
      </c>
      <c r="S2" s="68" t="s">
        <v>101</v>
      </c>
    </row>
    <row r="3" customFormat="false" ht="15.75" hidden="false" customHeight="false" outlineLevel="0" collapsed="false">
      <c r="A3" s="14" t="s">
        <v>48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49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50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12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51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52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14" t="s">
        <v>53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5.75" hidden="false" customHeight="false" outlineLevel="0" collapsed="false">
      <c r="A10" s="14" t="s">
        <v>34</v>
      </c>
      <c r="C10" s="0"/>
      <c r="D10" s="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0"/>
    </row>
    <row r="11" customFormat="false" ht="15.75" hidden="false" customHeight="false" outlineLevel="0" collapsed="false">
      <c r="A11" s="71" t="s">
        <v>102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</row>
    <row r="12" customFormat="false" ht="16.5" hidden="false" customHeight="false" outlineLevel="0" collapsed="false">
      <c r="A12" s="72" t="s">
        <v>103</v>
      </c>
      <c r="B12" s="13"/>
      <c r="C12" s="73" t="n">
        <f aca="false">SUM(C3:C11)</f>
        <v>0</v>
      </c>
      <c r="D12" s="74"/>
      <c r="E12" s="73" t="n">
        <f aca="false">SUM(E3:E11)</f>
        <v>0</v>
      </c>
      <c r="F12" s="75"/>
      <c r="G12" s="73" t="n">
        <f aca="false">SUM(G3:G11)</f>
        <v>0</v>
      </c>
      <c r="H12" s="76"/>
      <c r="I12" s="73" t="n">
        <f aca="false">SUM(I3:I11)</f>
        <v>0</v>
      </c>
      <c r="J12" s="76"/>
      <c r="K12" s="73" t="n">
        <f aca="false">SUM(K3:K11)</f>
        <v>0</v>
      </c>
      <c r="L12" s="76"/>
      <c r="M12" s="73" t="n">
        <f aca="false">SUM(M3:M11)</f>
        <v>0</v>
      </c>
      <c r="O12" s="73" t="n">
        <f aca="false">SUM(O3:O11)</f>
        <v>0</v>
      </c>
      <c r="Q12" s="73" t="n">
        <f aca="false">SUM(Q3:Q11)</f>
        <v>0</v>
      </c>
      <c r="S12" s="77"/>
    </row>
    <row r="13" customFormat="false" ht="16.5" hidden="false" customHeight="false" outlineLevel="0" collapsed="false">
      <c r="A13" s="8" t="s">
        <v>104</v>
      </c>
      <c r="B13" s="71"/>
      <c r="C13" s="78"/>
      <c r="E13" s="79" t="n">
        <v>0</v>
      </c>
      <c r="F13" s="80"/>
      <c r="G13" s="80" t="n">
        <v>0</v>
      </c>
      <c r="I13" s="80" t="n">
        <v>0</v>
      </c>
      <c r="K13" s="80" t="n">
        <v>0</v>
      </c>
      <c r="M13" s="80" t="n">
        <v>0</v>
      </c>
      <c r="O13" s="80" t="n">
        <v>0</v>
      </c>
      <c r="Q13" s="80" t="n">
        <v>0</v>
      </c>
    </row>
    <row r="14" customFormat="false" ht="15.75" hidden="false" customHeight="false" outlineLevel="0" collapsed="false">
      <c r="A14" s="35" t="s">
        <v>38</v>
      </c>
      <c r="C14" s="78"/>
      <c r="E14" s="81" t="n">
        <v>0</v>
      </c>
      <c r="F14" s="80"/>
      <c r="G14" s="82" t="n">
        <v>0</v>
      </c>
      <c r="I14" s="82" t="n">
        <v>0</v>
      </c>
      <c r="K14" s="82" t="n">
        <v>0</v>
      </c>
      <c r="M14" s="82" t="n">
        <v>0</v>
      </c>
      <c r="O14" s="82" t="n">
        <v>0</v>
      </c>
      <c r="Q14" s="82" t="n">
        <v>0</v>
      </c>
    </row>
    <row r="15" customFormat="false" ht="15.75" hidden="false" customHeight="false" outlineLevel="0" collapsed="false">
      <c r="A15" s="71" t="s">
        <v>105</v>
      </c>
      <c r="C15" s="78"/>
      <c r="E15" s="75" t="n">
        <f aca="false">SUM(E12:E14)</f>
        <v>0</v>
      </c>
      <c r="F15" s="75"/>
      <c r="G15" s="75" t="n">
        <f aca="false">SUM(G12:G14)</f>
        <v>0</v>
      </c>
      <c r="H15" s="83"/>
      <c r="I15" s="75" t="n">
        <f aca="false">SUM(I12:I14)</f>
        <v>0</v>
      </c>
      <c r="J15" s="83"/>
      <c r="K15" s="75" t="n">
        <f aca="false">SUM(K12:K14)</f>
        <v>0</v>
      </c>
      <c r="L15" s="83"/>
      <c r="M15" s="75" t="n">
        <f aca="false">SUM(M12:M14)</f>
        <v>0</v>
      </c>
      <c r="O15" s="75" t="n">
        <f aca="false">SUM(O12:O14)</f>
        <v>0</v>
      </c>
      <c r="Q15" s="75" t="n">
        <f aca="false">SUM(Q12:Q14)</f>
        <v>0</v>
      </c>
    </row>
    <row r="16" customFormat="false" ht="6" hidden="false" customHeight="true" outlineLevel="0" collapsed="false">
      <c r="A16" s="71"/>
      <c r="C16" s="78"/>
      <c r="E16" s="75"/>
      <c r="F16" s="75"/>
      <c r="G16" s="84"/>
      <c r="H16" s="83"/>
      <c r="I16" s="83"/>
      <c r="J16" s="83"/>
      <c r="K16" s="83"/>
      <c r="L16" s="83"/>
      <c r="M16" s="83"/>
    </row>
    <row r="17" customFormat="false" ht="15.75" hidden="false" customHeight="false" outlineLevel="0" collapsed="false">
      <c r="A17" s="71" t="s">
        <v>106</v>
      </c>
      <c r="C17" s="78"/>
      <c r="E17" s="1" t="n">
        <v>0</v>
      </c>
      <c r="F17" s="1"/>
      <c r="G17" s="1" t="n">
        <v>0</v>
      </c>
      <c r="H17" s="1"/>
      <c r="I17" s="1" t="n">
        <v>0</v>
      </c>
      <c r="J17" s="1"/>
      <c r="K17" s="1" t="n">
        <v>0</v>
      </c>
      <c r="L17" s="1"/>
      <c r="M17" s="1" t="n">
        <v>0</v>
      </c>
      <c r="N17" s="1"/>
      <c r="O17" s="1" t="n">
        <v>0</v>
      </c>
      <c r="P17" s="1"/>
      <c r="Q17" s="1" t="n">
        <v>0</v>
      </c>
      <c r="R17" s="0"/>
    </row>
    <row r="18" customFormat="false" ht="15.75" hidden="false" customHeight="false" outlineLevel="0" collapsed="false">
      <c r="A18" s="71" t="s">
        <v>107</v>
      </c>
      <c r="C18" s="78"/>
      <c r="E18" s="1" t="n">
        <v>0</v>
      </c>
      <c r="F18" s="1"/>
      <c r="G18" s="1" t="n">
        <v>0</v>
      </c>
      <c r="H18" s="1"/>
      <c r="I18" s="1" t="n">
        <v>0</v>
      </c>
      <c r="J18" s="1"/>
      <c r="K18" s="1" t="n">
        <v>0</v>
      </c>
      <c r="L18" s="1"/>
      <c r="M18" s="1" t="n">
        <v>0</v>
      </c>
      <c r="N18" s="1"/>
      <c r="O18" s="1" t="n">
        <v>0</v>
      </c>
      <c r="P18" s="1"/>
      <c r="Q18" s="1" t="n">
        <v>0</v>
      </c>
      <c r="R18" s="0"/>
    </row>
    <row r="19" customFormat="false" ht="15.75" hidden="false" customHeight="false" outlineLevel="0" collapsed="false">
      <c r="A19" s="71" t="s">
        <v>108</v>
      </c>
      <c r="C19" s="78"/>
      <c r="E19" s="3" t="n">
        <f aca="false">-E13</f>
        <v>-0</v>
      </c>
      <c r="F19" s="0"/>
      <c r="G19" s="3" t="n">
        <f aca="false">-G13</f>
        <v>-0</v>
      </c>
      <c r="H19" s="0"/>
      <c r="I19" s="3" t="n">
        <f aca="false">-I13</f>
        <v>-0</v>
      </c>
      <c r="J19" s="0"/>
      <c r="K19" s="3" t="n">
        <f aca="false">-K13</f>
        <v>-0</v>
      </c>
      <c r="L19" s="0"/>
      <c r="M19" s="3" t="n">
        <f aca="false">-M13</f>
        <v>-0</v>
      </c>
      <c r="N19" s="0"/>
      <c r="O19" s="3" t="n">
        <f aca="false">-O13</f>
        <v>-0</v>
      </c>
      <c r="P19" s="0"/>
      <c r="Q19" s="3" t="n">
        <f aca="false">-Q13</f>
        <v>-0</v>
      </c>
      <c r="R19" s="0"/>
    </row>
    <row r="20" customFormat="false" ht="15.75" hidden="true" customHeight="false" outlineLevel="0" collapsed="false">
      <c r="C20" s="78"/>
      <c r="E20" s="85"/>
      <c r="F20" s="0"/>
      <c r="G20" s="85" t="n">
        <v>0</v>
      </c>
      <c r="H20" s="0"/>
      <c r="I20" s="85"/>
      <c r="J20" s="0"/>
      <c r="K20" s="85"/>
      <c r="L20" s="0"/>
      <c r="M20" s="85"/>
      <c r="N20" s="0"/>
      <c r="O20" s="85"/>
      <c r="P20" s="70"/>
      <c r="Q20" s="85"/>
      <c r="R20" s="0"/>
    </row>
    <row r="21" customFormat="false" ht="5.25" hidden="false" customHeight="true" outlineLevel="0" collapsed="false">
      <c r="A21" s="71"/>
      <c r="C21" s="78"/>
      <c r="E21" s="75"/>
      <c r="F21" s="75"/>
      <c r="G21" s="84"/>
      <c r="H21" s="83"/>
      <c r="I21" s="84"/>
      <c r="J21" s="83"/>
      <c r="K21" s="84"/>
      <c r="L21" s="83"/>
      <c r="M21" s="84"/>
      <c r="O21" s="84"/>
      <c r="Q21" s="84"/>
    </row>
    <row r="22" customFormat="false" ht="16.5" hidden="false" customHeight="false" outlineLevel="0" collapsed="false">
      <c r="A22" s="71" t="s">
        <v>109</v>
      </c>
      <c r="C22" s="78"/>
      <c r="E22" s="86" t="n">
        <f aca="false">E15+E17+E18+E19</f>
        <v>0</v>
      </c>
      <c r="F22" s="87"/>
      <c r="G22" s="86" t="n">
        <f aca="false">+G15+G17+G20</f>
        <v>0</v>
      </c>
      <c r="H22" s="83"/>
      <c r="I22" s="86" t="n">
        <f aca="false">+I15+I17+I20</f>
        <v>0</v>
      </c>
      <c r="J22" s="83"/>
      <c r="K22" s="86" t="n">
        <f aca="false">+K15+K17+K20</f>
        <v>0</v>
      </c>
      <c r="L22" s="83"/>
      <c r="M22" s="86" t="n">
        <f aca="false">+M15+M17+M20</f>
        <v>0</v>
      </c>
      <c r="O22" s="86" t="n">
        <f aca="false">+O15+O17+O20</f>
        <v>0</v>
      </c>
      <c r="Q22" s="86" t="n">
        <f aca="false">+Q15+Q17+Q20</f>
        <v>0</v>
      </c>
    </row>
    <row r="23" customFormat="false" ht="5.25" hidden="false" customHeight="true" outlineLevel="0" collapsed="false">
      <c r="A23" s="71"/>
      <c r="C23" s="78"/>
      <c r="E23" s="88"/>
      <c r="F23" s="83"/>
      <c r="G23" s="89"/>
      <c r="H23" s="83"/>
      <c r="I23" s="83"/>
      <c r="J23" s="83"/>
      <c r="K23" s="83"/>
      <c r="L23" s="83"/>
      <c r="M23" s="83"/>
    </row>
    <row r="24" customFormat="false" ht="15.75" hidden="false" customHeight="false" outlineLevel="0" collapsed="false">
      <c r="A24" s="71"/>
      <c r="C24" s="78"/>
    </row>
    <row r="25" customFormat="false" ht="15.75" hidden="false" customHeight="false" outlineLevel="0" collapsed="false">
      <c r="A25" s="71"/>
      <c r="C25" s="78"/>
    </row>
    <row r="26" customFormat="false" ht="15.75" hidden="false" customHeight="false" outlineLevel="0" collapsed="false">
      <c r="A26" s="71"/>
      <c r="C26" s="78"/>
    </row>
    <row r="27" customFormat="false" ht="15.75" hidden="false" customHeight="false" outlineLevel="0" collapsed="false">
      <c r="A27" s="71"/>
      <c r="C27" s="78"/>
    </row>
    <row r="28" customFormat="false" ht="15.75" hidden="false" customHeight="false" outlineLevel="0" collapsed="false">
      <c r="A28" s="71"/>
    </row>
    <row r="29" customFormat="false" ht="15.75" hidden="false" customHeight="false" outlineLevel="0" collapsed="false">
      <c r="A29" s="71"/>
    </row>
    <row r="30" customFormat="false" ht="15.75" hidden="false" customHeight="false" outlineLevel="0" collapsed="false">
      <c r="A30" s="71"/>
    </row>
    <row r="31" customFormat="false" ht="15.75" hidden="false" customHeight="false" outlineLevel="0" collapsed="false">
      <c r="A31" s="71"/>
    </row>
    <row r="32" customFormat="false" ht="15.75" hidden="false" customHeight="false" outlineLevel="0" collapsed="false">
      <c r="A32" s="71"/>
    </row>
    <row r="33" customFormat="false" ht="15.75" hidden="false" customHeight="false" outlineLevel="0" collapsed="false">
      <c r="A33" s="71"/>
    </row>
    <row r="34" customFormat="false" ht="15.75" hidden="false" customHeight="false" outlineLevel="0" collapsed="false">
      <c r="A34" s="71"/>
    </row>
    <row r="35" customFormat="false" ht="15.75" hidden="false" customHeight="false" outlineLevel="0" collapsed="false">
      <c r="A35" s="71"/>
    </row>
    <row r="36" customFormat="false" ht="15.75" hidden="false" customHeight="false" outlineLevel="0" collapsed="false">
      <c r="A36" s="71"/>
    </row>
    <row r="37" customFormat="false" ht="15.75" hidden="false" customHeight="false" outlineLevel="0" collapsed="false">
      <c r="A37" s="71"/>
    </row>
    <row r="38" customFormat="false" ht="15.75" hidden="false" customHeight="false" outlineLevel="0" collapsed="false">
      <c r="A38" s="71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3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D27" activeCellId="0" sqref="D27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1" width="13.28"/>
    <col collapsed="false" customWidth="true" hidden="false" outlineLevel="0" max="4" min="4" style="8" width="5.71"/>
    <col collapsed="false" customWidth="true" hidden="false" outlineLevel="0" max="5" min="5" style="62" width="15.7"/>
    <col collapsed="false" customWidth="true" hidden="false" outlineLevel="0" max="6" min="6" style="62" width="5.71"/>
    <col collapsed="false" customWidth="true" hidden="false" outlineLevel="0" max="7" min="7" style="62" width="10.71"/>
    <col collapsed="false" customWidth="true" hidden="false" outlineLevel="0" max="8" min="8" style="62" width="2.42"/>
    <col collapsed="false" customWidth="true" hidden="false" outlineLevel="0" max="9" min="9" style="62" width="10.71"/>
    <col collapsed="false" customWidth="true" hidden="false" outlineLevel="0" max="10" min="10" style="62" width="1.56"/>
    <col collapsed="false" customWidth="true" hidden="false" outlineLevel="0" max="11" min="11" style="62" width="10.71"/>
    <col collapsed="false" customWidth="true" hidden="false" outlineLevel="0" max="12" min="12" style="62" width="1.41"/>
    <col collapsed="false" customWidth="true" hidden="false" outlineLevel="0" max="13" min="13" style="62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3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4" t="s">
        <v>91</v>
      </c>
      <c r="F1" s="65"/>
      <c r="G1" s="66" t="s">
        <v>92</v>
      </c>
      <c r="H1" s="66"/>
      <c r="I1" s="66"/>
      <c r="J1" s="66"/>
      <c r="K1" s="66"/>
      <c r="L1" s="66"/>
      <c r="M1" s="66"/>
      <c r="N1" s="66"/>
      <c r="O1" s="66"/>
      <c r="P1" s="66"/>
      <c r="Q1" s="66"/>
    </row>
    <row r="2" customFormat="false" ht="31.5" hidden="false" customHeight="false" outlineLevel="0" collapsed="false">
      <c r="C2" s="67" t="s">
        <v>93</v>
      </c>
      <c r="D2" s="42"/>
      <c r="E2" s="68" t="s">
        <v>94</v>
      </c>
      <c r="F2" s="65"/>
      <c r="G2" s="69" t="s">
        <v>95</v>
      </c>
      <c r="H2" s="64"/>
      <c r="I2" s="69" t="s">
        <v>96</v>
      </c>
      <c r="J2" s="64"/>
      <c r="K2" s="69" t="s">
        <v>97</v>
      </c>
      <c r="L2" s="64"/>
      <c r="M2" s="69" t="s">
        <v>98</v>
      </c>
      <c r="N2" s="61"/>
      <c r="O2" s="69" t="s">
        <v>99</v>
      </c>
      <c r="Q2" s="69" t="s">
        <v>100</v>
      </c>
      <c r="S2" s="68" t="s">
        <v>101</v>
      </c>
    </row>
    <row r="3" customFormat="false" ht="15.75" hidden="false" customHeight="false" outlineLevel="0" collapsed="false">
      <c r="A3" s="14" t="s">
        <v>72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73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34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71" t="s">
        <v>102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6.5" hidden="false" customHeight="false" outlineLevel="0" collapsed="false">
      <c r="A7" s="72" t="s">
        <v>103</v>
      </c>
      <c r="B7" s="13"/>
      <c r="C7" s="73" t="n">
        <f aca="false">SUM(C3:C6)</f>
        <v>0</v>
      </c>
      <c r="D7" s="74"/>
      <c r="E7" s="73" t="n">
        <f aca="false">SUM(E3:E6)</f>
        <v>0</v>
      </c>
      <c r="F7" s="75"/>
      <c r="G7" s="73" t="n">
        <f aca="false">SUM(G3:G6)</f>
        <v>0</v>
      </c>
      <c r="H7" s="76"/>
      <c r="I7" s="73" t="n">
        <f aca="false">SUM(I3:I6)</f>
        <v>0</v>
      </c>
      <c r="J7" s="76"/>
      <c r="K7" s="73" t="n">
        <f aca="false">SUM(K3:K6)</f>
        <v>0</v>
      </c>
      <c r="L7" s="76"/>
      <c r="M7" s="73" t="n">
        <f aca="false">SUM(M3:M6)</f>
        <v>0</v>
      </c>
      <c r="O7" s="73" t="n">
        <f aca="false">SUM(O3:O6)</f>
        <v>0</v>
      </c>
      <c r="Q7" s="73" t="n">
        <f aca="false">SUM(Q3:Q6)</f>
        <v>0</v>
      </c>
      <c r="S7" s="77"/>
    </row>
    <row r="8" customFormat="false" ht="16.5" hidden="false" customHeight="false" outlineLevel="0" collapsed="false">
      <c r="A8" s="8" t="s">
        <v>104</v>
      </c>
      <c r="B8" s="71"/>
      <c r="C8" s="78"/>
      <c r="E8" s="79" t="n">
        <v>0</v>
      </c>
      <c r="F8" s="80"/>
      <c r="G8" s="80" t="n">
        <v>0</v>
      </c>
      <c r="I8" s="80" t="n">
        <v>0</v>
      </c>
      <c r="K8" s="80" t="n">
        <v>0</v>
      </c>
      <c r="M8" s="80" t="n">
        <v>0</v>
      </c>
      <c r="O8" s="80" t="n">
        <v>0</v>
      </c>
      <c r="Q8" s="80" t="n">
        <v>0</v>
      </c>
    </row>
    <row r="9" customFormat="false" ht="15.75" hidden="false" customHeight="false" outlineLevel="0" collapsed="false">
      <c r="A9" s="35" t="s">
        <v>38</v>
      </c>
      <c r="C9" s="78"/>
      <c r="E9" s="81" t="n">
        <v>0</v>
      </c>
      <c r="F9" s="80"/>
      <c r="G9" s="82" t="n">
        <v>0</v>
      </c>
      <c r="I9" s="82" t="n">
        <v>0</v>
      </c>
      <c r="K9" s="82" t="n">
        <v>0</v>
      </c>
      <c r="M9" s="82" t="n">
        <v>0</v>
      </c>
      <c r="O9" s="82" t="n">
        <v>0</v>
      </c>
      <c r="Q9" s="82" t="n">
        <v>0</v>
      </c>
    </row>
    <row r="10" customFormat="false" ht="15.75" hidden="false" customHeight="false" outlineLevel="0" collapsed="false">
      <c r="A10" s="71" t="s">
        <v>105</v>
      </c>
      <c r="C10" s="78"/>
      <c r="E10" s="75" t="n">
        <f aca="false">SUM(E7:E9)</f>
        <v>0</v>
      </c>
      <c r="F10" s="75"/>
      <c r="G10" s="75" t="n">
        <f aca="false">SUM(G7:G9)</f>
        <v>0</v>
      </c>
      <c r="H10" s="83"/>
      <c r="I10" s="75" t="n">
        <f aca="false">SUM(I7:I9)</f>
        <v>0</v>
      </c>
      <c r="J10" s="83"/>
      <c r="K10" s="75" t="n">
        <f aca="false">SUM(K7:K9)</f>
        <v>0</v>
      </c>
      <c r="L10" s="83"/>
      <c r="M10" s="75" t="n">
        <f aca="false">SUM(M7:M9)</f>
        <v>0</v>
      </c>
      <c r="O10" s="75" t="n">
        <f aca="false">SUM(O7:O9)</f>
        <v>0</v>
      </c>
      <c r="Q10" s="75" t="n">
        <f aca="false">SUM(Q7:Q9)</f>
        <v>0</v>
      </c>
    </row>
    <row r="11" customFormat="false" ht="6" hidden="false" customHeight="true" outlineLevel="0" collapsed="false">
      <c r="A11" s="71"/>
      <c r="C11" s="78"/>
      <c r="E11" s="75"/>
      <c r="F11" s="75"/>
      <c r="G11" s="84"/>
      <c r="H11" s="83"/>
      <c r="I11" s="83"/>
      <c r="J11" s="83"/>
      <c r="K11" s="83"/>
      <c r="L11" s="83"/>
      <c r="M11" s="83"/>
    </row>
    <row r="12" customFormat="false" ht="15.75" hidden="false" customHeight="false" outlineLevel="0" collapsed="false">
      <c r="A12" s="71" t="s">
        <v>106</v>
      </c>
      <c r="C12" s="78"/>
      <c r="E12" s="1" t="n">
        <v>0</v>
      </c>
      <c r="F12" s="1"/>
      <c r="G12" s="1" t="n">
        <v>0</v>
      </c>
      <c r="H12" s="1"/>
      <c r="I12" s="1" t="n">
        <v>0</v>
      </c>
      <c r="J12" s="1"/>
      <c r="K12" s="1" t="n">
        <v>0</v>
      </c>
      <c r="L12" s="1"/>
      <c r="M12" s="1" t="n">
        <v>0</v>
      </c>
      <c r="N12" s="1"/>
      <c r="O12" s="1" t="n">
        <v>0</v>
      </c>
      <c r="P12" s="1"/>
      <c r="Q12" s="1" t="n">
        <v>0</v>
      </c>
      <c r="R12" s="0"/>
    </row>
    <row r="13" customFormat="false" ht="15.75" hidden="false" customHeight="false" outlineLevel="0" collapsed="false">
      <c r="A13" s="71" t="s">
        <v>107</v>
      </c>
      <c r="C13" s="78"/>
      <c r="E13" s="1" t="n">
        <v>0</v>
      </c>
      <c r="F13" s="1"/>
      <c r="G13" s="1" t="n">
        <v>0</v>
      </c>
      <c r="H13" s="1"/>
      <c r="I13" s="1" t="n">
        <v>0</v>
      </c>
      <c r="J13" s="1"/>
      <c r="K13" s="1" t="n">
        <v>0</v>
      </c>
      <c r="L13" s="1"/>
      <c r="M13" s="1" t="n">
        <v>0</v>
      </c>
      <c r="N13" s="1"/>
      <c r="O13" s="1" t="n">
        <v>0</v>
      </c>
      <c r="P13" s="1"/>
      <c r="Q13" s="1" t="n">
        <v>0</v>
      </c>
      <c r="R13" s="0"/>
    </row>
    <row r="14" customFormat="false" ht="15.75" hidden="false" customHeight="false" outlineLevel="0" collapsed="false">
      <c r="A14" s="71" t="s">
        <v>108</v>
      </c>
      <c r="C14" s="78"/>
      <c r="E14" s="3" t="n">
        <f aca="false">-E8</f>
        <v>-0</v>
      </c>
      <c r="F14" s="0"/>
      <c r="G14" s="3" t="n">
        <f aca="false">-G8</f>
        <v>-0</v>
      </c>
      <c r="H14" s="0"/>
      <c r="I14" s="3" t="n">
        <f aca="false">-I8</f>
        <v>-0</v>
      </c>
      <c r="J14" s="0"/>
      <c r="K14" s="3" t="n">
        <f aca="false">-K8</f>
        <v>-0</v>
      </c>
      <c r="L14" s="0"/>
      <c r="M14" s="3" t="n">
        <f aca="false">-M8</f>
        <v>-0</v>
      </c>
      <c r="N14" s="0"/>
      <c r="O14" s="3" t="n">
        <f aca="false">-O8</f>
        <v>-0</v>
      </c>
      <c r="P14" s="0"/>
      <c r="Q14" s="3" t="n">
        <f aca="false">-Q8</f>
        <v>-0</v>
      </c>
      <c r="R14" s="0"/>
    </row>
    <row r="15" customFormat="false" ht="15.75" hidden="true" customHeight="false" outlineLevel="0" collapsed="false">
      <c r="C15" s="78"/>
      <c r="E15" s="85"/>
      <c r="F15" s="0"/>
      <c r="G15" s="85" t="n">
        <v>0</v>
      </c>
      <c r="H15" s="0"/>
      <c r="I15" s="85"/>
      <c r="J15" s="0"/>
      <c r="K15" s="85"/>
      <c r="L15" s="0"/>
      <c r="M15" s="85"/>
      <c r="N15" s="0"/>
      <c r="O15" s="85"/>
      <c r="P15" s="70"/>
      <c r="Q15" s="85"/>
      <c r="R15" s="0"/>
    </row>
    <row r="16" customFormat="false" ht="5.25" hidden="false" customHeight="true" outlineLevel="0" collapsed="false">
      <c r="A16" s="71"/>
      <c r="C16" s="78"/>
      <c r="E16" s="75"/>
      <c r="F16" s="75"/>
      <c r="G16" s="84"/>
      <c r="H16" s="83"/>
      <c r="I16" s="84"/>
      <c r="J16" s="83"/>
      <c r="K16" s="84"/>
      <c r="L16" s="83"/>
      <c r="M16" s="84"/>
      <c r="O16" s="84"/>
      <c r="Q16" s="84"/>
    </row>
    <row r="17" customFormat="false" ht="16.5" hidden="false" customHeight="false" outlineLevel="0" collapsed="false">
      <c r="A17" s="71" t="s">
        <v>109</v>
      </c>
      <c r="C17" s="78"/>
      <c r="E17" s="86" t="n">
        <f aca="false">E10+E12+E13+E14</f>
        <v>0</v>
      </c>
      <c r="F17" s="87"/>
      <c r="G17" s="86" t="n">
        <f aca="false">+G10+G12+G15</f>
        <v>0</v>
      </c>
      <c r="H17" s="83"/>
      <c r="I17" s="86" t="n">
        <f aca="false">+I10+I12+I15</f>
        <v>0</v>
      </c>
      <c r="J17" s="83"/>
      <c r="K17" s="86" t="n">
        <f aca="false">+K10+K12+K15</f>
        <v>0</v>
      </c>
      <c r="L17" s="83"/>
      <c r="M17" s="86" t="n">
        <f aca="false">+M10+M12+M15</f>
        <v>0</v>
      </c>
      <c r="O17" s="86" t="n">
        <f aca="false">+O10+O12+O15</f>
        <v>0</v>
      </c>
      <c r="Q17" s="86" t="n">
        <f aca="false">+Q10+Q12+Q15</f>
        <v>0</v>
      </c>
    </row>
    <row r="18" customFormat="false" ht="5.25" hidden="false" customHeight="true" outlineLevel="0" collapsed="false">
      <c r="A18" s="71"/>
      <c r="C18" s="78"/>
      <c r="E18" s="88"/>
      <c r="F18" s="83"/>
      <c r="G18" s="89"/>
      <c r="H18" s="83"/>
      <c r="I18" s="83"/>
      <c r="J18" s="83"/>
      <c r="K18" s="83"/>
      <c r="L18" s="83"/>
      <c r="M18" s="83"/>
    </row>
    <row r="19" customFormat="false" ht="15.75" hidden="false" customHeight="false" outlineLevel="0" collapsed="false">
      <c r="A19" s="71"/>
      <c r="C19" s="78"/>
    </row>
    <row r="20" customFormat="false" ht="15.75" hidden="false" customHeight="false" outlineLevel="0" collapsed="false">
      <c r="A20" s="71"/>
      <c r="C20" s="78"/>
    </row>
    <row r="21" customFormat="false" ht="15.75" hidden="false" customHeight="false" outlineLevel="0" collapsed="false">
      <c r="A21" s="71"/>
      <c r="C21" s="78"/>
    </row>
    <row r="22" customFormat="false" ht="15.75" hidden="false" customHeight="false" outlineLevel="0" collapsed="false">
      <c r="A22" s="71"/>
      <c r="C22" s="78"/>
    </row>
    <row r="23" customFormat="false" ht="15.75" hidden="false" customHeight="false" outlineLevel="0" collapsed="false">
      <c r="A23" s="71"/>
    </row>
    <row r="24" customFormat="false" ht="15.75" hidden="false" customHeight="false" outlineLevel="0" collapsed="false">
      <c r="A24" s="71"/>
    </row>
    <row r="25" customFormat="false" ht="15.75" hidden="false" customHeight="false" outlineLevel="0" collapsed="false">
      <c r="A25" s="71"/>
    </row>
    <row r="26" customFormat="false" ht="15.75" hidden="false" customHeight="false" outlineLevel="0" collapsed="false">
      <c r="A26" s="71"/>
    </row>
    <row r="27" customFormat="false" ht="15.75" hidden="false" customHeight="false" outlineLevel="0" collapsed="false">
      <c r="A27" s="71"/>
    </row>
    <row r="28" customFormat="false" ht="15.75" hidden="false" customHeight="false" outlineLevel="0" collapsed="false">
      <c r="A28" s="71"/>
    </row>
    <row r="29" customFormat="false" ht="15.75" hidden="false" customHeight="false" outlineLevel="0" collapsed="false">
      <c r="A29" s="71"/>
    </row>
    <row r="30" customFormat="false" ht="15.75" hidden="false" customHeight="false" outlineLevel="0" collapsed="false">
      <c r="A30" s="71"/>
    </row>
    <row r="31" customFormat="false" ht="15.75" hidden="false" customHeight="false" outlineLevel="0" collapsed="false">
      <c r="A31" s="71"/>
    </row>
    <row r="32" customFormat="false" ht="15.75" hidden="false" customHeight="false" outlineLevel="0" collapsed="false">
      <c r="A32" s="71"/>
    </row>
    <row r="33" customFormat="false" ht="15.75" hidden="false" customHeight="false" outlineLevel="0" collapsed="false">
      <c r="A33" s="71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3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D27" activeCellId="0" sqref="D27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1" width="13.28"/>
    <col collapsed="false" customWidth="true" hidden="false" outlineLevel="0" max="4" min="4" style="8" width="5.71"/>
    <col collapsed="false" customWidth="true" hidden="false" outlineLevel="0" max="5" min="5" style="62" width="15.7"/>
    <col collapsed="false" customWidth="true" hidden="false" outlineLevel="0" max="6" min="6" style="62" width="5.71"/>
    <col collapsed="false" customWidth="true" hidden="false" outlineLevel="0" max="7" min="7" style="62" width="10.71"/>
    <col collapsed="false" customWidth="true" hidden="false" outlineLevel="0" max="8" min="8" style="62" width="2.42"/>
    <col collapsed="false" customWidth="true" hidden="false" outlineLevel="0" max="9" min="9" style="62" width="10.71"/>
    <col collapsed="false" customWidth="true" hidden="false" outlineLevel="0" max="10" min="10" style="62" width="1.56"/>
    <col collapsed="false" customWidth="true" hidden="false" outlineLevel="0" max="11" min="11" style="62" width="10.71"/>
    <col collapsed="false" customWidth="true" hidden="false" outlineLevel="0" max="12" min="12" style="62" width="1.41"/>
    <col collapsed="false" customWidth="true" hidden="false" outlineLevel="0" max="13" min="13" style="62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3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4" t="s">
        <v>91</v>
      </c>
      <c r="F1" s="65"/>
      <c r="G1" s="66" t="s">
        <v>92</v>
      </c>
      <c r="H1" s="66"/>
      <c r="I1" s="66"/>
      <c r="J1" s="66"/>
      <c r="K1" s="66"/>
      <c r="L1" s="66"/>
      <c r="M1" s="66"/>
      <c r="N1" s="66"/>
      <c r="O1" s="66"/>
      <c r="P1" s="66"/>
      <c r="Q1" s="66"/>
    </row>
    <row r="2" customFormat="false" ht="31.5" hidden="false" customHeight="false" outlineLevel="0" collapsed="false">
      <c r="C2" s="67" t="s">
        <v>93</v>
      </c>
      <c r="D2" s="42"/>
      <c r="E2" s="68" t="s">
        <v>94</v>
      </c>
      <c r="F2" s="65"/>
      <c r="G2" s="69" t="s">
        <v>95</v>
      </c>
      <c r="H2" s="64"/>
      <c r="I2" s="69" t="s">
        <v>96</v>
      </c>
      <c r="J2" s="64"/>
      <c r="K2" s="69" t="s">
        <v>97</v>
      </c>
      <c r="L2" s="64"/>
      <c r="M2" s="69" t="s">
        <v>98</v>
      </c>
      <c r="N2" s="61"/>
      <c r="O2" s="69" t="s">
        <v>99</v>
      </c>
      <c r="Q2" s="69" t="s">
        <v>100</v>
      </c>
      <c r="S2" s="68" t="s">
        <v>101</v>
      </c>
    </row>
    <row r="3" customFormat="false" ht="15.75" hidden="false" customHeight="false" outlineLevel="0" collapsed="false">
      <c r="A3" s="14" t="s">
        <v>74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75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76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77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78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34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71" t="s">
        <v>102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6.5" hidden="false" customHeight="false" outlineLevel="0" collapsed="false">
      <c r="A10" s="72" t="s">
        <v>103</v>
      </c>
      <c r="B10" s="13"/>
      <c r="C10" s="73" t="n">
        <f aca="false">SUM(C3:C9)</f>
        <v>0</v>
      </c>
      <c r="D10" s="74"/>
      <c r="E10" s="73" t="n">
        <f aca="false">SUM(E3:E9)</f>
        <v>0</v>
      </c>
      <c r="F10" s="75"/>
      <c r="G10" s="73" t="n">
        <f aca="false">SUM(G3:G9)</f>
        <v>0</v>
      </c>
      <c r="H10" s="76"/>
      <c r="I10" s="73" t="n">
        <f aca="false">SUM(I3:I9)</f>
        <v>0</v>
      </c>
      <c r="J10" s="76"/>
      <c r="K10" s="73" t="n">
        <f aca="false">SUM(K3:K9)</f>
        <v>0</v>
      </c>
      <c r="L10" s="76"/>
      <c r="M10" s="73" t="n">
        <f aca="false">SUM(M3:M9)</f>
        <v>0</v>
      </c>
      <c r="O10" s="73" t="n">
        <f aca="false">SUM(O3:O9)</f>
        <v>0</v>
      </c>
      <c r="Q10" s="73" t="n">
        <f aca="false">SUM(Q3:Q9)</f>
        <v>0</v>
      </c>
      <c r="S10" s="77"/>
    </row>
    <row r="11" customFormat="false" ht="16.5" hidden="false" customHeight="false" outlineLevel="0" collapsed="false">
      <c r="A11" s="8" t="s">
        <v>104</v>
      </c>
      <c r="B11" s="71"/>
      <c r="C11" s="78"/>
      <c r="E11" s="79" t="n">
        <v>0</v>
      </c>
      <c r="F11" s="80"/>
      <c r="G11" s="80" t="n">
        <v>0</v>
      </c>
      <c r="I11" s="80" t="n">
        <v>0</v>
      </c>
      <c r="K11" s="80" t="n">
        <v>0</v>
      </c>
      <c r="M11" s="80" t="n">
        <v>0</v>
      </c>
      <c r="O11" s="80" t="n">
        <v>0</v>
      </c>
      <c r="Q11" s="80" t="n">
        <v>0</v>
      </c>
    </row>
    <row r="12" customFormat="false" ht="15.75" hidden="false" customHeight="false" outlineLevel="0" collapsed="false">
      <c r="A12" s="35" t="s">
        <v>38</v>
      </c>
      <c r="C12" s="78"/>
      <c r="E12" s="81" t="n">
        <v>0</v>
      </c>
      <c r="F12" s="80"/>
      <c r="G12" s="82" t="n">
        <v>0</v>
      </c>
      <c r="I12" s="82" t="n">
        <v>0</v>
      </c>
      <c r="K12" s="82" t="n">
        <v>0</v>
      </c>
      <c r="M12" s="82" t="n">
        <v>0</v>
      </c>
      <c r="O12" s="82" t="n">
        <v>0</v>
      </c>
      <c r="Q12" s="82" t="n">
        <v>0</v>
      </c>
    </row>
    <row r="13" customFormat="false" ht="15.75" hidden="false" customHeight="false" outlineLevel="0" collapsed="false">
      <c r="A13" s="71" t="s">
        <v>105</v>
      </c>
      <c r="C13" s="78"/>
      <c r="E13" s="75" t="n">
        <f aca="false">SUM(E10:E12)</f>
        <v>0</v>
      </c>
      <c r="F13" s="75"/>
      <c r="G13" s="75" t="n">
        <f aca="false">SUM(G10:G12)</f>
        <v>0</v>
      </c>
      <c r="H13" s="83"/>
      <c r="I13" s="75" t="n">
        <f aca="false">SUM(I10:I12)</f>
        <v>0</v>
      </c>
      <c r="J13" s="83"/>
      <c r="K13" s="75" t="n">
        <f aca="false">SUM(K10:K12)</f>
        <v>0</v>
      </c>
      <c r="L13" s="83"/>
      <c r="M13" s="75" t="n">
        <f aca="false">SUM(M10:M12)</f>
        <v>0</v>
      </c>
      <c r="O13" s="75" t="n">
        <f aca="false">SUM(O10:O12)</f>
        <v>0</v>
      </c>
      <c r="Q13" s="75" t="n">
        <f aca="false">SUM(Q10:Q12)</f>
        <v>0</v>
      </c>
    </row>
    <row r="14" customFormat="false" ht="6" hidden="false" customHeight="true" outlineLevel="0" collapsed="false">
      <c r="A14" s="71"/>
      <c r="C14" s="78"/>
      <c r="E14" s="75"/>
      <c r="F14" s="75"/>
      <c r="G14" s="84"/>
      <c r="H14" s="83"/>
      <c r="I14" s="83"/>
      <c r="J14" s="83"/>
      <c r="K14" s="83"/>
      <c r="L14" s="83"/>
      <c r="M14" s="83"/>
    </row>
    <row r="15" customFormat="false" ht="15.75" hidden="false" customHeight="false" outlineLevel="0" collapsed="false">
      <c r="A15" s="71" t="s">
        <v>106</v>
      </c>
      <c r="C15" s="78"/>
      <c r="E15" s="1" t="n">
        <v>0</v>
      </c>
      <c r="F15" s="1"/>
      <c r="G15" s="1" t="n">
        <v>0</v>
      </c>
      <c r="H15" s="1"/>
      <c r="I15" s="1" t="n">
        <v>0</v>
      </c>
      <c r="J15" s="1"/>
      <c r="K15" s="1" t="n">
        <v>0</v>
      </c>
      <c r="L15" s="1"/>
      <c r="M15" s="1" t="n">
        <v>0</v>
      </c>
      <c r="N15" s="1"/>
      <c r="O15" s="1" t="n">
        <v>0</v>
      </c>
      <c r="P15" s="1"/>
      <c r="Q15" s="1" t="n">
        <v>0</v>
      </c>
      <c r="R15" s="0"/>
    </row>
    <row r="16" customFormat="false" ht="15.75" hidden="false" customHeight="false" outlineLevel="0" collapsed="false">
      <c r="A16" s="71" t="s">
        <v>107</v>
      </c>
      <c r="C16" s="78"/>
      <c r="E16" s="1" t="n">
        <v>0</v>
      </c>
      <c r="F16" s="1"/>
      <c r="G16" s="1" t="n">
        <v>0</v>
      </c>
      <c r="H16" s="1"/>
      <c r="I16" s="1" t="n">
        <v>0</v>
      </c>
      <c r="J16" s="1"/>
      <c r="K16" s="1" t="n">
        <v>0</v>
      </c>
      <c r="L16" s="1"/>
      <c r="M16" s="1" t="n">
        <v>0</v>
      </c>
      <c r="N16" s="1"/>
      <c r="O16" s="1" t="n">
        <v>0</v>
      </c>
      <c r="P16" s="1"/>
      <c r="Q16" s="1" t="n">
        <v>0</v>
      </c>
      <c r="R16" s="0"/>
    </row>
    <row r="17" customFormat="false" ht="15.75" hidden="false" customHeight="false" outlineLevel="0" collapsed="false">
      <c r="A17" s="71" t="s">
        <v>108</v>
      </c>
      <c r="C17" s="78"/>
      <c r="E17" s="3" t="n">
        <f aca="false">-E11</f>
        <v>-0</v>
      </c>
      <c r="F17" s="0"/>
      <c r="G17" s="3" t="n">
        <f aca="false">-G11</f>
        <v>-0</v>
      </c>
      <c r="H17" s="0"/>
      <c r="I17" s="3" t="n">
        <f aca="false">-I11</f>
        <v>-0</v>
      </c>
      <c r="J17" s="0"/>
      <c r="K17" s="3" t="n">
        <f aca="false">-K11</f>
        <v>-0</v>
      </c>
      <c r="L17" s="0"/>
      <c r="M17" s="3" t="n">
        <f aca="false">-M11</f>
        <v>-0</v>
      </c>
      <c r="N17" s="0"/>
      <c r="O17" s="3" t="n">
        <f aca="false">-O11</f>
        <v>-0</v>
      </c>
      <c r="P17" s="0"/>
      <c r="Q17" s="3" t="n">
        <f aca="false">-Q11</f>
        <v>-0</v>
      </c>
      <c r="R17" s="0"/>
    </row>
    <row r="18" customFormat="false" ht="15.75" hidden="true" customHeight="false" outlineLevel="0" collapsed="false">
      <c r="C18" s="78"/>
      <c r="E18" s="85"/>
      <c r="F18" s="0"/>
      <c r="G18" s="85" t="n">
        <v>0</v>
      </c>
      <c r="H18" s="0"/>
      <c r="I18" s="85"/>
      <c r="J18" s="0"/>
      <c r="K18" s="85"/>
      <c r="L18" s="0"/>
      <c r="M18" s="85"/>
      <c r="N18" s="0"/>
      <c r="O18" s="85"/>
      <c r="P18" s="70"/>
      <c r="Q18" s="85"/>
      <c r="R18" s="0"/>
    </row>
    <row r="19" customFormat="false" ht="5.25" hidden="false" customHeight="true" outlineLevel="0" collapsed="false">
      <c r="A19" s="71"/>
      <c r="C19" s="78"/>
      <c r="E19" s="75"/>
      <c r="F19" s="75"/>
      <c r="G19" s="84"/>
      <c r="H19" s="83"/>
      <c r="I19" s="84"/>
      <c r="J19" s="83"/>
      <c r="K19" s="84"/>
      <c r="L19" s="83"/>
      <c r="M19" s="84"/>
      <c r="O19" s="84"/>
      <c r="Q19" s="84"/>
    </row>
    <row r="20" customFormat="false" ht="16.5" hidden="false" customHeight="false" outlineLevel="0" collapsed="false">
      <c r="A20" s="71" t="s">
        <v>109</v>
      </c>
      <c r="C20" s="78"/>
      <c r="E20" s="86" t="n">
        <f aca="false">E13+E15+E16+E17</f>
        <v>0</v>
      </c>
      <c r="F20" s="87"/>
      <c r="G20" s="86" t="n">
        <f aca="false">+G13+G15+G18</f>
        <v>0</v>
      </c>
      <c r="H20" s="83"/>
      <c r="I20" s="86" t="n">
        <f aca="false">+I13+I15+I18</f>
        <v>0</v>
      </c>
      <c r="J20" s="83"/>
      <c r="K20" s="86" t="n">
        <f aca="false">+K13+K15+K18</f>
        <v>0</v>
      </c>
      <c r="L20" s="83"/>
      <c r="M20" s="86" t="n">
        <f aca="false">+M13+M15+M18</f>
        <v>0</v>
      </c>
      <c r="O20" s="86" t="n">
        <f aca="false">+O13+O15+O18</f>
        <v>0</v>
      </c>
      <c r="Q20" s="86" t="n">
        <f aca="false">+Q13+Q15+Q18</f>
        <v>0</v>
      </c>
    </row>
    <row r="21" customFormat="false" ht="5.25" hidden="false" customHeight="true" outlineLevel="0" collapsed="false">
      <c r="A21" s="71"/>
      <c r="C21" s="78"/>
      <c r="E21" s="88"/>
      <c r="F21" s="83"/>
      <c r="G21" s="89"/>
      <c r="H21" s="83"/>
      <c r="I21" s="83"/>
      <c r="J21" s="83"/>
      <c r="K21" s="83"/>
      <c r="L21" s="83"/>
      <c r="M21" s="83"/>
    </row>
    <row r="22" customFormat="false" ht="15.75" hidden="false" customHeight="false" outlineLevel="0" collapsed="false">
      <c r="A22" s="71"/>
      <c r="C22" s="78"/>
    </row>
    <row r="23" customFormat="false" ht="15.75" hidden="false" customHeight="false" outlineLevel="0" collapsed="false">
      <c r="A23" s="71"/>
      <c r="C23" s="78"/>
    </row>
    <row r="24" customFormat="false" ht="15.75" hidden="false" customHeight="false" outlineLevel="0" collapsed="false">
      <c r="A24" s="71"/>
      <c r="C24" s="78"/>
    </row>
    <row r="25" customFormat="false" ht="15.75" hidden="false" customHeight="false" outlineLevel="0" collapsed="false">
      <c r="A25" s="71"/>
      <c r="C25" s="78"/>
    </row>
    <row r="26" customFormat="false" ht="15.75" hidden="false" customHeight="false" outlineLevel="0" collapsed="false">
      <c r="A26" s="71"/>
    </row>
    <row r="27" customFormat="false" ht="15.75" hidden="false" customHeight="false" outlineLevel="0" collapsed="false">
      <c r="A27" s="71"/>
    </row>
    <row r="28" customFormat="false" ht="15.75" hidden="false" customHeight="false" outlineLevel="0" collapsed="false">
      <c r="A28" s="71"/>
    </row>
    <row r="29" customFormat="false" ht="15.75" hidden="false" customHeight="false" outlineLevel="0" collapsed="false">
      <c r="A29" s="71"/>
    </row>
    <row r="30" customFormat="false" ht="15.75" hidden="false" customHeight="false" outlineLevel="0" collapsed="false">
      <c r="A30" s="71"/>
    </row>
    <row r="31" customFormat="false" ht="15.75" hidden="false" customHeight="false" outlineLevel="0" collapsed="false">
      <c r="A31" s="71"/>
    </row>
    <row r="32" customFormat="false" ht="15.75" hidden="false" customHeight="false" outlineLevel="0" collapsed="false">
      <c r="A32" s="71"/>
    </row>
    <row r="33" customFormat="false" ht="15.75" hidden="false" customHeight="false" outlineLevel="0" collapsed="false">
      <c r="A33" s="71"/>
    </row>
    <row r="34" customFormat="false" ht="15.75" hidden="false" customHeight="false" outlineLevel="0" collapsed="false">
      <c r="A34" s="71"/>
    </row>
    <row r="35" customFormat="false" ht="15.75" hidden="false" customHeight="false" outlineLevel="0" collapsed="false">
      <c r="A35" s="71"/>
    </row>
    <row r="36" customFormat="false" ht="15.75" hidden="false" customHeight="false" outlineLevel="0" collapsed="false">
      <c r="A36" s="71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D27" activeCellId="0" sqref="D27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1" width="13.28"/>
    <col collapsed="false" customWidth="true" hidden="false" outlineLevel="0" max="4" min="4" style="8" width="5.71"/>
    <col collapsed="false" customWidth="true" hidden="false" outlineLevel="0" max="5" min="5" style="62" width="15.7"/>
    <col collapsed="false" customWidth="true" hidden="false" outlineLevel="0" max="6" min="6" style="62" width="5.71"/>
    <col collapsed="false" customWidth="true" hidden="false" outlineLevel="0" max="7" min="7" style="62" width="10.71"/>
    <col collapsed="false" customWidth="true" hidden="false" outlineLevel="0" max="8" min="8" style="62" width="2.42"/>
    <col collapsed="false" customWidth="true" hidden="false" outlineLevel="0" max="9" min="9" style="62" width="10.71"/>
    <col collapsed="false" customWidth="true" hidden="false" outlineLevel="0" max="10" min="10" style="62" width="1.56"/>
    <col collapsed="false" customWidth="true" hidden="false" outlineLevel="0" max="11" min="11" style="62" width="10.71"/>
    <col collapsed="false" customWidth="true" hidden="false" outlineLevel="0" max="12" min="12" style="62" width="1.41"/>
    <col collapsed="false" customWidth="true" hidden="false" outlineLevel="0" max="13" min="13" style="62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3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4" t="s">
        <v>91</v>
      </c>
      <c r="F1" s="65"/>
      <c r="G1" s="66" t="s">
        <v>92</v>
      </c>
      <c r="H1" s="66"/>
      <c r="I1" s="66"/>
      <c r="J1" s="66"/>
      <c r="K1" s="66"/>
      <c r="L1" s="66"/>
      <c r="M1" s="66"/>
      <c r="N1" s="66"/>
      <c r="O1" s="66"/>
      <c r="P1" s="66"/>
      <c r="Q1" s="66"/>
    </row>
    <row r="2" customFormat="false" ht="31.5" hidden="false" customHeight="false" outlineLevel="0" collapsed="false">
      <c r="C2" s="67" t="s">
        <v>93</v>
      </c>
      <c r="D2" s="42"/>
      <c r="E2" s="68" t="s">
        <v>94</v>
      </c>
      <c r="F2" s="65"/>
      <c r="G2" s="69" t="s">
        <v>95</v>
      </c>
      <c r="H2" s="64"/>
      <c r="I2" s="69" t="s">
        <v>96</v>
      </c>
      <c r="J2" s="64"/>
      <c r="K2" s="69" t="s">
        <v>97</v>
      </c>
      <c r="L2" s="64"/>
      <c r="M2" s="69" t="s">
        <v>98</v>
      </c>
      <c r="N2" s="61"/>
      <c r="O2" s="69" t="s">
        <v>99</v>
      </c>
      <c r="Q2" s="69" t="s">
        <v>100</v>
      </c>
      <c r="S2" s="68" t="s">
        <v>101</v>
      </c>
    </row>
    <row r="3" customFormat="false" ht="15.75" hidden="false" customHeight="false" outlineLevel="0" collapsed="false">
      <c r="A3" s="14" t="s">
        <v>79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80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81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82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83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84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14" t="s">
        <v>85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5.75" hidden="false" customHeight="false" outlineLevel="0" collapsed="false">
      <c r="A10" s="14" t="s">
        <v>86</v>
      </c>
      <c r="C10" s="0"/>
      <c r="D10" s="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0"/>
    </row>
    <row r="11" customFormat="false" ht="15.75" hidden="false" customHeight="false" outlineLevel="0" collapsed="false">
      <c r="A11" s="14" t="s">
        <v>87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</row>
    <row r="12" customFormat="false" ht="15.75" hidden="false" customHeight="false" outlineLevel="0" collapsed="false">
      <c r="A12" s="14" t="s">
        <v>88</v>
      </c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</row>
    <row r="13" customFormat="false" ht="15.75" hidden="false" customHeight="false" outlineLevel="0" collapsed="false">
      <c r="A13" s="14" t="s">
        <v>89</v>
      </c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</row>
    <row r="14" customFormat="false" ht="15.75" hidden="false" customHeight="false" outlineLevel="0" collapsed="false">
      <c r="A14" s="14" t="s">
        <v>90</v>
      </c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</row>
    <row r="15" customFormat="false" ht="15.75" hidden="false" customHeight="false" outlineLevel="0" collapsed="false">
      <c r="A15" s="14" t="s">
        <v>34</v>
      </c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</row>
    <row r="16" customFormat="false" ht="15.75" hidden="false" customHeight="false" outlineLevel="0" collapsed="false">
      <c r="A16" s="71" t="s">
        <v>102</v>
      </c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</row>
    <row r="17" customFormat="false" ht="16.5" hidden="false" customHeight="false" outlineLevel="0" collapsed="false">
      <c r="A17" s="72" t="s">
        <v>103</v>
      </c>
      <c r="B17" s="13"/>
      <c r="C17" s="73" t="n">
        <f aca="false">SUM(C3:C16)</f>
        <v>0</v>
      </c>
      <c r="D17" s="74"/>
      <c r="E17" s="73" t="n">
        <f aca="false">SUM(E3:E16)</f>
        <v>0</v>
      </c>
      <c r="F17" s="75"/>
      <c r="G17" s="73" t="n">
        <f aca="false">SUM(G3:G16)</f>
        <v>0</v>
      </c>
      <c r="H17" s="76"/>
      <c r="I17" s="73" t="n">
        <f aca="false">SUM(I3:I16)</f>
        <v>0</v>
      </c>
      <c r="J17" s="76"/>
      <c r="K17" s="73" t="n">
        <f aca="false">SUM(K3:K16)</f>
        <v>0</v>
      </c>
      <c r="L17" s="76"/>
      <c r="M17" s="73" t="n">
        <f aca="false">SUM(M3:M16)</f>
        <v>0</v>
      </c>
      <c r="O17" s="73" t="n">
        <f aca="false">SUM(O3:O16)</f>
        <v>0</v>
      </c>
      <c r="Q17" s="73" t="n">
        <f aca="false">SUM(Q3:Q16)</f>
        <v>0</v>
      </c>
      <c r="S17" s="77"/>
    </row>
    <row r="18" customFormat="false" ht="16.5" hidden="false" customHeight="false" outlineLevel="0" collapsed="false">
      <c r="A18" s="8" t="s">
        <v>104</v>
      </c>
      <c r="B18" s="71"/>
      <c r="C18" s="78"/>
      <c r="E18" s="79" t="n">
        <v>0</v>
      </c>
      <c r="F18" s="80"/>
      <c r="G18" s="80" t="n">
        <v>0</v>
      </c>
      <c r="I18" s="80" t="n">
        <v>0</v>
      </c>
      <c r="K18" s="80" t="n">
        <v>0</v>
      </c>
      <c r="M18" s="80" t="n">
        <v>0</v>
      </c>
      <c r="O18" s="80" t="n">
        <v>0</v>
      </c>
      <c r="Q18" s="80" t="n">
        <v>0</v>
      </c>
    </row>
    <row r="19" customFormat="false" ht="15.75" hidden="false" customHeight="false" outlineLevel="0" collapsed="false">
      <c r="A19" s="35" t="s">
        <v>38</v>
      </c>
      <c r="C19" s="78"/>
      <c r="E19" s="81" t="n">
        <v>0</v>
      </c>
      <c r="F19" s="80"/>
      <c r="G19" s="82" t="n">
        <v>0</v>
      </c>
      <c r="I19" s="82" t="n">
        <v>0</v>
      </c>
      <c r="K19" s="82" t="n">
        <v>0</v>
      </c>
      <c r="M19" s="82" t="n">
        <v>0</v>
      </c>
      <c r="O19" s="82" t="n">
        <v>0</v>
      </c>
      <c r="Q19" s="82" t="n">
        <v>0</v>
      </c>
    </row>
    <row r="20" customFormat="false" ht="15.75" hidden="false" customHeight="false" outlineLevel="0" collapsed="false">
      <c r="A20" s="71" t="s">
        <v>105</v>
      </c>
      <c r="C20" s="78"/>
      <c r="E20" s="75" t="n">
        <f aca="false">SUM(E17:E19)</f>
        <v>0</v>
      </c>
      <c r="F20" s="75"/>
      <c r="G20" s="75" t="n">
        <f aca="false">SUM(G17:G19)</f>
        <v>0</v>
      </c>
      <c r="H20" s="83"/>
      <c r="I20" s="75" t="n">
        <f aca="false">SUM(I17:I19)</f>
        <v>0</v>
      </c>
      <c r="J20" s="83"/>
      <c r="K20" s="75" t="n">
        <f aca="false">SUM(K17:K19)</f>
        <v>0</v>
      </c>
      <c r="L20" s="83"/>
      <c r="M20" s="75" t="n">
        <f aca="false">SUM(M17:M19)</f>
        <v>0</v>
      </c>
      <c r="O20" s="75" t="n">
        <f aca="false">SUM(O17:O19)</f>
        <v>0</v>
      </c>
      <c r="Q20" s="75" t="n">
        <f aca="false">SUM(Q17:Q19)</f>
        <v>0</v>
      </c>
    </row>
    <row r="21" customFormat="false" ht="6" hidden="false" customHeight="true" outlineLevel="0" collapsed="false">
      <c r="A21" s="71"/>
      <c r="C21" s="78"/>
      <c r="E21" s="75"/>
      <c r="F21" s="75"/>
      <c r="G21" s="84"/>
      <c r="H21" s="83"/>
      <c r="I21" s="83"/>
      <c r="J21" s="83"/>
      <c r="K21" s="83"/>
      <c r="L21" s="83"/>
      <c r="M21" s="83"/>
    </row>
    <row r="22" customFormat="false" ht="15.75" hidden="false" customHeight="false" outlineLevel="0" collapsed="false">
      <c r="A22" s="71" t="s">
        <v>106</v>
      </c>
      <c r="C22" s="78"/>
      <c r="E22" s="1" t="n">
        <v>0</v>
      </c>
      <c r="F22" s="1"/>
      <c r="G22" s="1" t="n">
        <v>0</v>
      </c>
      <c r="H22" s="1"/>
      <c r="I22" s="1" t="n">
        <v>0</v>
      </c>
      <c r="J22" s="1"/>
      <c r="K22" s="1" t="n">
        <v>0</v>
      </c>
      <c r="L22" s="1"/>
      <c r="M22" s="1" t="n">
        <v>0</v>
      </c>
      <c r="N22" s="1"/>
      <c r="O22" s="1" t="n">
        <v>0</v>
      </c>
      <c r="P22" s="1"/>
      <c r="Q22" s="1" t="n">
        <v>0</v>
      </c>
      <c r="R22" s="0"/>
    </row>
    <row r="23" customFormat="false" ht="15.75" hidden="false" customHeight="false" outlineLevel="0" collapsed="false">
      <c r="A23" s="71" t="s">
        <v>107</v>
      </c>
      <c r="C23" s="78"/>
      <c r="E23" s="1" t="n">
        <v>0</v>
      </c>
      <c r="F23" s="1"/>
      <c r="G23" s="1" t="n">
        <v>0</v>
      </c>
      <c r="H23" s="1"/>
      <c r="I23" s="1" t="n">
        <v>0</v>
      </c>
      <c r="J23" s="1"/>
      <c r="K23" s="1" t="n">
        <v>0</v>
      </c>
      <c r="L23" s="1"/>
      <c r="M23" s="1" t="n">
        <v>0</v>
      </c>
      <c r="N23" s="1"/>
      <c r="O23" s="1" t="n">
        <v>0</v>
      </c>
      <c r="P23" s="1"/>
      <c r="Q23" s="1" t="n">
        <v>0</v>
      </c>
      <c r="R23" s="0"/>
    </row>
    <row r="24" customFormat="false" ht="15.75" hidden="false" customHeight="false" outlineLevel="0" collapsed="false">
      <c r="A24" s="71" t="s">
        <v>108</v>
      </c>
      <c r="C24" s="78"/>
      <c r="E24" s="3" t="n">
        <f aca="false">-E18</f>
        <v>-0</v>
      </c>
      <c r="F24" s="0"/>
      <c r="G24" s="3" t="n">
        <f aca="false">-G18</f>
        <v>-0</v>
      </c>
      <c r="H24" s="0"/>
      <c r="I24" s="3" t="n">
        <f aca="false">-I18</f>
        <v>-0</v>
      </c>
      <c r="J24" s="0"/>
      <c r="K24" s="3" t="n">
        <f aca="false">-K18</f>
        <v>-0</v>
      </c>
      <c r="L24" s="0"/>
      <c r="M24" s="3" t="n">
        <f aca="false">-M18</f>
        <v>-0</v>
      </c>
      <c r="N24" s="0"/>
      <c r="O24" s="3" t="n">
        <f aca="false">-O18</f>
        <v>-0</v>
      </c>
      <c r="P24" s="0"/>
      <c r="Q24" s="3" t="n">
        <f aca="false">-Q18</f>
        <v>-0</v>
      </c>
      <c r="R24" s="0"/>
    </row>
    <row r="25" customFormat="false" ht="15.75" hidden="true" customHeight="false" outlineLevel="0" collapsed="false">
      <c r="C25" s="78"/>
      <c r="E25" s="85"/>
      <c r="F25" s="0"/>
      <c r="G25" s="85" t="n">
        <v>0</v>
      </c>
      <c r="H25" s="0"/>
      <c r="I25" s="85"/>
      <c r="J25" s="0"/>
      <c r="K25" s="85"/>
      <c r="L25" s="0"/>
      <c r="M25" s="85"/>
      <c r="N25" s="0"/>
      <c r="O25" s="85"/>
      <c r="P25" s="70"/>
      <c r="Q25" s="85"/>
      <c r="R25" s="0"/>
    </row>
    <row r="26" customFormat="false" ht="5.25" hidden="false" customHeight="true" outlineLevel="0" collapsed="false">
      <c r="A26" s="71"/>
      <c r="C26" s="78"/>
      <c r="E26" s="75"/>
      <c r="F26" s="75"/>
      <c r="G26" s="84"/>
      <c r="H26" s="83"/>
      <c r="I26" s="84"/>
      <c r="J26" s="83"/>
      <c r="K26" s="84"/>
      <c r="L26" s="83"/>
      <c r="M26" s="84"/>
      <c r="O26" s="84"/>
      <c r="Q26" s="84"/>
    </row>
    <row r="27" customFormat="false" ht="16.5" hidden="false" customHeight="false" outlineLevel="0" collapsed="false">
      <c r="A27" s="71" t="s">
        <v>109</v>
      </c>
      <c r="C27" s="78"/>
      <c r="E27" s="86" t="n">
        <f aca="false">E20+E22+E23+E24</f>
        <v>0</v>
      </c>
      <c r="F27" s="87"/>
      <c r="G27" s="86" t="n">
        <f aca="false">+G20+G22+G25</f>
        <v>0</v>
      </c>
      <c r="H27" s="83"/>
      <c r="I27" s="86" t="n">
        <f aca="false">+I20+I22+I25</f>
        <v>0</v>
      </c>
      <c r="J27" s="83"/>
      <c r="K27" s="86" t="n">
        <f aca="false">+K20+K22+K25</f>
        <v>0</v>
      </c>
      <c r="L27" s="83"/>
      <c r="M27" s="86" t="n">
        <f aca="false">+M20+M22+M25</f>
        <v>0</v>
      </c>
      <c r="O27" s="86" t="n">
        <f aca="false">+O20+O22+O25</f>
        <v>0</v>
      </c>
      <c r="Q27" s="86" t="n">
        <f aca="false">+Q20+Q22+Q25</f>
        <v>0</v>
      </c>
    </row>
    <row r="28" customFormat="false" ht="5.25" hidden="false" customHeight="true" outlineLevel="0" collapsed="false">
      <c r="A28" s="71"/>
      <c r="C28" s="78"/>
      <c r="E28" s="88"/>
      <c r="F28" s="83"/>
      <c r="G28" s="89"/>
      <c r="H28" s="83"/>
      <c r="I28" s="83"/>
      <c r="J28" s="83"/>
      <c r="K28" s="83"/>
      <c r="L28" s="83"/>
      <c r="M28" s="83"/>
    </row>
    <row r="29" customFormat="false" ht="15.75" hidden="false" customHeight="false" outlineLevel="0" collapsed="false">
      <c r="A29" s="71"/>
      <c r="C29" s="78"/>
    </row>
    <row r="30" customFormat="false" ht="15.75" hidden="false" customHeight="false" outlineLevel="0" collapsed="false">
      <c r="A30" s="71"/>
      <c r="C30" s="78"/>
    </row>
    <row r="31" customFormat="false" ht="15.75" hidden="false" customHeight="false" outlineLevel="0" collapsed="false">
      <c r="A31" s="71"/>
      <c r="C31" s="78"/>
    </row>
    <row r="32" customFormat="false" ht="15.75" hidden="false" customHeight="false" outlineLevel="0" collapsed="false">
      <c r="A32" s="71"/>
      <c r="C32" s="78"/>
    </row>
    <row r="33" customFormat="false" ht="15.75" hidden="false" customHeight="false" outlineLevel="0" collapsed="false">
      <c r="A33" s="71"/>
    </row>
    <row r="34" customFormat="false" ht="15.75" hidden="false" customHeight="false" outlineLevel="0" collapsed="false">
      <c r="A34" s="71"/>
    </row>
    <row r="35" customFormat="false" ht="15.75" hidden="false" customHeight="false" outlineLevel="0" collapsed="false">
      <c r="A35" s="71"/>
    </row>
    <row r="36" customFormat="false" ht="15.75" hidden="false" customHeight="false" outlineLevel="0" collapsed="false">
      <c r="A36" s="71"/>
    </row>
    <row r="37" customFormat="false" ht="15.75" hidden="false" customHeight="false" outlineLevel="0" collapsed="false">
      <c r="A37" s="71"/>
    </row>
    <row r="38" customFormat="false" ht="15.75" hidden="false" customHeight="false" outlineLevel="0" collapsed="false">
      <c r="A38" s="71"/>
    </row>
    <row r="39" customFormat="false" ht="15.75" hidden="false" customHeight="false" outlineLevel="0" collapsed="false">
      <c r="A39" s="71"/>
    </row>
    <row r="40" customFormat="false" ht="15.75" hidden="false" customHeight="false" outlineLevel="0" collapsed="false">
      <c r="A40" s="71"/>
    </row>
    <row r="41" customFormat="false" ht="15.75" hidden="false" customHeight="false" outlineLevel="0" collapsed="false">
      <c r="A41" s="71"/>
    </row>
    <row r="42" customFormat="false" ht="15.75" hidden="false" customHeight="false" outlineLevel="0" collapsed="false">
      <c r="A42" s="71"/>
    </row>
    <row r="43" customFormat="false" ht="15.75" hidden="false" customHeight="false" outlineLevel="0" collapsed="false">
      <c r="A43" s="71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E1:E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6" activeCellId="0" sqref="C26"/>
    </sheetView>
  </sheetViews>
  <sheetFormatPr defaultColWidth="9.0546875" defaultRowHeight="12.75" customHeight="true" zeroHeight="false" outlineLevelRow="0" outlineLevelCol="0"/>
  <sheetData>
    <row r="1" customFormat="false" ht="23.25" hidden="false" customHeight="false" outlineLevel="0" collapsed="false">
      <c r="E1" s="4" t="s">
        <v>4</v>
      </c>
    </row>
    <row r="3" customFormat="false" ht="12.75" hidden="false" customHeight="false" outlineLevel="0" collapsed="false">
      <c r="E3" s="5" t="s">
        <v>5</v>
      </c>
    </row>
  </sheetData>
  <printOptions headings="false" gridLines="false" gridLinesSet="true" horizontalCentered="true" verticalCentered="tru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&amp;R&amp;T</oddHeader>
    <oddFooter>&amp;L&amp;D&amp;R&amp;F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3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D27" activeCellId="0" sqref="D27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1" width="13.28"/>
    <col collapsed="false" customWidth="true" hidden="false" outlineLevel="0" max="4" min="4" style="8" width="5.71"/>
    <col collapsed="false" customWidth="true" hidden="false" outlineLevel="0" max="5" min="5" style="62" width="15.7"/>
    <col collapsed="false" customWidth="true" hidden="false" outlineLevel="0" max="6" min="6" style="62" width="5.71"/>
    <col collapsed="false" customWidth="true" hidden="false" outlineLevel="0" max="7" min="7" style="62" width="10.71"/>
    <col collapsed="false" customWidth="true" hidden="false" outlineLevel="0" max="8" min="8" style="62" width="2.42"/>
    <col collapsed="false" customWidth="true" hidden="false" outlineLevel="0" max="9" min="9" style="62" width="10.71"/>
    <col collapsed="false" customWidth="true" hidden="false" outlineLevel="0" max="10" min="10" style="62" width="1.56"/>
    <col collapsed="false" customWidth="true" hidden="false" outlineLevel="0" max="11" min="11" style="62" width="10.71"/>
    <col collapsed="false" customWidth="true" hidden="false" outlineLevel="0" max="12" min="12" style="62" width="1.41"/>
    <col collapsed="false" customWidth="true" hidden="false" outlineLevel="0" max="13" min="13" style="62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3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4" t="s">
        <v>91</v>
      </c>
      <c r="F1" s="65"/>
      <c r="G1" s="66" t="s">
        <v>92</v>
      </c>
      <c r="H1" s="66"/>
      <c r="I1" s="66"/>
      <c r="J1" s="66"/>
      <c r="K1" s="66"/>
      <c r="L1" s="66"/>
      <c r="M1" s="66"/>
      <c r="N1" s="66"/>
      <c r="O1" s="66"/>
      <c r="P1" s="66"/>
      <c r="Q1" s="66"/>
    </row>
    <row r="2" customFormat="false" ht="31.5" hidden="false" customHeight="false" outlineLevel="0" collapsed="false">
      <c r="C2" s="67" t="s">
        <v>93</v>
      </c>
      <c r="D2" s="42"/>
      <c r="E2" s="68" t="s">
        <v>94</v>
      </c>
      <c r="F2" s="65"/>
      <c r="G2" s="69" t="s">
        <v>95</v>
      </c>
      <c r="H2" s="64"/>
      <c r="I2" s="69" t="s">
        <v>96</v>
      </c>
      <c r="J2" s="64"/>
      <c r="K2" s="69" t="s">
        <v>97</v>
      </c>
      <c r="L2" s="64"/>
      <c r="M2" s="69" t="s">
        <v>98</v>
      </c>
      <c r="N2" s="61"/>
      <c r="O2" s="69" t="s">
        <v>99</v>
      </c>
      <c r="Q2" s="69" t="s">
        <v>100</v>
      </c>
      <c r="S2" s="68" t="s">
        <v>101</v>
      </c>
    </row>
    <row r="3" customFormat="false" ht="15.75" hidden="false" customHeight="false" outlineLevel="0" collapsed="false">
      <c r="A3" s="14" t="s">
        <v>103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71" t="s">
        <v>102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6.5" hidden="false" customHeight="false" outlineLevel="0" collapsed="false">
      <c r="A5" s="72" t="s">
        <v>103</v>
      </c>
      <c r="B5" s="13"/>
      <c r="C5" s="73" t="n">
        <f aca="false">SUM(C3:C4)</f>
        <v>0</v>
      </c>
      <c r="D5" s="74"/>
      <c r="E5" s="73" t="n">
        <f aca="false">SUM(E3:E4)</f>
        <v>0</v>
      </c>
      <c r="F5" s="75"/>
      <c r="G5" s="73" t="n">
        <f aca="false">SUM(G3:G4)</f>
        <v>0</v>
      </c>
      <c r="H5" s="76"/>
      <c r="I5" s="73" t="n">
        <f aca="false">SUM(I3:I4)</f>
        <v>0</v>
      </c>
      <c r="J5" s="76"/>
      <c r="K5" s="73" t="n">
        <f aca="false">SUM(K3:K4)</f>
        <v>0</v>
      </c>
      <c r="L5" s="76"/>
      <c r="M5" s="73" t="n">
        <f aca="false">SUM(M3:M4)</f>
        <v>0</v>
      </c>
      <c r="O5" s="73" t="n">
        <f aca="false">SUM(O3:O4)</f>
        <v>0</v>
      </c>
      <c r="Q5" s="73" t="n">
        <f aca="false">SUM(Q3:Q4)</f>
        <v>0</v>
      </c>
      <c r="S5" s="77"/>
    </row>
    <row r="6" customFormat="false" ht="16.5" hidden="false" customHeight="false" outlineLevel="0" collapsed="false">
      <c r="A6" s="8" t="s">
        <v>104</v>
      </c>
      <c r="B6" s="71"/>
      <c r="C6" s="78"/>
      <c r="E6" s="79" t="n">
        <v>0</v>
      </c>
      <c r="F6" s="80"/>
      <c r="G6" s="80" t="n">
        <v>0</v>
      </c>
      <c r="I6" s="80" t="n">
        <v>0</v>
      </c>
      <c r="K6" s="80" t="n">
        <v>0</v>
      </c>
      <c r="M6" s="80" t="n">
        <v>0</v>
      </c>
      <c r="O6" s="80" t="n">
        <v>0</v>
      </c>
      <c r="Q6" s="80" t="n">
        <v>0</v>
      </c>
    </row>
    <row r="7" customFormat="false" ht="15.75" hidden="false" customHeight="false" outlineLevel="0" collapsed="false">
      <c r="A7" s="35" t="s">
        <v>38</v>
      </c>
      <c r="C7" s="78"/>
      <c r="E7" s="81" t="n">
        <v>0</v>
      </c>
      <c r="F7" s="80"/>
      <c r="G7" s="82" t="n">
        <v>0</v>
      </c>
      <c r="I7" s="82" t="n">
        <v>0</v>
      </c>
      <c r="K7" s="82" t="n">
        <v>0</v>
      </c>
      <c r="M7" s="82" t="n">
        <v>0</v>
      </c>
      <c r="O7" s="82" t="n">
        <v>0</v>
      </c>
      <c r="Q7" s="82" t="n">
        <v>0</v>
      </c>
    </row>
    <row r="8" customFormat="false" ht="15.75" hidden="false" customHeight="false" outlineLevel="0" collapsed="false">
      <c r="A8" s="71" t="s">
        <v>105</v>
      </c>
      <c r="C8" s="78"/>
      <c r="E8" s="75" t="n">
        <f aca="false">SUM(E5:E7)</f>
        <v>0</v>
      </c>
      <c r="F8" s="75"/>
      <c r="G8" s="75" t="n">
        <f aca="false">SUM(G5:G7)</f>
        <v>0</v>
      </c>
      <c r="H8" s="83"/>
      <c r="I8" s="75" t="n">
        <f aca="false">SUM(I5:I7)</f>
        <v>0</v>
      </c>
      <c r="J8" s="83"/>
      <c r="K8" s="75" t="n">
        <f aca="false">SUM(K5:K7)</f>
        <v>0</v>
      </c>
      <c r="L8" s="83"/>
      <c r="M8" s="75" t="n">
        <f aca="false">SUM(M5:M7)</f>
        <v>0</v>
      </c>
      <c r="O8" s="75" t="n">
        <f aca="false">SUM(O5:O7)</f>
        <v>0</v>
      </c>
      <c r="Q8" s="75" t="n">
        <f aca="false">SUM(Q5:Q7)</f>
        <v>0</v>
      </c>
    </row>
    <row r="9" customFormat="false" ht="6" hidden="false" customHeight="true" outlineLevel="0" collapsed="false">
      <c r="A9" s="71"/>
      <c r="C9" s="78"/>
      <c r="E9" s="75"/>
      <c r="F9" s="75"/>
      <c r="G9" s="84"/>
      <c r="H9" s="83"/>
      <c r="I9" s="83"/>
      <c r="J9" s="83"/>
      <c r="K9" s="83"/>
      <c r="L9" s="83"/>
      <c r="M9" s="83"/>
    </row>
    <row r="10" customFormat="false" ht="15.75" hidden="false" customHeight="false" outlineLevel="0" collapsed="false">
      <c r="A10" s="71" t="s">
        <v>106</v>
      </c>
      <c r="C10" s="78"/>
      <c r="E10" s="1" t="n">
        <v>0</v>
      </c>
      <c r="F10" s="1"/>
      <c r="G10" s="1" t="n">
        <v>0</v>
      </c>
      <c r="H10" s="1"/>
      <c r="I10" s="1" t="n">
        <v>0</v>
      </c>
      <c r="J10" s="1"/>
      <c r="K10" s="1" t="n">
        <v>0</v>
      </c>
      <c r="L10" s="1"/>
      <c r="M10" s="1" t="n">
        <v>0</v>
      </c>
      <c r="N10" s="1"/>
      <c r="O10" s="1" t="n">
        <v>0</v>
      </c>
      <c r="P10" s="1"/>
      <c r="Q10" s="1" t="n">
        <v>0</v>
      </c>
      <c r="R10" s="0"/>
    </row>
    <row r="11" customFormat="false" ht="15.75" hidden="false" customHeight="false" outlineLevel="0" collapsed="false">
      <c r="A11" s="71" t="s">
        <v>107</v>
      </c>
      <c r="C11" s="78"/>
      <c r="E11" s="1" t="n">
        <v>0</v>
      </c>
      <c r="F11" s="1"/>
      <c r="G11" s="1" t="n">
        <v>0</v>
      </c>
      <c r="H11" s="1"/>
      <c r="I11" s="1" t="n">
        <v>0</v>
      </c>
      <c r="J11" s="1"/>
      <c r="K11" s="1" t="n">
        <v>0</v>
      </c>
      <c r="L11" s="1"/>
      <c r="M11" s="1" t="n">
        <v>0</v>
      </c>
      <c r="N11" s="1"/>
      <c r="O11" s="1" t="n">
        <v>0</v>
      </c>
      <c r="P11" s="1"/>
      <c r="Q11" s="1" t="n">
        <v>0</v>
      </c>
      <c r="R11" s="0"/>
    </row>
    <row r="12" customFormat="false" ht="15.75" hidden="false" customHeight="false" outlineLevel="0" collapsed="false">
      <c r="A12" s="71" t="s">
        <v>108</v>
      </c>
      <c r="C12" s="78"/>
      <c r="E12" s="3" t="n">
        <f aca="false">-E6</f>
        <v>-0</v>
      </c>
      <c r="F12" s="0"/>
      <c r="G12" s="3" t="n">
        <f aca="false">-G6</f>
        <v>-0</v>
      </c>
      <c r="H12" s="0"/>
      <c r="I12" s="3" t="n">
        <f aca="false">-I6</f>
        <v>-0</v>
      </c>
      <c r="J12" s="0"/>
      <c r="K12" s="3" t="n">
        <f aca="false">-K6</f>
        <v>-0</v>
      </c>
      <c r="L12" s="0"/>
      <c r="M12" s="3" t="n">
        <f aca="false">-M6</f>
        <v>-0</v>
      </c>
      <c r="N12" s="0"/>
      <c r="O12" s="3" t="n">
        <f aca="false">-O6</f>
        <v>-0</v>
      </c>
      <c r="P12" s="0"/>
      <c r="Q12" s="3" t="n">
        <f aca="false">-Q6</f>
        <v>-0</v>
      </c>
      <c r="R12" s="0"/>
    </row>
    <row r="13" customFormat="false" ht="15.75" hidden="true" customHeight="false" outlineLevel="0" collapsed="false">
      <c r="C13" s="78"/>
      <c r="E13" s="85"/>
      <c r="F13" s="0"/>
      <c r="G13" s="85" t="n">
        <v>0</v>
      </c>
      <c r="H13" s="0"/>
      <c r="I13" s="85"/>
      <c r="J13" s="0"/>
      <c r="K13" s="85"/>
      <c r="L13" s="0"/>
      <c r="M13" s="85"/>
      <c r="N13" s="0"/>
      <c r="O13" s="85"/>
      <c r="P13" s="70"/>
      <c r="Q13" s="85"/>
      <c r="R13" s="0"/>
    </row>
    <row r="14" customFormat="false" ht="5.25" hidden="false" customHeight="true" outlineLevel="0" collapsed="false">
      <c r="A14" s="71"/>
      <c r="C14" s="78"/>
      <c r="E14" s="75"/>
      <c r="F14" s="75"/>
      <c r="G14" s="84"/>
      <c r="H14" s="83"/>
      <c r="I14" s="84"/>
      <c r="J14" s="83"/>
      <c r="K14" s="84"/>
      <c r="L14" s="83"/>
      <c r="M14" s="84"/>
      <c r="O14" s="84"/>
      <c r="Q14" s="84"/>
    </row>
    <row r="15" customFormat="false" ht="16.5" hidden="false" customHeight="false" outlineLevel="0" collapsed="false">
      <c r="A15" s="71" t="s">
        <v>109</v>
      </c>
      <c r="C15" s="78"/>
      <c r="E15" s="86" t="n">
        <f aca="false">E8+E10+E11+E12</f>
        <v>0</v>
      </c>
      <c r="F15" s="87"/>
      <c r="G15" s="86" t="n">
        <f aca="false">+G8+G10+G13</f>
        <v>0</v>
      </c>
      <c r="H15" s="83"/>
      <c r="I15" s="86" t="n">
        <f aca="false">+I8+I10+I13</f>
        <v>0</v>
      </c>
      <c r="J15" s="83"/>
      <c r="K15" s="86" t="n">
        <f aca="false">+K8+K10+K13</f>
        <v>0</v>
      </c>
      <c r="L15" s="83"/>
      <c r="M15" s="86" t="n">
        <f aca="false">+M8+M10+M13</f>
        <v>0</v>
      </c>
      <c r="O15" s="86" t="n">
        <f aca="false">+O8+O10+O13</f>
        <v>0</v>
      </c>
      <c r="Q15" s="86" t="n">
        <f aca="false">+Q8+Q10+Q13</f>
        <v>0</v>
      </c>
    </row>
    <row r="16" customFormat="false" ht="5.25" hidden="false" customHeight="true" outlineLevel="0" collapsed="false">
      <c r="A16" s="71"/>
      <c r="C16" s="78"/>
      <c r="E16" s="88"/>
      <c r="F16" s="83"/>
      <c r="G16" s="89"/>
      <c r="H16" s="83"/>
      <c r="I16" s="83"/>
      <c r="J16" s="83"/>
      <c r="K16" s="83"/>
      <c r="L16" s="83"/>
      <c r="M16" s="83"/>
    </row>
    <row r="17" customFormat="false" ht="15.75" hidden="false" customHeight="false" outlineLevel="0" collapsed="false">
      <c r="A17" s="71"/>
      <c r="C17" s="78"/>
    </row>
    <row r="18" customFormat="false" ht="15.75" hidden="false" customHeight="false" outlineLevel="0" collapsed="false">
      <c r="A18" s="71"/>
      <c r="C18" s="78"/>
    </row>
    <row r="19" customFormat="false" ht="15.75" hidden="false" customHeight="false" outlineLevel="0" collapsed="false">
      <c r="A19" s="71"/>
      <c r="C19" s="78"/>
    </row>
    <row r="20" customFormat="false" ht="15.75" hidden="false" customHeight="false" outlineLevel="0" collapsed="false">
      <c r="A20" s="71"/>
      <c r="C20" s="78"/>
    </row>
    <row r="21" customFormat="false" ht="15.75" hidden="false" customHeight="false" outlineLevel="0" collapsed="false">
      <c r="A21" s="71"/>
    </row>
    <row r="22" customFormat="false" ht="15.75" hidden="false" customHeight="false" outlineLevel="0" collapsed="false">
      <c r="A22" s="71"/>
    </row>
    <row r="23" customFormat="false" ht="15.75" hidden="false" customHeight="false" outlineLevel="0" collapsed="false">
      <c r="A23" s="71"/>
    </row>
    <row r="24" customFormat="false" ht="15.75" hidden="false" customHeight="false" outlineLevel="0" collapsed="false">
      <c r="A24" s="71"/>
    </row>
    <row r="25" customFormat="false" ht="15.75" hidden="false" customHeight="false" outlineLevel="0" collapsed="false">
      <c r="A25" s="71"/>
    </row>
    <row r="26" customFormat="false" ht="15.75" hidden="false" customHeight="false" outlineLevel="0" collapsed="false">
      <c r="A26" s="71"/>
    </row>
    <row r="27" customFormat="false" ht="15.75" hidden="false" customHeight="false" outlineLevel="0" collapsed="false">
      <c r="A27" s="71"/>
    </row>
    <row r="28" customFormat="false" ht="15.75" hidden="false" customHeight="false" outlineLevel="0" collapsed="false">
      <c r="A28" s="71"/>
    </row>
    <row r="29" customFormat="false" ht="15.75" hidden="false" customHeight="false" outlineLevel="0" collapsed="false">
      <c r="A29" s="71"/>
    </row>
    <row r="30" customFormat="false" ht="15.75" hidden="false" customHeight="false" outlineLevel="0" collapsed="false">
      <c r="A30" s="71"/>
    </row>
    <row r="31" customFormat="false" ht="15.75" hidden="false" customHeight="false" outlineLevel="0" collapsed="false">
      <c r="A31" s="71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3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10.41"/>
    <col collapsed="false" customWidth="true" hidden="true" outlineLevel="0" max="2" min="2" style="8" width="3.56"/>
    <col collapsed="false" customWidth="true" hidden="true" outlineLevel="0" max="3" min="3" style="61" width="13.28"/>
    <col collapsed="false" customWidth="true" hidden="false" outlineLevel="0" max="4" min="4" style="8" width="2.56"/>
    <col collapsed="false" customWidth="true" hidden="true" outlineLevel="0" max="5" min="5" style="62" width="15.7"/>
    <col collapsed="false" customWidth="true" hidden="false" outlineLevel="0" max="6" min="6" style="62" width="7.85"/>
    <col collapsed="false" customWidth="true" hidden="false" outlineLevel="0" max="7" min="7" style="62" width="13.28"/>
    <col collapsed="false" customWidth="true" hidden="false" outlineLevel="0" max="8" min="8" style="62" width="2.42"/>
    <col collapsed="false" customWidth="true" hidden="false" outlineLevel="0" max="9" min="9" style="62" width="12.42"/>
    <col collapsed="false" customWidth="true" hidden="false" outlineLevel="0" max="10" min="10" style="62" width="1.56"/>
    <col collapsed="false" customWidth="true" hidden="false" outlineLevel="0" max="11" min="11" style="62" width="13.28"/>
    <col collapsed="false" customWidth="true" hidden="false" outlineLevel="0" max="12" min="12" style="62" width="1.41"/>
    <col collapsed="false" customWidth="true" hidden="false" outlineLevel="0" max="13" min="13" style="62" width="11.99"/>
    <col collapsed="false" customWidth="true" hidden="false" outlineLevel="0" max="14" min="14" style="8" width="2.56"/>
    <col collapsed="false" customWidth="true" hidden="false" outlineLevel="0" max="15" min="15" style="8" width="11.99"/>
    <col collapsed="false" customWidth="true" hidden="false" outlineLevel="0" max="16" min="16" style="8" width="1.85"/>
    <col collapsed="false" customWidth="true" hidden="false" outlineLevel="0" max="17" min="17" style="8" width="11.99"/>
    <col collapsed="false" customWidth="true" hidden="false" outlineLevel="0" max="18" min="18" style="8" width="1.85"/>
    <col collapsed="false" customWidth="true" hidden="false" outlineLevel="0" max="19" min="19" style="8" width="11.99"/>
    <col collapsed="false" customWidth="true" hidden="false" outlineLevel="0" max="20" min="20" style="8" width="1.85"/>
    <col collapsed="false" customWidth="true" hidden="false" outlineLevel="0" max="21" min="21" style="8" width="11.99"/>
    <col collapsed="false" customWidth="true" hidden="false" outlineLevel="0" max="22" min="22" style="8" width="1.85"/>
    <col collapsed="false" customWidth="true" hidden="false" outlineLevel="0" max="23" min="23" style="8" width="11.99"/>
    <col collapsed="false" customWidth="true" hidden="false" outlineLevel="0" max="24" min="24" style="8" width="1.85"/>
    <col collapsed="false" customWidth="true" hidden="false" outlineLevel="0" max="25" min="25" style="8" width="11.99"/>
    <col collapsed="false" customWidth="true" hidden="false" outlineLevel="0" max="26" min="26" style="8" width="1.85"/>
    <col collapsed="false" customWidth="true" hidden="false" outlineLevel="0" max="27" min="27" style="8" width="11.99"/>
    <col collapsed="false" customWidth="true" hidden="false" outlineLevel="0" max="28" min="28" style="8" width="1.85"/>
    <col collapsed="false" customWidth="true" hidden="false" outlineLevel="0" max="29" min="29" style="8" width="12.7"/>
    <col collapsed="false" customWidth="true" hidden="false" outlineLevel="0" max="30" min="30" style="8" width="1.85"/>
    <col collapsed="false" customWidth="true" hidden="false" outlineLevel="0" max="31" min="31" style="8" width="12.7"/>
    <col collapsed="false" customWidth="true" hidden="false" outlineLevel="0" max="32" min="32" style="8" width="1.7"/>
    <col collapsed="false" customWidth="true" hidden="false" outlineLevel="0" max="33" min="33" style="8" width="12.42"/>
    <col collapsed="false" customWidth="true" hidden="false" outlineLevel="0" max="34" min="34" style="8" width="1.85"/>
    <col collapsed="false" customWidth="true" hidden="false" outlineLevel="0" max="35" min="35" style="8" width="12.28"/>
    <col collapsed="false" customWidth="true" hidden="false" outlineLevel="0" max="36" min="36" style="8" width="2.42"/>
    <col collapsed="false" customWidth="true" hidden="false" outlineLevel="0" max="37" min="37" style="63" width="34.71"/>
    <col collapsed="false" customWidth="false" hidden="false" outlineLevel="0" max="257" min="38" style="8" width="9.14"/>
  </cols>
  <sheetData>
    <row r="1" customFormat="false" ht="18.75" hidden="false" customHeight="false" outlineLevel="0" collapsed="false">
      <c r="A1" s="90" t="s">
        <v>110</v>
      </c>
    </row>
    <row r="2" customFormat="false" ht="18.75" hidden="false" customHeight="false" outlineLevel="0" collapsed="false">
      <c r="A2" s="90" t="s">
        <v>122</v>
      </c>
    </row>
    <row r="3" customFormat="false" ht="18.75" hidden="false" customHeight="false" outlineLevel="0" collapsed="false">
      <c r="A3" s="90" t="s">
        <v>112</v>
      </c>
      <c r="C3" s="42"/>
      <c r="D3" s="42"/>
      <c r="E3" s="64" t="s">
        <v>91</v>
      </c>
      <c r="F3" s="65"/>
      <c r="G3" s="8"/>
      <c r="H3" s="8"/>
      <c r="I3" s="8"/>
      <c r="J3" s="8"/>
      <c r="K3" s="8"/>
      <c r="L3" s="8"/>
      <c r="M3" s="8"/>
    </row>
    <row r="4" customFormat="false" ht="18.75" hidden="false" customHeight="false" outlineLevel="0" collapsed="false">
      <c r="A4" s="90"/>
      <c r="C4" s="42"/>
      <c r="D4" s="42"/>
      <c r="E4" s="64"/>
      <c r="F4" s="65"/>
      <c r="G4" s="8"/>
      <c r="H4" s="8"/>
      <c r="I4" s="8"/>
      <c r="J4" s="8"/>
      <c r="K4" s="8"/>
      <c r="L4" s="8"/>
      <c r="M4" s="8"/>
    </row>
    <row r="5" customFormat="false" ht="19.5" hidden="false" customHeight="false" outlineLevel="0" collapsed="false">
      <c r="A5" s="90"/>
      <c r="C5" s="42"/>
      <c r="D5" s="42"/>
      <c r="E5" s="64"/>
      <c r="F5" s="65"/>
      <c r="G5" s="8"/>
      <c r="H5" s="8"/>
      <c r="I5" s="8"/>
      <c r="J5" s="8"/>
      <c r="K5" s="8"/>
      <c r="L5" s="8"/>
      <c r="M5" s="8"/>
    </row>
    <row r="6" customFormat="false" ht="16.5" hidden="false" customHeight="false" outlineLevel="0" collapsed="false">
      <c r="A6" s="13"/>
      <c r="B6" s="13"/>
      <c r="C6" s="42"/>
      <c r="D6" s="42"/>
      <c r="E6" s="64"/>
      <c r="F6" s="65"/>
      <c r="G6" s="91" t="s">
        <v>92</v>
      </c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13"/>
      <c r="AK6" s="20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customFormat="false" ht="31.5" hidden="false" customHeight="false" outlineLevel="0" collapsed="false">
      <c r="A7" s="13"/>
      <c r="B7" s="13"/>
      <c r="C7" s="107" t="s">
        <v>93</v>
      </c>
      <c r="D7" s="42"/>
      <c r="E7" s="99" t="s">
        <v>94</v>
      </c>
      <c r="F7" s="65"/>
      <c r="G7" s="65" t="s">
        <v>95</v>
      </c>
      <c r="H7" s="64"/>
      <c r="I7" s="65" t="s">
        <v>96</v>
      </c>
      <c r="J7" s="64"/>
      <c r="K7" s="65" t="s">
        <v>97</v>
      </c>
      <c r="L7" s="64"/>
      <c r="M7" s="65" t="s">
        <v>98</v>
      </c>
      <c r="N7" s="108"/>
      <c r="O7" s="65" t="s">
        <v>99</v>
      </c>
      <c r="P7" s="13"/>
      <c r="Q7" s="65" t="s">
        <v>100</v>
      </c>
      <c r="R7" s="13"/>
      <c r="S7" s="65" t="s">
        <v>113</v>
      </c>
      <c r="T7" s="13"/>
      <c r="U7" s="65" t="s">
        <v>114</v>
      </c>
      <c r="V7" s="13"/>
      <c r="W7" s="65" t="s">
        <v>115</v>
      </c>
      <c r="X7" s="13"/>
      <c r="Y7" s="65" t="s">
        <v>116</v>
      </c>
      <c r="Z7" s="13"/>
      <c r="AA7" s="65" t="s">
        <v>117</v>
      </c>
      <c r="AB7" s="13"/>
      <c r="AC7" s="65" t="s">
        <v>21</v>
      </c>
      <c r="AD7" s="13"/>
      <c r="AE7" s="65" t="s">
        <v>95</v>
      </c>
      <c r="AF7" s="13"/>
      <c r="AG7" s="65" t="s">
        <v>96</v>
      </c>
      <c r="AH7" s="13"/>
      <c r="AI7" s="65" t="s">
        <v>97</v>
      </c>
      <c r="AJ7" s="13"/>
      <c r="AK7" s="99"/>
      <c r="AL7" s="13"/>
      <c r="AM7" s="13"/>
      <c r="AN7" s="13"/>
      <c r="AO7" s="13"/>
      <c r="AP7" s="13"/>
      <c r="AQ7" s="13"/>
      <c r="AR7" s="13"/>
      <c r="AS7" s="13"/>
      <c r="AT7" s="13"/>
      <c r="AU7" s="13"/>
    </row>
    <row r="8" customFormat="false" ht="15.75" hidden="false" customHeight="false" outlineLevel="0" collapsed="false">
      <c r="A8" s="13" t="s">
        <v>8</v>
      </c>
      <c r="B8" s="13"/>
      <c r="C8" s="92"/>
      <c r="D8" s="93"/>
      <c r="E8" s="94" t="n">
        <v>732.2</v>
      </c>
      <c r="F8" s="95"/>
      <c r="G8" s="94" t="n">
        <v>8.1</v>
      </c>
      <c r="H8" s="94"/>
      <c r="I8" s="94" t="n">
        <v>8.1</v>
      </c>
      <c r="J8" s="94"/>
      <c r="K8" s="94" t="n">
        <v>8.1</v>
      </c>
      <c r="L8" s="94"/>
      <c r="M8" s="94" t="n">
        <v>8.1</v>
      </c>
      <c r="N8" s="94"/>
      <c r="O8" s="94" t="n">
        <v>8.1</v>
      </c>
      <c r="P8" s="94"/>
      <c r="Q8" s="94" t="n">
        <v>8.1</v>
      </c>
      <c r="R8" s="94"/>
      <c r="S8" s="94" t="n">
        <v>8.1</v>
      </c>
      <c r="T8" s="94"/>
      <c r="U8" s="94" t="n">
        <v>8.1</v>
      </c>
      <c r="V8" s="94" t="n">
        <v>0</v>
      </c>
      <c r="W8" s="94" t="n">
        <v>8.1</v>
      </c>
      <c r="X8" s="94"/>
      <c r="Y8" s="94" t="n">
        <v>8.1</v>
      </c>
      <c r="Z8" s="94"/>
      <c r="AA8" s="94" t="n">
        <v>8.1</v>
      </c>
      <c r="AB8" s="94"/>
      <c r="AC8" s="94" t="n">
        <v>8.1</v>
      </c>
      <c r="AD8" s="94"/>
      <c r="AE8" s="94" t="n">
        <v>8.1</v>
      </c>
      <c r="AF8" s="94"/>
      <c r="AG8" s="94" t="n">
        <v>8.1</v>
      </c>
      <c r="AH8" s="94"/>
      <c r="AI8" s="94" t="n">
        <v>8.1</v>
      </c>
      <c r="AJ8" s="13"/>
      <c r="AK8" s="96"/>
      <c r="AL8" s="13"/>
      <c r="AM8" s="13"/>
      <c r="AN8" s="13"/>
      <c r="AO8" s="13"/>
      <c r="AP8" s="13"/>
      <c r="AQ8" s="13"/>
      <c r="AR8" s="13"/>
      <c r="AS8" s="13"/>
      <c r="AT8" s="13"/>
      <c r="AU8" s="13"/>
    </row>
    <row r="9" customFormat="false" ht="15.75" hidden="false" customHeight="false" outlineLevel="0" collapsed="false">
      <c r="A9" s="8" t="s">
        <v>9</v>
      </c>
      <c r="C9" s="92"/>
      <c r="D9" s="97"/>
      <c r="E9" s="94" t="n">
        <f aca="false">385+15+6+2</f>
        <v>408</v>
      </c>
      <c r="F9" s="98"/>
      <c r="G9" s="94" t="n">
        <v>2.3</v>
      </c>
      <c r="H9" s="94"/>
      <c r="I9" s="94" t="n">
        <v>2.3</v>
      </c>
      <c r="J9" s="94"/>
      <c r="K9" s="94" t="n">
        <v>2.3</v>
      </c>
      <c r="L9" s="94"/>
      <c r="M9" s="94" t="n">
        <v>2.3</v>
      </c>
      <c r="N9" s="94"/>
      <c r="O9" s="94" t="n">
        <v>2.3</v>
      </c>
      <c r="P9" s="94"/>
      <c r="Q9" s="94" t="n">
        <v>2.3</v>
      </c>
      <c r="R9" s="94"/>
      <c r="S9" s="94" t="n">
        <v>2.3</v>
      </c>
      <c r="T9" s="94"/>
      <c r="U9" s="94" t="n">
        <v>2.3</v>
      </c>
      <c r="V9" s="94" t="n">
        <v>0</v>
      </c>
      <c r="W9" s="94" t="n">
        <v>2.3</v>
      </c>
      <c r="X9" s="94"/>
      <c r="Y9" s="94" t="n">
        <v>2.3</v>
      </c>
      <c r="Z9" s="94"/>
      <c r="AA9" s="94" t="n">
        <v>2.3</v>
      </c>
      <c r="AB9" s="94"/>
      <c r="AC9" s="94" t="n">
        <v>2.3</v>
      </c>
      <c r="AD9" s="94"/>
      <c r="AE9" s="94" t="n">
        <v>2.3</v>
      </c>
      <c r="AF9" s="94"/>
      <c r="AG9" s="94" t="n">
        <v>2.3</v>
      </c>
      <c r="AH9" s="94"/>
      <c r="AI9" s="94" t="n">
        <v>2.3</v>
      </c>
      <c r="AK9" s="99"/>
    </row>
    <row r="10" customFormat="false" ht="15.75" hidden="false" customHeight="false" outlineLevel="0" collapsed="false">
      <c r="A10" s="8" t="s">
        <v>11</v>
      </c>
      <c r="C10" s="92"/>
      <c r="D10" s="97"/>
      <c r="E10" s="94" t="n">
        <v>65</v>
      </c>
      <c r="F10" s="98"/>
      <c r="G10" s="94" t="n">
        <v>1</v>
      </c>
      <c r="H10" s="94"/>
      <c r="I10" s="94" t="n">
        <v>1</v>
      </c>
      <c r="J10" s="94"/>
      <c r="K10" s="94" t="n">
        <f aca="false">1-28</f>
        <v>-27</v>
      </c>
      <c r="L10" s="94"/>
      <c r="M10" s="94" t="n">
        <v>1</v>
      </c>
      <c r="N10" s="94"/>
      <c r="O10" s="94" t="n">
        <v>1</v>
      </c>
      <c r="P10" s="94"/>
      <c r="Q10" s="94" t="n">
        <v>1</v>
      </c>
      <c r="R10" s="94"/>
      <c r="S10" s="94" t="n">
        <v>1</v>
      </c>
      <c r="T10" s="94"/>
      <c r="U10" s="94" t="n">
        <v>1</v>
      </c>
      <c r="V10" s="94" t="n">
        <v>0</v>
      </c>
      <c r="W10" s="94" t="n">
        <v>1</v>
      </c>
      <c r="X10" s="94"/>
      <c r="Y10" s="94" t="n">
        <v>1</v>
      </c>
      <c r="Z10" s="94"/>
      <c r="AA10" s="94" t="n">
        <v>1</v>
      </c>
      <c r="AB10" s="94"/>
      <c r="AC10" s="94" t="n">
        <v>1</v>
      </c>
      <c r="AD10" s="94"/>
      <c r="AE10" s="94" t="n">
        <v>1</v>
      </c>
      <c r="AF10" s="94"/>
      <c r="AG10" s="94" t="n">
        <v>1</v>
      </c>
      <c r="AH10" s="94"/>
      <c r="AI10" s="94" t="n">
        <v>1</v>
      </c>
      <c r="AK10" s="99"/>
    </row>
    <row r="11" customFormat="false" ht="15.75" hidden="false" customHeight="false" outlineLevel="0" collapsed="false">
      <c r="A11" s="8" t="s">
        <v>42</v>
      </c>
      <c r="C11" s="92"/>
      <c r="D11" s="97"/>
      <c r="E11" s="94" t="n">
        <v>43</v>
      </c>
      <c r="F11" s="98"/>
      <c r="G11" s="94" t="n">
        <f aca="false">7.8-1.4</f>
        <v>6.4</v>
      </c>
      <c r="H11" s="94"/>
      <c r="I11" s="94" t="n">
        <f aca="false">3.3-1.4</f>
        <v>1.9</v>
      </c>
      <c r="J11" s="94"/>
      <c r="K11" s="94" t="n">
        <f aca="false">9.3-1.4</f>
        <v>7.9</v>
      </c>
      <c r="L11" s="94"/>
      <c r="M11" s="94" t="n">
        <f aca="false">2.8-1.4</f>
        <v>1.4</v>
      </c>
      <c r="N11" s="94"/>
      <c r="O11" s="94" t="n">
        <f aca="false">2.9-1.4</f>
        <v>1.5</v>
      </c>
      <c r="P11" s="94"/>
      <c r="Q11" s="94" t="n">
        <f aca="false">3.2-1.4</f>
        <v>1.8</v>
      </c>
      <c r="R11" s="94"/>
      <c r="S11" s="94" t="n">
        <f aca="false">2.7-1.4</f>
        <v>1.3</v>
      </c>
      <c r="T11" s="94"/>
      <c r="U11" s="94" t="n">
        <f aca="false">3-1.4</f>
        <v>1.6</v>
      </c>
      <c r="V11" s="94" t="n">
        <v>0</v>
      </c>
      <c r="W11" s="94" t="n">
        <f aca="false">3.4-1.4</f>
        <v>2</v>
      </c>
      <c r="X11" s="94"/>
      <c r="Y11" s="94" t="n">
        <f aca="false">2.6-1.4</f>
        <v>1.2</v>
      </c>
      <c r="Z11" s="94"/>
      <c r="AA11" s="94" t="n">
        <f aca="false">2.7-1.4</f>
        <v>1.3</v>
      </c>
      <c r="AB11" s="94"/>
      <c r="AC11" s="94" t="n">
        <f aca="false">3.3-1.4</f>
        <v>1.9</v>
      </c>
      <c r="AD11" s="94"/>
      <c r="AE11" s="94" t="n">
        <f aca="false">2.7-1.4</f>
        <v>1.3</v>
      </c>
      <c r="AF11" s="94"/>
      <c r="AG11" s="94" t="n">
        <f aca="false">2.7-1.4</f>
        <v>1.3</v>
      </c>
      <c r="AH11" s="94"/>
      <c r="AI11" s="94" t="n">
        <f aca="false">3.6-1.4</f>
        <v>2.2</v>
      </c>
      <c r="AK11" s="99"/>
    </row>
    <row r="12" customFormat="false" ht="15.75" hidden="false" customHeight="false" outlineLevel="0" collapsed="false">
      <c r="A12" s="8" t="s">
        <v>47</v>
      </c>
      <c r="C12" s="92"/>
      <c r="D12" s="97"/>
      <c r="E12" s="94" t="n">
        <v>0</v>
      </c>
      <c r="F12" s="98"/>
      <c r="G12" s="94" t="n">
        <v>4.1</v>
      </c>
      <c r="H12" s="94"/>
      <c r="I12" s="94" t="n">
        <v>4.1</v>
      </c>
      <c r="J12" s="94"/>
      <c r="K12" s="94" t="n">
        <v>4.1</v>
      </c>
      <c r="L12" s="94"/>
      <c r="M12" s="94" t="n">
        <v>4.1</v>
      </c>
      <c r="N12" s="94"/>
      <c r="O12" s="94" t="n">
        <v>4.1</v>
      </c>
      <c r="P12" s="94"/>
      <c r="Q12" s="94" t="n">
        <v>4.1</v>
      </c>
      <c r="R12" s="94"/>
      <c r="S12" s="94" t="n">
        <v>4.1</v>
      </c>
      <c r="T12" s="94"/>
      <c r="U12" s="94" t="n">
        <v>4.1</v>
      </c>
      <c r="V12" s="94" t="n">
        <v>0</v>
      </c>
      <c r="W12" s="94" t="n">
        <v>4.1</v>
      </c>
      <c r="X12" s="94"/>
      <c r="Y12" s="94" t="n">
        <v>4.1</v>
      </c>
      <c r="Z12" s="94"/>
      <c r="AA12" s="94" t="n">
        <v>4.1</v>
      </c>
      <c r="AB12" s="94"/>
      <c r="AC12" s="94" t="n">
        <v>4.1</v>
      </c>
      <c r="AD12" s="94"/>
      <c r="AE12" s="94" t="n">
        <v>4.1</v>
      </c>
      <c r="AF12" s="94"/>
      <c r="AG12" s="94" t="n">
        <v>4.1</v>
      </c>
      <c r="AH12" s="94"/>
      <c r="AI12" s="94" t="n">
        <v>4.1</v>
      </c>
      <c r="AK12" s="99"/>
    </row>
    <row r="13" customFormat="false" ht="15.75" hidden="false" customHeight="false" outlineLevel="0" collapsed="false">
      <c r="A13" s="35" t="s">
        <v>16</v>
      </c>
      <c r="C13" s="100"/>
      <c r="D13" s="101"/>
      <c r="E13" s="94" t="n">
        <v>5</v>
      </c>
      <c r="F13" s="102"/>
      <c r="G13" s="94" t="n">
        <v>0.2</v>
      </c>
      <c r="H13" s="94"/>
      <c r="I13" s="94" t="n">
        <v>0.2</v>
      </c>
      <c r="J13" s="94"/>
      <c r="K13" s="94" t="n">
        <v>0.2</v>
      </c>
      <c r="L13" s="94"/>
      <c r="M13" s="94" t="n">
        <v>0.2</v>
      </c>
      <c r="N13" s="94"/>
      <c r="O13" s="94" t="n">
        <v>0.2</v>
      </c>
      <c r="P13" s="94"/>
      <c r="Q13" s="94" t="n">
        <v>0.2</v>
      </c>
      <c r="R13" s="94"/>
      <c r="S13" s="94" t="n">
        <v>0.2</v>
      </c>
      <c r="T13" s="94"/>
      <c r="U13" s="94" t="n">
        <v>0.2</v>
      </c>
      <c r="V13" s="94" t="n">
        <v>0</v>
      </c>
      <c r="W13" s="94" t="n">
        <v>0.2</v>
      </c>
      <c r="X13" s="94"/>
      <c r="Y13" s="94" t="n">
        <v>0.2</v>
      </c>
      <c r="Z13" s="94"/>
      <c r="AA13" s="94" t="n">
        <v>0.2</v>
      </c>
      <c r="AB13" s="94"/>
      <c r="AC13" s="94" t="n">
        <v>0.2</v>
      </c>
      <c r="AD13" s="94"/>
      <c r="AE13" s="94" t="n">
        <v>0.2</v>
      </c>
      <c r="AF13" s="94"/>
      <c r="AG13" s="94" t="n">
        <v>0.2</v>
      </c>
      <c r="AH13" s="94"/>
      <c r="AI13" s="94" t="n">
        <v>0.2</v>
      </c>
      <c r="AJ13" s="0"/>
    </row>
    <row r="14" customFormat="false" ht="15.75" hidden="false" customHeight="false" outlineLevel="0" collapsed="false">
      <c r="A14" s="35" t="s">
        <v>14</v>
      </c>
      <c r="C14" s="100"/>
      <c r="D14" s="101"/>
      <c r="E14" s="94" t="n">
        <v>202</v>
      </c>
      <c r="F14" s="102"/>
      <c r="G14" s="94" t="n">
        <f aca="false">6-2</f>
        <v>4</v>
      </c>
      <c r="H14" s="94"/>
      <c r="I14" s="94" t="n">
        <f aca="false">7.5-3</f>
        <v>4.5</v>
      </c>
      <c r="J14" s="94"/>
      <c r="K14" s="94" t="n">
        <f aca="false">7.5-3</f>
        <v>4.5</v>
      </c>
      <c r="L14" s="94"/>
      <c r="M14" s="94" t="n">
        <f aca="false">10.6-5</f>
        <v>5.6</v>
      </c>
      <c r="N14" s="94"/>
      <c r="O14" s="94" t="n">
        <f aca="false">10.6-5</f>
        <v>5.6</v>
      </c>
      <c r="P14" s="94"/>
      <c r="Q14" s="94" t="n">
        <f aca="false">10.6-5</f>
        <v>5.6</v>
      </c>
      <c r="R14" s="94"/>
      <c r="S14" s="94" t="n">
        <f aca="false">10.6-5</f>
        <v>5.6</v>
      </c>
      <c r="T14" s="94"/>
      <c r="U14" s="94" t="n">
        <f aca="false">10.6-5</f>
        <v>5.6</v>
      </c>
      <c r="V14" s="94" t="n">
        <v>0</v>
      </c>
      <c r="W14" s="94" t="n">
        <f aca="false">10.6-5</f>
        <v>5.6</v>
      </c>
      <c r="X14" s="94"/>
      <c r="Y14" s="94" t="n">
        <f aca="false">10.4-5</f>
        <v>5.4</v>
      </c>
      <c r="Z14" s="94"/>
      <c r="AA14" s="94" t="n">
        <f aca="false">10.4-5</f>
        <v>5.4</v>
      </c>
      <c r="AB14" s="94"/>
      <c r="AC14" s="94" t="n">
        <f aca="false">10.4-5</f>
        <v>5.4</v>
      </c>
      <c r="AD14" s="94"/>
      <c r="AE14" s="94" t="n">
        <f aca="false">10.4-5</f>
        <v>5.4</v>
      </c>
      <c r="AF14" s="94"/>
      <c r="AG14" s="94" t="n">
        <f aca="false">10.4-5</f>
        <v>5.4</v>
      </c>
      <c r="AH14" s="94"/>
      <c r="AI14" s="94" t="n">
        <f aca="false">10.4-5</f>
        <v>5.4</v>
      </c>
      <c r="AJ14" s="0"/>
    </row>
    <row r="15" customFormat="false" ht="15.75" hidden="false" customHeight="false" outlineLevel="0" collapsed="false">
      <c r="A15" s="35" t="s">
        <v>12</v>
      </c>
      <c r="C15" s="100"/>
      <c r="D15" s="101"/>
      <c r="E15" s="94" t="n">
        <v>431</v>
      </c>
      <c r="F15" s="102"/>
      <c r="G15" s="94" t="n">
        <v>0</v>
      </c>
      <c r="H15" s="94"/>
      <c r="I15" s="94" t="n">
        <v>0</v>
      </c>
      <c r="J15" s="94"/>
      <c r="K15" s="94" t="n">
        <v>0</v>
      </c>
      <c r="L15" s="94"/>
      <c r="M15" s="94" t="n">
        <v>0</v>
      </c>
      <c r="N15" s="94"/>
      <c r="O15" s="94" t="n">
        <v>0</v>
      </c>
      <c r="P15" s="94"/>
      <c r="Q15" s="94" t="n">
        <v>0</v>
      </c>
      <c r="R15" s="94"/>
      <c r="S15" s="94" t="n">
        <v>0</v>
      </c>
      <c r="T15" s="94"/>
      <c r="U15" s="94" t="n">
        <v>0</v>
      </c>
      <c r="V15" s="94" t="n">
        <v>0</v>
      </c>
      <c r="W15" s="94" t="n">
        <v>0</v>
      </c>
      <c r="X15" s="94"/>
      <c r="Y15" s="94" t="n">
        <v>0</v>
      </c>
      <c r="Z15" s="94"/>
      <c r="AA15" s="94" t="n">
        <v>0</v>
      </c>
      <c r="AB15" s="94"/>
      <c r="AC15" s="94" t="n">
        <v>0</v>
      </c>
      <c r="AD15" s="94"/>
      <c r="AE15" s="94" t="n">
        <v>0</v>
      </c>
      <c r="AF15" s="94"/>
      <c r="AG15" s="94" t="n">
        <v>0</v>
      </c>
      <c r="AH15" s="94"/>
      <c r="AI15" s="94" t="n">
        <v>0</v>
      </c>
      <c r="AJ15" s="0"/>
    </row>
    <row r="16" customFormat="false" ht="15.75" hidden="false" customHeight="false" outlineLevel="0" collapsed="false">
      <c r="A16" s="35" t="s">
        <v>15</v>
      </c>
      <c r="C16" s="100"/>
      <c r="D16" s="101"/>
      <c r="E16" s="94" t="n">
        <v>0</v>
      </c>
      <c r="F16" s="102"/>
      <c r="G16" s="94" t="n">
        <f aca="false">12.7-2.3</f>
        <v>10.4</v>
      </c>
      <c r="H16" s="94"/>
      <c r="I16" s="94" t="n">
        <f aca="false">23.9-3.7</f>
        <v>20.2</v>
      </c>
      <c r="J16" s="94"/>
      <c r="K16" s="94" t="n">
        <f aca="false">13.7-3.7</f>
        <v>10</v>
      </c>
      <c r="L16" s="94"/>
      <c r="M16" s="94" t="n">
        <f aca="false">14.2-3.7</f>
        <v>10.5</v>
      </c>
      <c r="N16" s="94"/>
      <c r="O16" s="94" t="n">
        <f aca="false">12.2-3.7</f>
        <v>8.5</v>
      </c>
      <c r="P16" s="94"/>
      <c r="Q16" s="94" t="n">
        <f aca="false">12.2-3.7</f>
        <v>8.5</v>
      </c>
      <c r="R16" s="94"/>
      <c r="S16" s="94" t="n">
        <f aca="false">12.2-3.7</f>
        <v>8.5</v>
      </c>
      <c r="T16" s="94"/>
      <c r="U16" s="94" t="n">
        <f aca="false">12.2-3.7</f>
        <v>8.5</v>
      </c>
      <c r="V16" s="94" t="n">
        <v>0</v>
      </c>
      <c r="W16" s="94" t="n">
        <f aca="false">12.2-3.7</f>
        <v>8.5</v>
      </c>
      <c r="X16" s="94"/>
      <c r="Y16" s="94" t="n">
        <f aca="false">12.2-3.7</f>
        <v>8.5</v>
      </c>
      <c r="Z16" s="94"/>
      <c r="AA16" s="94" t="n">
        <f aca="false">12.2-3.7</f>
        <v>8.5</v>
      </c>
      <c r="AB16" s="94"/>
      <c r="AC16" s="94" t="n">
        <f aca="false">12.2-3.7</f>
        <v>8.5</v>
      </c>
      <c r="AD16" s="94"/>
      <c r="AE16" s="94" t="n">
        <f aca="false">12.2-3.7</f>
        <v>8.5</v>
      </c>
      <c r="AF16" s="94"/>
      <c r="AG16" s="94" t="n">
        <f aca="false">12.2-3.7</f>
        <v>8.5</v>
      </c>
      <c r="AH16" s="94"/>
      <c r="AI16" s="94" t="n">
        <f aca="false">12.2-3.7</f>
        <v>8.5</v>
      </c>
      <c r="AJ16" s="0"/>
    </row>
    <row r="17" customFormat="false" ht="15.75" hidden="false" customHeight="false" outlineLevel="0" collapsed="false">
      <c r="A17" s="35" t="s">
        <v>41</v>
      </c>
      <c r="C17" s="100"/>
      <c r="D17" s="101"/>
      <c r="E17" s="94" t="n">
        <f aca="false">-684.7+525.5</f>
        <v>-159.2</v>
      </c>
      <c r="F17" s="102"/>
      <c r="G17" s="94" t="n">
        <v>3.5</v>
      </c>
      <c r="H17" s="94"/>
      <c r="I17" s="94" t="n">
        <v>3.5</v>
      </c>
      <c r="J17" s="94"/>
      <c r="K17" s="94" t="n">
        <v>3.6</v>
      </c>
      <c r="L17" s="94"/>
      <c r="M17" s="94" t="n">
        <v>3.6</v>
      </c>
      <c r="N17" s="94"/>
      <c r="O17" s="94" t="n">
        <v>4</v>
      </c>
      <c r="P17" s="94"/>
      <c r="Q17" s="94" t="n">
        <v>3.7</v>
      </c>
      <c r="R17" s="94"/>
      <c r="S17" s="94" t="n">
        <v>3.6</v>
      </c>
      <c r="T17" s="94"/>
      <c r="U17" s="94" t="n">
        <v>3.6</v>
      </c>
      <c r="V17" s="94" t="n">
        <v>0</v>
      </c>
      <c r="W17" s="94" t="n">
        <v>3.6</v>
      </c>
      <c r="X17" s="94"/>
      <c r="Y17" s="94" t="n">
        <v>3.6</v>
      </c>
      <c r="Z17" s="94"/>
      <c r="AA17" s="94" t="n">
        <v>3.7</v>
      </c>
      <c r="AB17" s="94"/>
      <c r="AC17" s="94" t="n">
        <v>3.6</v>
      </c>
      <c r="AD17" s="94"/>
      <c r="AE17" s="94" t="n">
        <v>3.7</v>
      </c>
      <c r="AF17" s="94"/>
      <c r="AG17" s="94" t="n">
        <v>3.6</v>
      </c>
      <c r="AH17" s="94"/>
      <c r="AI17" s="94" t="n">
        <v>3.6</v>
      </c>
      <c r="AJ17" s="0"/>
    </row>
    <row r="18" customFormat="false" ht="15.75" hidden="false" customHeight="false" outlineLevel="0" collapsed="false">
      <c r="A18" s="35" t="s">
        <v>45</v>
      </c>
      <c r="C18" s="100"/>
      <c r="D18" s="101"/>
      <c r="E18" s="94" t="n">
        <v>904.8</v>
      </c>
      <c r="F18" s="102"/>
      <c r="G18" s="94" t="n">
        <v>0</v>
      </c>
      <c r="H18" s="94"/>
      <c r="I18" s="94" t="n">
        <v>0</v>
      </c>
      <c r="J18" s="94"/>
      <c r="K18" s="94" t="n">
        <v>0</v>
      </c>
      <c r="L18" s="94"/>
      <c r="M18" s="94" t="n">
        <v>0</v>
      </c>
      <c r="N18" s="94"/>
      <c r="O18" s="94" t="n">
        <v>0</v>
      </c>
      <c r="P18" s="94"/>
      <c r="Q18" s="94" t="n">
        <v>0</v>
      </c>
      <c r="R18" s="94"/>
      <c r="S18" s="94" t="n">
        <v>0</v>
      </c>
      <c r="T18" s="94"/>
      <c r="U18" s="94" t="n">
        <v>0</v>
      </c>
      <c r="V18" s="94" t="n">
        <v>0</v>
      </c>
      <c r="W18" s="94" t="n">
        <v>0</v>
      </c>
      <c r="X18" s="94"/>
      <c r="Y18" s="94" t="n">
        <v>0</v>
      </c>
      <c r="Z18" s="94"/>
      <c r="AA18" s="94" t="n">
        <v>0</v>
      </c>
      <c r="AB18" s="94"/>
      <c r="AC18" s="94" t="n">
        <v>0</v>
      </c>
      <c r="AD18" s="94"/>
      <c r="AE18" s="94" t="n">
        <v>0</v>
      </c>
      <c r="AF18" s="94"/>
      <c r="AG18" s="94" t="n">
        <v>0</v>
      </c>
      <c r="AH18" s="94"/>
      <c r="AI18" s="94" t="n">
        <v>0</v>
      </c>
      <c r="AJ18" s="0"/>
    </row>
    <row r="19" customFormat="false" ht="15.75" hidden="false" customHeight="false" outlineLevel="0" collapsed="false">
      <c r="A19" s="8" t="s">
        <v>13</v>
      </c>
      <c r="C19" s="100"/>
      <c r="D19" s="101"/>
      <c r="E19" s="94" t="n">
        <v>0</v>
      </c>
      <c r="F19" s="102"/>
      <c r="G19" s="94" t="n">
        <f aca="false">11.2-6.7</f>
        <v>4.5</v>
      </c>
      <c r="H19" s="94"/>
      <c r="I19" s="94" t="n">
        <f aca="false">11.5-6</f>
        <v>5.5</v>
      </c>
      <c r="J19" s="94"/>
      <c r="K19" s="94" t="n">
        <f aca="false">11.5-6</f>
        <v>5.5</v>
      </c>
      <c r="L19" s="94"/>
      <c r="M19" s="94" t="n">
        <f aca="false">12.1-7.5</f>
        <v>4.6</v>
      </c>
      <c r="N19" s="94"/>
      <c r="O19" s="94" t="n">
        <f aca="false">12.1-7.5</f>
        <v>4.6</v>
      </c>
      <c r="P19" s="94"/>
      <c r="Q19" s="94" t="n">
        <f aca="false">12.1-7.5</f>
        <v>4.6</v>
      </c>
      <c r="R19" s="94"/>
      <c r="S19" s="94" t="n">
        <f aca="false">11.4-7.5</f>
        <v>3.9</v>
      </c>
      <c r="T19" s="94"/>
      <c r="U19" s="94" t="n">
        <f aca="false">11.4-7.5</f>
        <v>3.9</v>
      </c>
      <c r="V19" s="94" t="n">
        <v>0</v>
      </c>
      <c r="W19" s="94" t="n">
        <f aca="false">11.4-7.5</f>
        <v>3.9</v>
      </c>
      <c r="X19" s="94"/>
      <c r="Y19" s="94" t="n">
        <f aca="false">12.2-7.5</f>
        <v>4.7</v>
      </c>
      <c r="Z19" s="94"/>
      <c r="AA19" s="94" t="n">
        <f aca="false">12.2-7.5</f>
        <v>4.7</v>
      </c>
      <c r="AB19" s="94"/>
      <c r="AC19" s="94" t="n">
        <f aca="false">12.2-7.5</f>
        <v>4.7</v>
      </c>
      <c r="AD19" s="94"/>
      <c r="AE19" s="94" t="n">
        <f aca="false">11.6-7.5</f>
        <v>4.1</v>
      </c>
      <c r="AF19" s="94"/>
      <c r="AG19" s="94" t="n">
        <f aca="false">11.6-7.5</f>
        <v>4.1</v>
      </c>
      <c r="AH19" s="94"/>
      <c r="AI19" s="94" t="n">
        <f aca="false">11.6-7.5</f>
        <v>4.1</v>
      </c>
      <c r="AJ19" s="0"/>
    </row>
    <row r="20" customFormat="false" ht="15.75" hidden="false" customHeight="false" outlineLevel="0" collapsed="false">
      <c r="A20" s="8" t="s">
        <v>118</v>
      </c>
      <c r="C20" s="100"/>
      <c r="D20" s="101"/>
      <c r="E20" s="94" t="n">
        <v>0</v>
      </c>
      <c r="F20" s="109"/>
      <c r="G20" s="94" t="n">
        <v>0.3</v>
      </c>
      <c r="H20" s="94"/>
      <c r="I20" s="94" t="n">
        <v>0.3</v>
      </c>
      <c r="J20" s="94"/>
      <c r="K20" s="94" t="n">
        <v>0.3</v>
      </c>
      <c r="L20" s="94"/>
      <c r="M20" s="94" t="n">
        <v>0.3</v>
      </c>
      <c r="N20" s="94"/>
      <c r="O20" s="94" t="n">
        <v>0.3</v>
      </c>
      <c r="P20" s="94"/>
      <c r="Q20" s="94" t="n">
        <v>0.3</v>
      </c>
      <c r="R20" s="94"/>
      <c r="S20" s="94" t="n">
        <v>0.3</v>
      </c>
      <c r="T20" s="94"/>
      <c r="U20" s="94" t="n">
        <v>0.3</v>
      </c>
      <c r="V20" s="94"/>
      <c r="W20" s="94" t="n">
        <v>0.3</v>
      </c>
      <c r="X20" s="94"/>
      <c r="Y20" s="94" t="n">
        <v>0.3</v>
      </c>
      <c r="Z20" s="94"/>
      <c r="AA20" s="94" t="n">
        <v>0.3</v>
      </c>
      <c r="AB20" s="94"/>
      <c r="AC20" s="94" t="n">
        <v>0.3</v>
      </c>
      <c r="AD20" s="94"/>
      <c r="AE20" s="94" t="n">
        <v>0.3</v>
      </c>
      <c r="AF20" s="94"/>
      <c r="AG20" s="94" t="n">
        <v>0.3</v>
      </c>
      <c r="AH20" s="94"/>
      <c r="AI20" s="94" t="n">
        <v>0.3</v>
      </c>
      <c r="AJ20" s="0"/>
    </row>
    <row r="21" customFormat="false" ht="15.75" hidden="false" customHeight="false" outlineLevel="0" collapsed="false">
      <c r="A21" s="8" t="s">
        <v>119</v>
      </c>
      <c r="C21" s="100"/>
      <c r="D21" s="101"/>
      <c r="E21" s="94"/>
      <c r="F21" s="109"/>
      <c r="G21" s="94" t="n">
        <v>0</v>
      </c>
      <c r="H21" s="94"/>
      <c r="I21" s="94" t="n">
        <v>0</v>
      </c>
      <c r="J21" s="94"/>
      <c r="K21" s="94" t="n">
        <v>0</v>
      </c>
      <c r="L21" s="94"/>
      <c r="M21" s="94" t="n">
        <v>0</v>
      </c>
      <c r="N21" s="94"/>
      <c r="O21" s="94" t="n">
        <v>0</v>
      </c>
      <c r="P21" s="94"/>
      <c r="Q21" s="94" t="n">
        <v>0</v>
      </c>
      <c r="R21" s="94"/>
      <c r="S21" s="94" t="n">
        <v>0</v>
      </c>
      <c r="T21" s="94"/>
      <c r="U21" s="94" t="n">
        <v>0</v>
      </c>
      <c r="V21" s="94"/>
      <c r="W21" s="94" t="n">
        <v>0</v>
      </c>
      <c r="X21" s="94"/>
      <c r="Y21" s="94" t="n">
        <v>0</v>
      </c>
      <c r="Z21" s="94"/>
      <c r="AA21" s="94" t="n">
        <v>0</v>
      </c>
      <c r="AB21" s="94"/>
      <c r="AC21" s="94" t="n">
        <v>0</v>
      </c>
      <c r="AD21" s="94"/>
      <c r="AE21" s="94" t="n">
        <v>0</v>
      </c>
      <c r="AF21" s="94"/>
      <c r="AG21" s="94" t="n">
        <v>0</v>
      </c>
      <c r="AH21" s="94"/>
      <c r="AI21" s="94" t="n">
        <v>0</v>
      </c>
      <c r="AJ21" s="0"/>
    </row>
    <row r="22" customFormat="false" ht="15.75" hidden="false" customHeight="false" outlineLevel="0" collapsed="false">
      <c r="A22" s="8" t="s">
        <v>123</v>
      </c>
      <c r="C22" s="100"/>
      <c r="D22" s="101"/>
      <c r="E22" s="94"/>
      <c r="F22" s="109"/>
      <c r="G22" s="94" t="n">
        <v>16.8</v>
      </c>
      <c r="H22" s="94"/>
      <c r="I22" s="94" t="n">
        <v>16.8</v>
      </c>
      <c r="J22" s="94"/>
      <c r="K22" s="94" t="n">
        <v>16.8</v>
      </c>
      <c r="L22" s="94"/>
      <c r="M22" s="94" t="n">
        <v>16.8</v>
      </c>
      <c r="N22" s="94"/>
      <c r="O22" s="94" t="n">
        <v>16.8</v>
      </c>
      <c r="P22" s="94"/>
      <c r="Q22" s="94" t="n">
        <v>16.8</v>
      </c>
      <c r="R22" s="94"/>
      <c r="S22" s="94" t="n">
        <v>16.8</v>
      </c>
      <c r="T22" s="94"/>
      <c r="U22" s="94" t="n">
        <v>16.8</v>
      </c>
      <c r="V22" s="94"/>
      <c r="W22" s="94" t="n">
        <v>16.8</v>
      </c>
      <c r="X22" s="94"/>
      <c r="Y22" s="94" t="n">
        <v>16.8</v>
      </c>
      <c r="Z22" s="94"/>
      <c r="AA22" s="94" t="n">
        <v>16.8</v>
      </c>
      <c r="AB22" s="94"/>
      <c r="AC22" s="94" t="n">
        <v>16.8</v>
      </c>
      <c r="AD22" s="94"/>
      <c r="AE22" s="94" t="n">
        <v>16.8</v>
      </c>
      <c r="AF22" s="94"/>
      <c r="AG22" s="94" t="n">
        <v>16.8</v>
      </c>
      <c r="AH22" s="94"/>
      <c r="AI22" s="94" t="n">
        <v>16.8</v>
      </c>
      <c r="AJ22" s="0"/>
    </row>
    <row r="23" customFormat="false" ht="15.75" hidden="false" customHeight="false" outlineLevel="0" collapsed="false">
      <c r="A23" s="8" t="s">
        <v>121</v>
      </c>
      <c r="C23" s="100"/>
      <c r="D23" s="101"/>
      <c r="E23" s="94"/>
      <c r="F23" s="109"/>
      <c r="G23" s="94" t="n">
        <v>12</v>
      </c>
      <c r="H23" s="94"/>
      <c r="I23" s="94" t="n">
        <v>12</v>
      </c>
      <c r="J23" s="94"/>
      <c r="K23" s="94" t="n">
        <v>12</v>
      </c>
      <c r="L23" s="94"/>
      <c r="M23" s="94" t="n">
        <v>12</v>
      </c>
      <c r="N23" s="94"/>
      <c r="O23" s="94" t="n">
        <v>12</v>
      </c>
      <c r="P23" s="94"/>
      <c r="Q23" s="94" t="n">
        <v>12</v>
      </c>
      <c r="R23" s="94"/>
      <c r="S23" s="94" t="n">
        <v>12</v>
      </c>
      <c r="T23" s="94"/>
      <c r="U23" s="94" t="n">
        <v>12</v>
      </c>
      <c r="V23" s="94"/>
      <c r="W23" s="94" t="n">
        <v>12</v>
      </c>
      <c r="X23" s="94"/>
      <c r="Y23" s="94" t="n">
        <v>12</v>
      </c>
      <c r="Z23" s="94"/>
      <c r="AA23" s="94" t="n">
        <v>12</v>
      </c>
      <c r="AB23" s="94"/>
      <c r="AC23" s="94" t="n">
        <v>12</v>
      </c>
      <c r="AD23" s="94"/>
      <c r="AE23" s="94" t="n">
        <v>12</v>
      </c>
      <c r="AF23" s="94"/>
      <c r="AG23" s="94" t="n">
        <v>12</v>
      </c>
      <c r="AH23" s="94"/>
      <c r="AI23" s="94" t="n">
        <v>12</v>
      </c>
      <c r="AJ23" s="0"/>
    </row>
    <row r="24" customFormat="false" ht="16.5" hidden="false" customHeight="false" outlineLevel="0" collapsed="false">
      <c r="A24" s="72" t="s">
        <v>103</v>
      </c>
      <c r="B24" s="13"/>
      <c r="C24" s="103" t="n">
        <f aca="false">SUM(C8:C23)</f>
        <v>0</v>
      </c>
      <c r="D24" s="74"/>
      <c r="E24" s="104" t="n">
        <f aca="false">SUM(E8:E23)</f>
        <v>2631.8</v>
      </c>
      <c r="F24" s="75"/>
      <c r="G24" s="104" t="n">
        <f aca="false">SUM(G8:G23)</f>
        <v>73.6</v>
      </c>
      <c r="H24" s="76"/>
      <c r="I24" s="104" t="n">
        <f aca="false">SUM(I8:I23)</f>
        <v>80.4</v>
      </c>
      <c r="J24" s="76"/>
      <c r="K24" s="104" t="n">
        <f aca="false">SUM(K8:K23)</f>
        <v>48.3</v>
      </c>
      <c r="L24" s="76"/>
      <c r="M24" s="104" t="n">
        <f aca="false">SUM(M8:M23)</f>
        <v>70.5</v>
      </c>
      <c r="O24" s="104" t="n">
        <f aca="false">SUM(O8:O23)</f>
        <v>69</v>
      </c>
      <c r="Q24" s="104" t="n">
        <f aca="false">SUM(Q8:Q23)</f>
        <v>69</v>
      </c>
      <c r="S24" s="104" t="n">
        <f aca="false">SUM(S8:S23)</f>
        <v>67.7</v>
      </c>
      <c r="U24" s="104" t="n">
        <f aca="false">SUM(U8:U23)</f>
        <v>68</v>
      </c>
      <c r="W24" s="104" t="n">
        <f aca="false">SUM(W8:W23)</f>
        <v>68.4</v>
      </c>
      <c r="Y24" s="104" t="n">
        <f aca="false">SUM(Y8:Y23)</f>
        <v>68.2</v>
      </c>
      <c r="AA24" s="104" t="n">
        <f aca="false">SUM(AA8:AA23)</f>
        <v>68.4</v>
      </c>
      <c r="AC24" s="104" t="n">
        <f aca="false">SUM(AC8:AC23)</f>
        <v>68.9</v>
      </c>
      <c r="AE24" s="104" t="n">
        <f aca="false">SUM(AE8:AE23)</f>
        <v>67.8</v>
      </c>
      <c r="AG24" s="104" t="n">
        <f aca="false">SUM(AG8:AG23)</f>
        <v>67.7</v>
      </c>
      <c r="AI24" s="104" t="n">
        <f aca="false">SUM(AI8:AI23)</f>
        <v>68.6</v>
      </c>
      <c r="AK24" s="77"/>
    </row>
    <row r="25" customFormat="false" ht="16.5" hidden="false" customHeight="false" outlineLevel="0" collapsed="false">
      <c r="A25" s="72"/>
      <c r="B25" s="13"/>
      <c r="C25" s="105"/>
      <c r="D25" s="74"/>
      <c r="E25" s="106"/>
      <c r="F25" s="75"/>
      <c r="G25" s="106"/>
      <c r="H25" s="76"/>
      <c r="I25" s="106"/>
      <c r="J25" s="76"/>
      <c r="K25" s="106"/>
      <c r="L25" s="76"/>
      <c r="M25" s="106"/>
      <c r="O25" s="106"/>
      <c r="Q25" s="106"/>
      <c r="S25" s="106"/>
      <c r="U25" s="106"/>
      <c r="W25" s="106"/>
      <c r="Y25" s="106"/>
      <c r="AA25" s="106"/>
      <c r="AC25" s="106"/>
      <c r="AE25" s="106"/>
      <c r="AG25" s="106"/>
      <c r="AI25" s="106"/>
      <c r="AK25" s="77"/>
    </row>
    <row r="27" customFormat="false" ht="15.75" hidden="false" customHeight="false" outlineLevel="0" collapsed="false">
      <c r="A27" s="71"/>
      <c r="C27" s="78"/>
    </row>
    <row r="28" customFormat="false" ht="15.75" hidden="false" customHeight="false" outlineLevel="0" collapsed="false">
      <c r="A28" s="71"/>
      <c r="C28" s="78"/>
    </row>
    <row r="29" customFormat="false" ht="15.75" hidden="false" customHeight="false" outlineLevel="0" collapsed="false">
      <c r="A29" s="71"/>
      <c r="C29" s="78"/>
    </row>
    <row r="30" customFormat="false" ht="15.75" hidden="false" customHeight="false" outlineLevel="0" collapsed="false">
      <c r="A30" s="71"/>
    </row>
    <row r="31" customFormat="false" ht="15.75" hidden="false" customHeight="false" outlineLevel="0" collapsed="false">
      <c r="A31" s="71"/>
    </row>
    <row r="32" customFormat="false" ht="15.75" hidden="false" customHeight="false" outlineLevel="0" collapsed="false">
      <c r="A32" s="71"/>
    </row>
    <row r="33" customFormat="false" ht="15.75" hidden="false" customHeight="false" outlineLevel="0" collapsed="false">
      <c r="A33" s="71"/>
    </row>
    <row r="34" customFormat="false" ht="15.75" hidden="false" customHeight="false" outlineLevel="0" collapsed="false">
      <c r="A34" s="71"/>
    </row>
    <row r="35" customFormat="false" ht="15.75" hidden="false" customHeight="false" outlineLevel="0" collapsed="false">
      <c r="A35" s="71"/>
    </row>
    <row r="36" customFormat="false" ht="15.75" hidden="false" customHeight="false" outlineLevel="0" collapsed="false">
      <c r="A36" s="71"/>
    </row>
    <row r="37" customFormat="false" ht="15.75" hidden="false" customHeight="false" outlineLevel="0" collapsed="false">
      <c r="A37" s="71"/>
    </row>
    <row r="38" customFormat="false" ht="15.75" hidden="false" customHeight="false" outlineLevel="0" collapsed="false">
      <c r="A38" s="71"/>
    </row>
    <row r="39" customFormat="false" ht="15.75" hidden="false" customHeight="false" outlineLevel="0" collapsed="false">
      <c r="A39" s="71"/>
    </row>
  </sheetData>
  <mergeCells count="1">
    <mergeCell ref="G6:AI6"/>
  </mergeCells>
  <printOptions headings="false" gridLines="false" gridLinesSet="true" horizontalCentered="false" verticalCentered="false"/>
  <pageMargins left="0" right="0" top="0.659722222222222" bottom="0.410416666666667" header="0.511811023622047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&amp;CHIGHLY CONFIDENTIAL - DO NOT COPY OR DISTRIBUTE&amp;R&amp;P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39"/>
  <sheetViews>
    <sheetView showFormulas="false" showGridLines="false" showRowColHeaders="true" showZeros="true" rightToLeft="false" tabSelected="false" showOutlineSymbols="true" defaultGridColor="true" view="normal" topLeftCell="A6" colorId="64" zoomScale="100" zoomScaleNormal="100" zoomScalePageLayoutView="100" workbookViewId="0">
      <selection pane="topLeft" activeCell="H24" activeCellId="0" sqref="H24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10.41"/>
    <col collapsed="false" customWidth="true" hidden="true" outlineLevel="0" max="2" min="2" style="8" width="3.56"/>
    <col collapsed="false" customWidth="true" hidden="true" outlineLevel="0" max="3" min="3" style="61" width="13.28"/>
    <col collapsed="false" customWidth="true" hidden="false" outlineLevel="0" max="4" min="4" style="8" width="2.56"/>
    <col collapsed="false" customWidth="true" hidden="true" outlineLevel="0" max="5" min="5" style="62" width="15.7"/>
    <col collapsed="false" customWidth="true" hidden="false" outlineLevel="0" max="6" min="6" style="62" width="7.85"/>
    <col collapsed="false" customWidth="true" hidden="false" outlineLevel="0" max="7" min="7" style="62" width="13.28"/>
    <col collapsed="false" customWidth="true" hidden="false" outlineLevel="0" max="8" min="8" style="62" width="2.42"/>
    <col collapsed="false" customWidth="true" hidden="false" outlineLevel="0" max="9" min="9" style="62" width="12.42"/>
    <col collapsed="false" customWidth="true" hidden="false" outlineLevel="0" max="10" min="10" style="62" width="1.56"/>
    <col collapsed="false" customWidth="true" hidden="false" outlineLevel="0" max="11" min="11" style="62" width="13.28"/>
    <col collapsed="false" customWidth="true" hidden="false" outlineLevel="0" max="12" min="12" style="62" width="1.41"/>
    <col collapsed="false" customWidth="true" hidden="false" outlineLevel="0" max="13" min="13" style="62" width="11.99"/>
    <col collapsed="false" customWidth="true" hidden="false" outlineLevel="0" max="14" min="14" style="8" width="2.56"/>
    <col collapsed="false" customWidth="true" hidden="false" outlineLevel="0" max="15" min="15" style="8" width="11.99"/>
    <col collapsed="false" customWidth="true" hidden="false" outlineLevel="0" max="16" min="16" style="8" width="1.85"/>
    <col collapsed="false" customWidth="true" hidden="false" outlineLevel="0" max="17" min="17" style="8" width="11.99"/>
    <col collapsed="false" customWidth="true" hidden="false" outlineLevel="0" max="18" min="18" style="8" width="1.85"/>
    <col collapsed="false" customWidth="true" hidden="false" outlineLevel="0" max="19" min="19" style="8" width="11.99"/>
    <col collapsed="false" customWidth="true" hidden="false" outlineLevel="0" max="20" min="20" style="8" width="1.85"/>
    <col collapsed="false" customWidth="true" hidden="false" outlineLevel="0" max="21" min="21" style="8" width="11.99"/>
    <col collapsed="false" customWidth="true" hidden="false" outlineLevel="0" max="22" min="22" style="8" width="1.85"/>
    <col collapsed="false" customWidth="true" hidden="false" outlineLevel="0" max="23" min="23" style="8" width="11.99"/>
    <col collapsed="false" customWidth="true" hidden="false" outlineLevel="0" max="24" min="24" style="8" width="1.85"/>
    <col collapsed="false" customWidth="true" hidden="false" outlineLevel="0" max="25" min="25" style="8" width="11.99"/>
    <col collapsed="false" customWidth="true" hidden="false" outlineLevel="0" max="26" min="26" style="8" width="1.85"/>
    <col collapsed="false" customWidth="true" hidden="false" outlineLevel="0" max="27" min="27" style="8" width="11.99"/>
    <col collapsed="false" customWidth="true" hidden="false" outlineLevel="0" max="28" min="28" style="8" width="1.85"/>
    <col collapsed="false" customWidth="true" hidden="false" outlineLevel="0" max="29" min="29" style="8" width="12.7"/>
    <col collapsed="false" customWidth="true" hidden="false" outlineLevel="0" max="30" min="30" style="8" width="1.85"/>
    <col collapsed="false" customWidth="true" hidden="false" outlineLevel="0" max="31" min="31" style="8" width="12.7"/>
    <col collapsed="false" customWidth="true" hidden="false" outlineLevel="0" max="32" min="32" style="8" width="1.7"/>
    <col collapsed="false" customWidth="true" hidden="false" outlineLevel="0" max="33" min="33" style="8" width="12.42"/>
    <col collapsed="false" customWidth="true" hidden="false" outlineLevel="0" max="34" min="34" style="8" width="1.85"/>
    <col collapsed="false" customWidth="true" hidden="false" outlineLevel="0" max="35" min="35" style="8" width="12.28"/>
    <col collapsed="false" customWidth="true" hidden="false" outlineLevel="0" max="36" min="36" style="8" width="2.42"/>
    <col collapsed="false" customWidth="true" hidden="false" outlineLevel="0" max="37" min="37" style="63" width="34.71"/>
    <col collapsed="false" customWidth="false" hidden="false" outlineLevel="0" max="257" min="38" style="8" width="9.14"/>
  </cols>
  <sheetData>
    <row r="1" customFormat="false" ht="18.75" hidden="false" customHeight="false" outlineLevel="0" collapsed="false">
      <c r="A1" s="90"/>
    </row>
    <row r="2" customFormat="false" ht="18.75" hidden="false" customHeight="false" outlineLevel="0" collapsed="false">
      <c r="A2" s="90"/>
    </row>
    <row r="3" customFormat="false" ht="18.75" hidden="false" customHeight="false" outlineLevel="0" collapsed="false">
      <c r="A3" s="90"/>
      <c r="C3" s="42"/>
      <c r="D3" s="42"/>
      <c r="E3" s="64" t="s">
        <v>91</v>
      </c>
      <c r="F3" s="65"/>
      <c r="G3" s="8"/>
      <c r="H3" s="8"/>
      <c r="I3" s="8"/>
      <c r="J3" s="8"/>
      <c r="K3" s="8"/>
      <c r="L3" s="8"/>
      <c r="M3" s="8"/>
    </row>
    <row r="4" customFormat="false" ht="18.75" hidden="false" customHeight="false" outlineLevel="0" collapsed="false">
      <c r="A4" s="90"/>
      <c r="C4" s="42"/>
      <c r="D4" s="42"/>
      <c r="E4" s="64"/>
      <c r="F4" s="65"/>
      <c r="G4" s="8"/>
      <c r="H4" s="8"/>
      <c r="I4" s="8"/>
      <c r="J4" s="8"/>
      <c r="K4" s="8"/>
      <c r="L4" s="8"/>
      <c r="M4" s="8"/>
    </row>
    <row r="5" customFormat="false" ht="19.5" hidden="false" customHeight="false" outlineLevel="0" collapsed="false">
      <c r="A5" s="90"/>
      <c r="C5" s="42"/>
      <c r="D5" s="42"/>
      <c r="E5" s="64"/>
      <c r="F5" s="65"/>
      <c r="G5" s="8"/>
      <c r="H5" s="8"/>
      <c r="I5" s="8"/>
      <c r="J5" s="8"/>
      <c r="K5" s="8"/>
      <c r="L5" s="8"/>
      <c r="M5" s="8"/>
    </row>
    <row r="6" customFormat="false" ht="16.5" hidden="false" customHeight="false" outlineLevel="0" collapsed="false">
      <c r="A6" s="13"/>
      <c r="B6" s="13"/>
      <c r="C6" s="42"/>
      <c r="D6" s="42"/>
      <c r="E6" s="64"/>
      <c r="F6" s="65"/>
      <c r="G6" s="91" t="s">
        <v>92</v>
      </c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13"/>
      <c r="AK6" s="20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customFormat="false" ht="31.5" hidden="false" customHeight="false" outlineLevel="0" collapsed="false">
      <c r="A7" s="13"/>
      <c r="B7" s="13"/>
      <c r="C7" s="107" t="s">
        <v>93</v>
      </c>
      <c r="D7" s="42"/>
      <c r="E7" s="99" t="s">
        <v>94</v>
      </c>
      <c r="F7" s="65"/>
      <c r="G7" s="65" t="s">
        <v>95</v>
      </c>
      <c r="H7" s="64"/>
      <c r="I7" s="65" t="s">
        <v>96</v>
      </c>
      <c r="J7" s="64"/>
      <c r="K7" s="65" t="s">
        <v>97</v>
      </c>
      <c r="L7" s="64"/>
      <c r="M7" s="65" t="s">
        <v>98</v>
      </c>
      <c r="N7" s="108"/>
      <c r="O7" s="65" t="s">
        <v>99</v>
      </c>
      <c r="P7" s="13"/>
      <c r="Q7" s="65" t="s">
        <v>100</v>
      </c>
      <c r="R7" s="13"/>
      <c r="S7" s="65" t="s">
        <v>113</v>
      </c>
      <c r="T7" s="13"/>
      <c r="U7" s="65" t="s">
        <v>114</v>
      </c>
      <c r="V7" s="13"/>
      <c r="W7" s="65" t="s">
        <v>115</v>
      </c>
      <c r="X7" s="13"/>
      <c r="Y7" s="65" t="s">
        <v>116</v>
      </c>
      <c r="Z7" s="13"/>
      <c r="AA7" s="65" t="s">
        <v>117</v>
      </c>
      <c r="AB7" s="13"/>
      <c r="AC7" s="65" t="s">
        <v>21</v>
      </c>
      <c r="AD7" s="13"/>
      <c r="AE7" s="65" t="s">
        <v>95</v>
      </c>
      <c r="AF7" s="13"/>
      <c r="AG7" s="65" t="s">
        <v>96</v>
      </c>
      <c r="AH7" s="13"/>
      <c r="AI7" s="65" t="s">
        <v>97</v>
      </c>
      <c r="AJ7" s="13"/>
      <c r="AK7" s="99"/>
      <c r="AL7" s="13"/>
      <c r="AM7" s="13"/>
      <c r="AN7" s="13"/>
      <c r="AO7" s="13"/>
      <c r="AP7" s="13"/>
      <c r="AQ7" s="13"/>
      <c r="AR7" s="13"/>
      <c r="AS7" s="13"/>
      <c r="AT7" s="13"/>
      <c r="AU7" s="13"/>
    </row>
    <row r="8" customFormat="false" ht="15.75" hidden="false" customHeight="false" outlineLevel="0" collapsed="false">
      <c r="A8" s="13" t="s">
        <v>8</v>
      </c>
      <c r="B8" s="13"/>
      <c r="C8" s="92"/>
      <c r="D8" s="93"/>
      <c r="E8" s="94" t="n">
        <v>732.2</v>
      </c>
      <c r="F8" s="95"/>
      <c r="G8" s="94" t="n">
        <f aca="false">'Non Employees'!G8+Employee!G8</f>
        <v>21.2</v>
      </c>
      <c r="H8" s="94"/>
      <c r="I8" s="94" t="n">
        <f aca="false">'Non Employees'!I8+Employee!I8</f>
        <v>21.2</v>
      </c>
      <c r="J8" s="94"/>
      <c r="K8" s="94" t="n">
        <f aca="false">'Non Employees'!K8+Employee!K8</f>
        <v>21.2</v>
      </c>
      <c r="L8" s="94"/>
      <c r="M8" s="94" t="n">
        <f aca="false">'Non Employees'!M8+Employee!M8</f>
        <v>21.2</v>
      </c>
      <c r="N8" s="94"/>
      <c r="O8" s="94" t="n">
        <f aca="false">'Non Employees'!O8+Employee!O8</f>
        <v>21.2</v>
      </c>
      <c r="P8" s="94"/>
      <c r="Q8" s="94" t="n">
        <f aca="false">'Non Employees'!Q8+Employee!Q8</f>
        <v>21.2</v>
      </c>
      <c r="R8" s="94"/>
      <c r="S8" s="94" t="n">
        <f aca="false">'Non Employees'!S8+Employee!S8</f>
        <v>21.2</v>
      </c>
      <c r="T8" s="94"/>
      <c r="U8" s="94" t="n">
        <f aca="false">'Non Employees'!U8+Employee!U8</f>
        <v>21.2</v>
      </c>
      <c r="V8" s="94" t="n">
        <v>0</v>
      </c>
      <c r="W8" s="94" t="n">
        <f aca="false">'Non Employees'!W8+Employee!W8</f>
        <v>21.2</v>
      </c>
      <c r="X8" s="94"/>
      <c r="Y8" s="94" t="n">
        <f aca="false">'Non Employees'!Y8+Employee!Y8</f>
        <v>21.2</v>
      </c>
      <c r="Z8" s="94"/>
      <c r="AA8" s="94" t="n">
        <f aca="false">'Non Employees'!AA8+Employee!AA8</f>
        <v>21.2</v>
      </c>
      <c r="AB8" s="94"/>
      <c r="AC8" s="94" t="n">
        <f aca="false">'Non Employees'!AC8+Employee!AC8</f>
        <v>21.2</v>
      </c>
      <c r="AD8" s="94"/>
      <c r="AE8" s="94" t="n">
        <f aca="false">'Non Employees'!AE8+Employee!AE8</f>
        <v>21.2</v>
      </c>
      <c r="AF8" s="94"/>
      <c r="AG8" s="94" t="n">
        <f aca="false">'Non Employees'!AG8+Employee!AG8</f>
        <v>21.2</v>
      </c>
      <c r="AH8" s="94"/>
      <c r="AI8" s="94" t="n">
        <f aca="false">'Non Employees'!AI8+Employee!AI8</f>
        <v>21.2</v>
      </c>
      <c r="AJ8" s="13"/>
      <c r="AK8" s="96"/>
      <c r="AL8" s="13"/>
      <c r="AM8" s="13"/>
      <c r="AN8" s="13"/>
      <c r="AO8" s="13"/>
      <c r="AP8" s="13"/>
      <c r="AQ8" s="13"/>
      <c r="AR8" s="13"/>
      <c r="AS8" s="13"/>
      <c r="AT8" s="13"/>
      <c r="AU8" s="13"/>
    </row>
    <row r="9" customFormat="false" ht="15.75" hidden="false" customHeight="false" outlineLevel="0" collapsed="false">
      <c r="A9" s="8" t="s">
        <v>9</v>
      </c>
      <c r="C9" s="92"/>
      <c r="D9" s="97"/>
      <c r="E9" s="94" t="n">
        <f aca="false">385+15+6+2</f>
        <v>408</v>
      </c>
      <c r="F9" s="98"/>
      <c r="G9" s="94" t="n">
        <f aca="false">'Non Employees'!G9+Employee!G9</f>
        <v>10.6</v>
      </c>
      <c r="H9" s="94"/>
      <c r="I9" s="94" t="n">
        <f aca="false">'Non Employees'!I9+Employee!I9</f>
        <v>10.6</v>
      </c>
      <c r="J9" s="94"/>
      <c r="K9" s="94" t="n">
        <f aca="false">'Non Employees'!K9+Employee!K9</f>
        <v>10.6</v>
      </c>
      <c r="L9" s="94"/>
      <c r="M9" s="94" t="n">
        <f aca="false">'Non Employees'!M9+Employee!M9</f>
        <v>10.6</v>
      </c>
      <c r="N9" s="94"/>
      <c r="O9" s="94" t="n">
        <f aca="false">'Non Employees'!O9+Employee!O9</f>
        <v>10.6</v>
      </c>
      <c r="P9" s="94"/>
      <c r="Q9" s="94" t="n">
        <f aca="false">'Non Employees'!Q9+Employee!Q9</f>
        <v>10.6</v>
      </c>
      <c r="R9" s="94"/>
      <c r="S9" s="94" t="n">
        <f aca="false">'Non Employees'!S9+Employee!S9</f>
        <v>10.6</v>
      </c>
      <c r="T9" s="94"/>
      <c r="U9" s="94" t="n">
        <f aca="false">'Non Employees'!U9+Employee!U9</f>
        <v>10.6</v>
      </c>
      <c r="V9" s="94" t="n">
        <v>0</v>
      </c>
      <c r="W9" s="94" t="n">
        <f aca="false">'Non Employees'!W9+Employee!W9</f>
        <v>10.6</v>
      </c>
      <c r="X9" s="94"/>
      <c r="Y9" s="94" t="n">
        <f aca="false">'Non Employees'!Y9+Employee!Y9</f>
        <v>10.6</v>
      </c>
      <c r="Z9" s="94"/>
      <c r="AA9" s="94" t="n">
        <f aca="false">'Non Employees'!AA9+Employee!AA9</f>
        <v>10.6</v>
      </c>
      <c r="AB9" s="94"/>
      <c r="AC9" s="94" t="n">
        <f aca="false">'Non Employees'!AC9+Employee!AC9</f>
        <v>10.6</v>
      </c>
      <c r="AD9" s="94"/>
      <c r="AE9" s="94" t="n">
        <f aca="false">'Non Employees'!AE9+Employee!AE9</f>
        <v>10.6</v>
      </c>
      <c r="AF9" s="94"/>
      <c r="AG9" s="94" t="n">
        <f aca="false">'Non Employees'!AG9+Employee!AG9</f>
        <v>10.6</v>
      </c>
      <c r="AH9" s="94"/>
      <c r="AI9" s="94" t="n">
        <f aca="false">'Non Employees'!AI9+Employee!AI9</f>
        <v>10.6</v>
      </c>
      <c r="AK9" s="99"/>
    </row>
    <row r="10" customFormat="false" ht="15.75" hidden="false" customHeight="false" outlineLevel="0" collapsed="false">
      <c r="A10" s="8" t="s">
        <v>11</v>
      </c>
      <c r="C10" s="92"/>
      <c r="D10" s="97"/>
      <c r="E10" s="94" t="n">
        <v>65</v>
      </c>
      <c r="F10" s="98"/>
      <c r="G10" s="94" t="n">
        <f aca="false">'Non Employees'!G10+Employee!G10</f>
        <v>9.6</v>
      </c>
      <c r="H10" s="94"/>
      <c r="I10" s="94" t="n">
        <f aca="false">'Non Employees'!I10+Employee!I10</f>
        <v>8.1</v>
      </c>
      <c r="J10" s="94"/>
      <c r="K10" s="94" t="n">
        <f aca="false">'Non Employees'!K10+Employee!K10</f>
        <v>-19.9</v>
      </c>
      <c r="L10" s="94"/>
      <c r="M10" s="94" t="n">
        <f aca="false">'Non Employees'!M10+Employee!M10</f>
        <v>6.8</v>
      </c>
      <c r="N10" s="94"/>
      <c r="O10" s="94" t="n">
        <f aca="false">'Non Employees'!O10+Employee!O10</f>
        <v>6.8</v>
      </c>
      <c r="P10" s="94"/>
      <c r="Q10" s="94" t="n">
        <f aca="false">'Non Employees'!Q10+Employee!Q10</f>
        <v>6.8</v>
      </c>
      <c r="R10" s="94"/>
      <c r="S10" s="94" t="n">
        <f aca="false">'Non Employees'!S10+Employee!S10</f>
        <v>6.8</v>
      </c>
      <c r="T10" s="94"/>
      <c r="U10" s="94" t="n">
        <f aca="false">'Non Employees'!U10+Employee!U10</f>
        <v>6.8</v>
      </c>
      <c r="V10" s="94" t="n">
        <v>0</v>
      </c>
      <c r="W10" s="94" t="n">
        <f aca="false">'Non Employees'!W10+Employee!W10</f>
        <v>6.8</v>
      </c>
      <c r="X10" s="94"/>
      <c r="Y10" s="94" t="n">
        <f aca="false">'Non Employees'!Y10+Employee!Y10</f>
        <v>6.8</v>
      </c>
      <c r="Z10" s="94"/>
      <c r="AA10" s="94" t="n">
        <f aca="false">'Non Employees'!AA10+Employee!AA10</f>
        <v>6.8</v>
      </c>
      <c r="AB10" s="94"/>
      <c r="AC10" s="94" t="n">
        <f aca="false">'Non Employees'!AC10+Employee!AC10</f>
        <v>6.8</v>
      </c>
      <c r="AD10" s="94"/>
      <c r="AE10" s="94" t="n">
        <f aca="false">'Non Employees'!AE10+Employee!AE10</f>
        <v>6.8</v>
      </c>
      <c r="AF10" s="94"/>
      <c r="AG10" s="94" t="n">
        <f aca="false">'Non Employees'!AG10+Employee!AG10</f>
        <v>6.8</v>
      </c>
      <c r="AH10" s="94"/>
      <c r="AI10" s="94" t="n">
        <f aca="false">'Non Employees'!AI10+Employee!AI10</f>
        <v>6.8</v>
      </c>
      <c r="AK10" s="99"/>
    </row>
    <row r="11" customFormat="false" ht="15.75" hidden="false" customHeight="false" outlineLevel="0" collapsed="false">
      <c r="A11" s="8" t="s">
        <v>42</v>
      </c>
      <c r="C11" s="92"/>
      <c r="D11" s="97"/>
      <c r="E11" s="94" t="n">
        <v>43</v>
      </c>
      <c r="F11" s="98"/>
      <c r="G11" s="94" t="n">
        <f aca="false">'Non Employees'!G11+Employee!G11</f>
        <v>8.8</v>
      </c>
      <c r="H11" s="94"/>
      <c r="I11" s="94" t="n">
        <f aca="false">'Non Employees'!I11+Employee!I11</f>
        <v>4.9</v>
      </c>
      <c r="J11" s="94"/>
      <c r="K11" s="94" t="n">
        <f aca="false">'Non Employees'!K11+Employee!K11</f>
        <v>10.5</v>
      </c>
      <c r="L11" s="94"/>
      <c r="M11" s="94" t="n">
        <f aca="false">'Non Employees'!M11+Employee!M11</f>
        <v>4.9</v>
      </c>
      <c r="N11" s="94"/>
      <c r="O11" s="94" t="n">
        <f aca="false">'Non Employees'!O11+Employee!O11</f>
        <v>4.9</v>
      </c>
      <c r="P11" s="94"/>
      <c r="Q11" s="94" t="n">
        <f aca="false">'Non Employees'!Q11+Employee!Q11</f>
        <v>6.2</v>
      </c>
      <c r="R11" s="94"/>
      <c r="S11" s="94" t="n">
        <f aca="false">'Non Employees'!S11+Employee!S11</f>
        <v>4.1</v>
      </c>
      <c r="T11" s="94"/>
      <c r="U11" s="94" t="n">
        <f aca="false">'Non Employees'!U11+Employee!U11</f>
        <v>4.4</v>
      </c>
      <c r="V11" s="94" t="n">
        <v>0</v>
      </c>
      <c r="W11" s="94" t="n">
        <f aca="false">'Non Employees'!W11+Employee!W11</f>
        <v>5.4</v>
      </c>
      <c r="X11" s="94"/>
      <c r="Y11" s="94" t="n">
        <f aca="false">'Non Employees'!Y11+Employee!Y11</f>
        <v>4</v>
      </c>
      <c r="Z11" s="94"/>
      <c r="AA11" s="94" t="n">
        <f aca="false">'Non Employees'!AA11+Employee!AA11</f>
        <v>4.1</v>
      </c>
      <c r="AB11" s="94"/>
      <c r="AC11" s="94" t="n">
        <f aca="false">'Non Employees'!AC11+Employee!AC11</f>
        <v>5.3</v>
      </c>
      <c r="AD11" s="94"/>
      <c r="AE11" s="94" t="n">
        <f aca="false">'Non Employees'!AE11+Employee!AE11</f>
        <v>4.1</v>
      </c>
      <c r="AF11" s="94"/>
      <c r="AG11" s="94" t="n">
        <f aca="false">'Non Employees'!AG11+Employee!AG11</f>
        <v>4.04</v>
      </c>
      <c r="AH11" s="94"/>
      <c r="AI11" s="94" t="n">
        <f aca="false">'Non Employees'!AI11+Employee!AI11</f>
        <v>5.5</v>
      </c>
      <c r="AK11" s="99"/>
    </row>
    <row r="12" customFormat="false" ht="15.75" hidden="false" customHeight="false" outlineLevel="0" collapsed="false">
      <c r="A12" s="8" t="s">
        <v>47</v>
      </c>
      <c r="C12" s="92"/>
      <c r="D12" s="97"/>
      <c r="E12" s="94" t="n">
        <v>0</v>
      </c>
      <c r="F12" s="98"/>
      <c r="G12" s="94" t="n">
        <f aca="false">'Non Employees'!G12+Employee!G12</f>
        <v>25.6</v>
      </c>
      <c r="H12" s="94"/>
      <c r="I12" s="94" t="n">
        <f aca="false">'Non Employees'!I12+Employee!I12</f>
        <v>25.3</v>
      </c>
      <c r="J12" s="94"/>
      <c r="K12" s="94" t="n">
        <f aca="false">'Non Employees'!K12+Employee!K12</f>
        <v>25.3</v>
      </c>
      <c r="L12" s="94"/>
      <c r="M12" s="94" t="n">
        <f aca="false">'Non Employees'!M12+Employee!M12</f>
        <v>26.8</v>
      </c>
      <c r="N12" s="94"/>
      <c r="O12" s="94" t="n">
        <f aca="false">'Non Employees'!O12+Employee!O12</f>
        <v>26.8</v>
      </c>
      <c r="P12" s="94"/>
      <c r="Q12" s="94" t="n">
        <f aca="false">'Non Employees'!Q12+Employee!Q12</f>
        <v>26.8</v>
      </c>
      <c r="R12" s="94"/>
      <c r="S12" s="94" t="n">
        <f aca="false">'Non Employees'!S12+Employee!S12</f>
        <v>26.8</v>
      </c>
      <c r="T12" s="94"/>
      <c r="U12" s="94" t="n">
        <f aca="false">'Non Employees'!U12+Employee!U12</f>
        <v>26.8</v>
      </c>
      <c r="V12" s="94" t="n">
        <v>0</v>
      </c>
      <c r="W12" s="94" t="n">
        <f aca="false">'Non Employees'!W12+Employee!W12</f>
        <v>26.8</v>
      </c>
      <c r="X12" s="94"/>
      <c r="Y12" s="94" t="n">
        <f aca="false">'Non Employees'!Y12+Employee!Y12</f>
        <v>26.8</v>
      </c>
      <c r="Z12" s="94"/>
      <c r="AA12" s="94" t="n">
        <f aca="false">'Non Employees'!AA12+Employee!AA12</f>
        <v>26.8</v>
      </c>
      <c r="AB12" s="94"/>
      <c r="AC12" s="94" t="n">
        <f aca="false">'Non Employees'!AC12+Employee!AC12</f>
        <v>26.8</v>
      </c>
      <c r="AD12" s="94"/>
      <c r="AE12" s="94" t="n">
        <f aca="false">'Non Employees'!AE12+Employee!AE12</f>
        <v>26.8</v>
      </c>
      <c r="AF12" s="94"/>
      <c r="AG12" s="94" t="n">
        <f aca="false">'Non Employees'!AG12+Employee!AG12</f>
        <v>26.8</v>
      </c>
      <c r="AH12" s="94"/>
      <c r="AI12" s="94" t="n">
        <f aca="false">'Non Employees'!AI12+Employee!AI12</f>
        <v>26.8</v>
      </c>
      <c r="AK12" s="99"/>
    </row>
    <row r="13" customFormat="false" ht="15.75" hidden="false" customHeight="false" outlineLevel="0" collapsed="false">
      <c r="A13" s="35" t="s">
        <v>16</v>
      </c>
      <c r="C13" s="100"/>
      <c r="D13" s="101"/>
      <c r="E13" s="94" t="n">
        <v>5</v>
      </c>
      <c r="F13" s="102"/>
      <c r="G13" s="94" t="n">
        <f aca="false">'Non Employees'!G13+Employee!G13</f>
        <v>0.9</v>
      </c>
      <c r="H13" s="94"/>
      <c r="I13" s="94" t="n">
        <f aca="false">'Non Employees'!I13+Employee!I13</f>
        <v>0.9</v>
      </c>
      <c r="J13" s="94"/>
      <c r="K13" s="94" t="n">
        <f aca="false">'Non Employees'!K13+Employee!K13</f>
        <v>0.9</v>
      </c>
      <c r="L13" s="94"/>
      <c r="M13" s="94" t="n">
        <f aca="false">'Non Employees'!M13+Employee!M13</f>
        <v>0.9</v>
      </c>
      <c r="N13" s="94"/>
      <c r="O13" s="94" t="n">
        <f aca="false">'Non Employees'!O13+Employee!O13</f>
        <v>0.9</v>
      </c>
      <c r="P13" s="94"/>
      <c r="Q13" s="94" t="n">
        <f aca="false">'Non Employees'!Q13+Employee!Q13</f>
        <v>0.9</v>
      </c>
      <c r="R13" s="94"/>
      <c r="S13" s="94" t="n">
        <f aca="false">'Non Employees'!S13+Employee!S13</f>
        <v>0.9</v>
      </c>
      <c r="T13" s="94"/>
      <c r="U13" s="94" t="n">
        <f aca="false">'Non Employees'!U13+Employee!U13</f>
        <v>0.9</v>
      </c>
      <c r="V13" s="94" t="n">
        <v>0</v>
      </c>
      <c r="W13" s="94" t="n">
        <f aca="false">'Non Employees'!W13+Employee!W13</f>
        <v>0.9</v>
      </c>
      <c r="X13" s="94"/>
      <c r="Y13" s="94" t="n">
        <f aca="false">'Non Employees'!Y13+Employee!Y13</f>
        <v>0.9</v>
      </c>
      <c r="Z13" s="94"/>
      <c r="AA13" s="94" t="n">
        <f aca="false">'Non Employees'!AA13+Employee!AA13</f>
        <v>0.9</v>
      </c>
      <c r="AB13" s="94"/>
      <c r="AC13" s="94" t="n">
        <f aca="false">'Non Employees'!AC13+Employee!AC13</f>
        <v>0.9</v>
      </c>
      <c r="AD13" s="94"/>
      <c r="AE13" s="94" t="n">
        <f aca="false">'Non Employees'!AE13+Employee!AE13</f>
        <v>0.9</v>
      </c>
      <c r="AF13" s="94"/>
      <c r="AG13" s="94" t="n">
        <f aca="false">'Non Employees'!AG13+Employee!AG13</f>
        <v>0.9</v>
      </c>
      <c r="AH13" s="94"/>
      <c r="AI13" s="94" t="n">
        <f aca="false">'Non Employees'!AI13+Employee!AI13</f>
        <v>0.9</v>
      </c>
      <c r="AJ13" s="0"/>
    </row>
    <row r="14" customFormat="false" ht="15.75" hidden="false" customHeight="false" outlineLevel="0" collapsed="false">
      <c r="A14" s="35" t="s">
        <v>14</v>
      </c>
      <c r="C14" s="100"/>
      <c r="D14" s="101"/>
      <c r="E14" s="94" t="n">
        <v>202</v>
      </c>
      <c r="F14" s="102"/>
      <c r="G14" s="94" t="n">
        <f aca="false">'Non Employees'!G14+Employee!G14</f>
        <v>24</v>
      </c>
      <c r="H14" s="94"/>
      <c r="I14" s="94" t="n">
        <f aca="false">'Non Employees'!I14+Employee!I14</f>
        <v>27</v>
      </c>
      <c r="J14" s="94"/>
      <c r="K14" s="94" t="n">
        <f aca="false">'Non Employees'!K14+Employee!K14</f>
        <v>27</v>
      </c>
      <c r="L14" s="94"/>
      <c r="M14" s="94" t="n">
        <f aca="false">'Non Employees'!M14+Employee!M14</f>
        <v>33</v>
      </c>
      <c r="N14" s="94"/>
      <c r="O14" s="94" t="n">
        <f aca="false">'Non Employees'!O14+Employee!O14</f>
        <v>33</v>
      </c>
      <c r="P14" s="94"/>
      <c r="Q14" s="94" t="n">
        <f aca="false">'Non Employees'!Q14+Employee!Q14</f>
        <v>33</v>
      </c>
      <c r="R14" s="94"/>
      <c r="S14" s="94" t="n">
        <f aca="false">'Non Employees'!S14+Employee!S14</f>
        <v>33</v>
      </c>
      <c r="T14" s="94"/>
      <c r="U14" s="94" t="n">
        <f aca="false">'Non Employees'!U14+Employee!U14</f>
        <v>33</v>
      </c>
      <c r="V14" s="94" t="n">
        <v>0</v>
      </c>
      <c r="W14" s="94" t="n">
        <f aca="false">'Non Employees'!W14+Employee!W14</f>
        <v>33</v>
      </c>
      <c r="X14" s="94"/>
      <c r="Y14" s="94" t="n">
        <f aca="false">'Non Employees'!Y14+Employee!Y14</f>
        <v>32</v>
      </c>
      <c r="Z14" s="94"/>
      <c r="AA14" s="94" t="n">
        <f aca="false">'Non Employees'!AA14+Employee!AA14</f>
        <v>32</v>
      </c>
      <c r="AB14" s="94"/>
      <c r="AC14" s="94" t="n">
        <f aca="false">'Non Employees'!AC14+Employee!AC14</f>
        <v>32</v>
      </c>
      <c r="AD14" s="94"/>
      <c r="AE14" s="94" t="n">
        <f aca="false">'Non Employees'!AE14+Employee!AE14</f>
        <v>32</v>
      </c>
      <c r="AF14" s="94"/>
      <c r="AG14" s="94" t="n">
        <f aca="false">'Non Employees'!AG14+Employee!AG14</f>
        <v>32</v>
      </c>
      <c r="AH14" s="94"/>
      <c r="AI14" s="94" t="n">
        <f aca="false">'Non Employees'!AI14+Employee!AI14</f>
        <v>32</v>
      </c>
      <c r="AJ14" s="0"/>
    </row>
    <row r="15" customFormat="false" ht="15.75" hidden="false" customHeight="false" outlineLevel="0" collapsed="false">
      <c r="A15" s="35" t="s">
        <v>12</v>
      </c>
      <c r="C15" s="100"/>
      <c r="D15" s="101"/>
      <c r="E15" s="94" t="n">
        <v>431</v>
      </c>
      <c r="F15" s="102"/>
      <c r="G15" s="94" t="n">
        <f aca="false">'Non Employees'!G15+Employee!G15</f>
        <v>44.1</v>
      </c>
      <c r="H15" s="94"/>
      <c r="I15" s="94" t="n">
        <f aca="false">'Non Employees'!I15+Employee!I15</f>
        <v>61.2</v>
      </c>
      <c r="J15" s="94"/>
      <c r="K15" s="94" t="n">
        <f aca="false">'Non Employees'!K15+Employee!K15</f>
        <v>58.9</v>
      </c>
      <c r="L15" s="94"/>
      <c r="M15" s="94" t="n">
        <f aca="false">'Non Employees'!M15+Employee!M15</f>
        <v>36.5</v>
      </c>
      <c r="N15" s="94"/>
      <c r="O15" s="94" t="n">
        <f aca="false">'Non Employees'!O15+Employee!O15</f>
        <v>36.5</v>
      </c>
      <c r="P15" s="94"/>
      <c r="Q15" s="94" t="n">
        <f aca="false">'Non Employees'!Q15+Employee!Q15</f>
        <v>36.5</v>
      </c>
      <c r="R15" s="94"/>
      <c r="S15" s="94" t="n">
        <f aca="false">'Non Employees'!S15+Employee!S15</f>
        <v>36.5</v>
      </c>
      <c r="T15" s="94"/>
      <c r="U15" s="94" t="n">
        <f aca="false">'Non Employees'!U15+Employee!U15</f>
        <v>36.5</v>
      </c>
      <c r="V15" s="94" t="n">
        <v>0</v>
      </c>
      <c r="W15" s="94" t="n">
        <f aca="false">'Non Employees'!W15+Employee!W15</f>
        <v>36.5</v>
      </c>
      <c r="X15" s="94"/>
      <c r="Y15" s="94" t="n">
        <f aca="false">'Non Employees'!Y15+Employee!Y15</f>
        <v>36.5</v>
      </c>
      <c r="Z15" s="94"/>
      <c r="AA15" s="94" t="n">
        <f aca="false">'Non Employees'!AA15+Employee!AA15</f>
        <v>36.5</v>
      </c>
      <c r="AB15" s="94"/>
      <c r="AC15" s="94" t="n">
        <f aca="false">'Non Employees'!AC15+Employee!AC15</f>
        <v>36.5</v>
      </c>
      <c r="AD15" s="94"/>
      <c r="AE15" s="94" t="n">
        <f aca="false">'Non Employees'!AE15+Employee!AE15</f>
        <v>36.5</v>
      </c>
      <c r="AF15" s="94"/>
      <c r="AG15" s="94" t="n">
        <f aca="false">'Non Employees'!AG15+Employee!AG15</f>
        <v>36.5</v>
      </c>
      <c r="AH15" s="94"/>
      <c r="AI15" s="94" t="n">
        <f aca="false">'Non Employees'!AI15+Employee!AI15</f>
        <v>36.5</v>
      </c>
      <c r="AJ15" s="0"/>
    </row>
    <row r="16" customFormat="false" ht="15.75" hidden="false" customHeight="false" outlineLevel="0" collapsed="false">
      <c r="A16" s="35" t="s">
        <v>15</v>
      </c>
      <c r="C16" s="100"/>
      <c r="D16" s="101"/>
      <c r="E16" s="94" t="n">
        <v>0</v>
      </c>
      <c r="F16" s="102"/>
      <c r="G16" s="94" t="n">
        <f aca="false">'Non Employees'!G16+Employee!G16</f>
        <v>27.4</v>
      </c>
      <c r="H16" s="94"/>
      <c r="I16" s="94" t="n">
        <f aca="false">'Non Employees'!I16+Employee!I16</f>
        <v>42.2</v>
      </c>
      <c r="J16" s="94"/>
      <c r="K16" s="94" t="n">
        <f aca="false">'Non Employees'!K16+Employee!K16</f>
        <v>46.5</v>
      </c>
      <c r="L16" s="94"/>
      <c r="M16" s="94" t="n">
        <f aca="false">'Non Employees'!M16+Employee!M16</f>
        <v>31.2</v>
      </c>
      <c r="N16" s="94"/>
      <c r="O16" s="94" t="n">
        <f aca="false">'Non Employees'!O16+Employee!O16</f>
        <v>27.2</v>
      </c>
      <c r="P16" s="94"/>
      <c r="Q16" s="94" t="n">
        <f aca="false">'Non Employees'!Q16+Employee!Q16</f>
        <v>27.2</v>
      </c>
      <c r="R16" s="94"/>
      <c r="S16" s="94" t="n">
        <f aca="false">'Non Employees'!S16+Employee!S16</f>
        <v>27.2</v>
      </c>
      <c r="T16" s="94"/>
      <c r="U16" s="94" t="n">
        <f aca="false">'Non Employees'!U16+Employee!U16</f>
        <v>27.2</v>
      </c>
      <c r="V16" s="94" t="n">
        <v>0</v>
      </c>
      <c r="W16" s="94" t="n">
        <f aca="false">'Non Employees'!W16+Employee!W16</f>
        <v>27.2</v>
      </c>
      <c r="X16" s="94"/>
      <c r="Y16" s="94" t="n">
        <f aca="false">'Non Employees'!Y16+Employee!Y16</f>
        <v>27.2</v>
      </c>
      <c r="Z16" s="94"/>
      <c r="AA16" s="94" t="n">
        <f aca="false">'Non Employees'!AA16+Employee!AA16</f>
        <v>27.2</v>
      </c>
      <c r="AB16" s="94"/>
      <c r="AC16" s="94" t="n">
        <f aca="false">'Non Employees'!AC16+Employee!AC16</f>
        <v>27.2</v>
      </c>
      <c r="AD16" s="94"/>
      <c r="AE16" s="94" t="n">
        <f aca="false">'Non Employees'!AE16+Employee!AE16</f>
        <v>27.2</v>
      </c>
      <c r="AF16" s="94"/>
      <c r="AG16" s="94" t="n">
        <f aca="false">'Non Employees'!AG16+Employee!AG16</f>
        <v>27.2</v>
      </c>
      <c r="AH16" s="94"/>
      <c r="AI16" s="94" t="n">
        <f aca="false">'Non Employees'!AI16+Employee!AI16</f>
        <v>27.2</v>
      </c>
      <c r="AJ16" s="0"/>
    </row>
    <row r="17" customFormat="false" ht="15.75" hidden="false" customHeight="false" outlineLevel="0" collapsed="false">
      <c r="A17" s="35" t="s">
        <v>41</v>
      </c>
      <c r="C17" s="100"/>
      <c r="D17" s="101"/>
      <c r="E17" s="94" t="n">
        <f aca="false">-684.7+525.5</f>
        <v>-159.2</v>
      </c>
      <c r="F17" s="102"/>
      <c r="G17" s="94" t="n">
        <f aca="false">'Non Employees'!G17+Employee!G17</f>
        <v>31.8</v>
      </c>
      <c r="H17" s="94"/>
      <c r="I17" s="94" t="n">
        <f aca="false">'Non Employees'!I17+Employee!I17</f>
        <v>32.9</v>
      </c>
      <c r="J17" s="94"/>
      <c r="K17" s="94" t="n">
        <f aca="false">'Non Employees'!K17+Employee!K17</f>
        <v>33</v>
      </c>
      <c r="L17" s="94"/>
      <c r="M17" s="94" t="n">
        <f aca="false">'Non Employees'!M17+Employee!M17</f>
        <v>22.5</v>
      </c>
      <c r="N17" s="94"/>
      <c r="O17" s="94" t="n">
        <f aca="false">'Non Employees'!O17+Employee!O17</f>
        <v>25</v>
      </c>
      <c r="P17" s="94"/>
      <c r="Q17" s="94" t="n">
        <f aca="false">'Non Employees'!Q17+Employee!Q17</f>
        <v>24.5</v>
      </c>
      <c r="R17" s="94"/>
      <c r="S17" s="94" t="n">
        <f aca="false">'Non Employees'!S17+Employee!S17</f>
        <v>24.2</v>
      </c>
      <c r="T17" s="94"/>
      <c r="U17" s="94" t="n">
        <f aca="false">'Non Employees'!U17+Employee!U17</f>
        <v>24.4</v>
      </c>
      <c r="V17" s="94" t="n">
        <v>0</v>
      </c>
      <c r="W17" s="94" t="n">
        <f aca="false">'Non Employees'!W17+Employee!W17</f>
        <v>24.3</v>
      </c>
      <c r="X17" s="94"/>
      <c r="Y17" s="94" t="n">
        <f aca="false">'Non Employees'!Y17+Employee!Y17</f>
        <v>24.3</v>
      </c>
      <c r="Z17" s="94"/>
      <c r="AA17" s="94" t="n">
        <f aca="false">'Non Employees'!AA17+Employee!AA17</f>
        <v>24.4</v>
      </c>
      <c r="AB17" s="94"/>
      <c r="AC17" s="94" t="n">
        <f aca="false">'Non Employees'!AC17+Employee!AC17</f>
        <v>24.2</v>
      </c>
      <c r="AD17" s="94"/>
      <c r="AE17" s="94" t="n">
        <f aca="false">'Non Employees'!AE17+Employee!AE17</f>
        <v>24.3</v>
      </c>
      <c r="AF17" s="94"/>
      <c r="AG17" s="94" t="n">
        <f aca="false">'Non Employees'!AG17+Employee!AG17</f>
        <v>24.3</v>
      </c>
      <c r="AH17" s="94"/>
      <c r="AI17" s="94" t="n">
        <f aca="false">'Non Employees'!AI17+Employee!AI17</f>
        <v>24.4</v>
      </c>
      <c r="AJ17" s="0"/>
    </row>
    <row r="18" customFormat="false" ht="15.75" hidden="false" customHeight="false" outlineLevel="0" collapsed="false">
      <c r="A18" s="35" t="s">
        <v>45</v>
      </c>
      <c r="C18" s="100"/>
      <c r="D18" s="101"/>
      <c r="E18" s="94" t="n">
        <v>904.8</v>
      </c>
      <c r="F18" s="102"/>
      <c r="G18" s="94" t="n">
        <f aca="false">'Non Employees'!G18+Employee!G18</f>
        <v>14</v>
      </c>
      <c r="H18" s="94"/>
      <c r="I18" s="94" t="n">
        <f aca="false">'Non Employees'!I18+Employee!I18</f>
        <v>14</v>
      </c>
      <c r="J18" s="94"/>
      <c r="K18" s="94" t="n">
        <f aca="false">'Non Employees'!K18+Employee!K18</f>
        <v>14</v>
      </c>
      <c r="L18" s="94"/>
      <c r="M18" s="94" t="n">
        <f aca="false">'Non Employees'!M18+Employee!M18</f>
        <v>10</v>
      </c>
      <c r="N18" s="94"/>
      <c r="O18" s="94" t="n">
        <f aca="false">'Non Employees'!O18+Employee!O18</f>
        <v>10</v>
      </c>
      <c r="P18" s="94"/>
      <c r="Q18" s="94" t="n">
        <f aca="false">'Non Employees'!Q18+Employee!Q18</f>
        <v>10</v>
      </c>
      <c r="R18" s="94"/>
      <c r="S18" s="94" t="n">
        <f aca="false">'Non Employees'!S18+Employee!S18</f>
        <v>10</v>
      </c>
      <c r="T18" s="94"/>
      <c r="U18" s="94" t="n">
        <f aca="false">'Non Employees'!U18+Employee!U18</f>
        <v>10</v>
      </c>
      <c r="V18" s="94" t="n">
        <v>0</v>
      </c>
      <c r="W18" s="94" t="n">
        <f aca="false">'Non Employees'!W18+Employee!W18</f>
        <v>10</v>
      </c>
      <c r="X18" s="94"/>
      <c r="Y18" s="94" t="n">
        <f aca="false">'Non Employees'!Y18+Employee!Y18</f>
        <v>10</v>
      </c>
      <c r="Z18" s="94"/>
      <c r="AA18" s="94" t="n">
        <f aca="false">'Non Employees'!AA18+Employee!AA18</f>
        <v>10</v>
      </c>
      <c r="AB18" s="94"/>
      <c r="AC18" s="94" t="n">
        <f aca="false">'Non Employees'!AC18+Employee!AC18</f>
        <v>10</v>
      </c>
      <c r="AD18" s="94"/>
      <c r="AE18" s="94" t="n">
        <f aca="false">'Non Employees'!AE18+Employee!AE18</f>
        <v>10</v>
      </c>
      <c r="AF18" s="94"/>
      <c r="AG18" s="94" t="n">
        <f aca="false">'Non Employees'!AG18+Employee!AG18</f>
        <v>10</v>
      </c>
      <c r="AH18" s="94"/>
      <c r="AI18" s="94" t="n">
        <f aca="false">'Non Employees'!AI18+Employee!AI18</f>
        <v>10</v>
      </c>
      <c r="AJ18" s="0"/>
    </row>
    <row r="19" customFormat="false" ht="15.75" hidden="false" customHeight="false" outlineLevel="0" collapsed="false">
      <c r="A19" s="8" t="s">
        <v>13</v>
      </c>
      <c r="C19" s="100"/>
      <c r="D19" s="101"/>
      <c r="E19" s="94" t="n">
        <v>0</v>
      </c>
      <c r="F19" s="102"/>
      <c r="G19" s="94" t="n">
        <f aca="false">'Non Employees'!G19+Employee!G19</f>
        <v>12.4</v>
      </c>
      <c r="H19" s="94"/>
      <c r="I19" s="94" t="n">
        <f aca="false">'Non Employees'!I19+Employee!I19</f>
        <v>12.5</v>
      </c>
      <c r="J19" s="94"/>
      <c r="K19" s="94" t="n">
        <f aca="false">'Non Employees'!K19+Employee!K19</f>
        <v>12.5</v>
      </c>
      <c r="L19" s="94"/>
      <c r="M19" s="94" t="n">
        <f aca="false">'Non Employees'!M19+Employee!M19</f>
        <v>12.2</v>
      </c>
      <c r="N19" s="94"/>
      <c r="O19" s="94" t="n">
        <f aca="false">'Non Employees'!O19+Employee!O19</f>
        <v>12.2</v>
      </c>
      <c r="P19" s="94"/>
      <c r="Q19" s="94" t="n">
        <f aca="false">'Non Employees'!Q19+Employee!Q19</f>
        <v>12.2</v>
      </c>
      <c r="R19" s="94"/>
      <c r="S19" s="94" t="n">
        <f aca="false">'Non Employees'!S19+Employee!S19</f>
        <v>11.5</v>
      </c>
      <c r="T19" s="94"/>
      <c r="U19" s="94" t="n">
        <f aca="false">'Non Employees'!U19+Employee!U19</f>
        <v>11.5</v>
      </c>
      <c r="V19" s="94" t="n">
        <v>0</v>
      </c>
      <c r="W19" s="94" t="n">
        <f aca="false">'Non Employees'!W19+Employee!W19</f>
        <v>11.5</v>
      </c>
      <c r="X19" s="94"/>
      <c r="Y19" s="94" t="n">
        <f aca="false">'Non Employees'!Y19+Employee!Y19</f>
        <v>12.3</v>
      </c>
      <c r="Z19" s="94"/>
      <c r="AA19" s="94" t="n">
        <f aca="false">'Non Employees'!AA19+Employee!AA19</f>
        <v>12.3</v>
      </c>
      <c r="AB19" s="94"/>
      <c r="AC19" s="94" t="n">
        <f aca="false">'Non Employees'!AC19+Employee!AC19</f>
        <v>12.3</v>
      </c>
      <c r="AD19" s="94"/>
      <c r="AE19" s="94" t="n">
        <f aca="false">'Non Employees'!AE19+Employee!AE19</f>
        <v>11.5</v>
      </c>
      <c r="AF19" s="94"/>
      <c r="AG19" s="94" t="n">
        <f aca="false">'Non Employees'!AG19+Employee!AG19</f>
        <v>11.5</v>
      </c>
      <c r="AH19" s="94"/>
      <c r="AI19" s="94" t="n">
        <f aca="false">'Non Employees'!AI19+Employee!AI19</f>
        <v>11.5</v>
      </c>
      <c r="AJ19" s="0"/>
    </row>
    <row r="20" customFormat="false" ht="15.75" hidden="false" customHeight="false" outlineLevel="0" collapsed="false">
      <c r="A20" s="8" t="s">
        <v>118</v>
      </c>
      <c r="C20" s="100"/>
      <c r="D20" s="101"/>
      <c r="E20" s="94" t="n">
        <v>0</v>
      </c>
      <c r="F20" s="109"/>
      <c r="G20" s="94" t="n">
        <f aca="false">'Non Employees'!G20+Employee!G20</f>
        <v>2.8</v>
      </c>
      <c r="H20" s="94"/>
      <c r="I20" s="94" t="n">
        <f aca="false">'Non Employees'!I20+Employee!I20</f>
        <v>2.8</v>
      </c>
      <c r="J20" s="94"/>
      <c r="K20" s="94" t="n">
        <f aca="false">'Non Employees'!K20+Employee!K20</f>
        <v>2.8</v>
      </c>
      <c r="L20" s="94"/>
      <c r="M20" s="94" t="n">
        <f aca="false">'Non Employees'!M20+Employee!M20</f>
        <v>2.8</v>
      </c>
      <c r="N20" s="94"/>
      <c r="O20" s="94" t="n">
        <f aca="false">'Non Employees'!O20+Employee!O20</f>
        <v>2.8</v>
      </c>
      <c r="P20" s="94"/>
      <c r="Q20" s="94" t="n">
        <f aca="false">'Non Employees'!Q20+Employee!Q20</f>
        <v>2.8</v>
      </c>
      <c r="R20" s="94"/>
      <c r="S20" s="94" t="n">
        <f aca="false">'Non Employees'!S20+Employee!S20</f>
        <v>2.8</v>
      </c>
      <c r="T20" s="94"/>
      <c r="U20" s="94" t="n">
        <f aca="false">'Non Employees'!U20+Employee!U20</f>
        <v>2.8</v>
      </c>
      <c r="V20" s="94"/>
      <c r="W20" s="94" t="n">
        <f aca="false">'Non Employees'!W20+Employee!W20</f>
        <v>2.8</v>
      </c>
      <c r="X20" s="94"/>
      <c r="Y20" s="94" t="n">
        <f aca="false">'Non Employees'!Y20+Employee!Y20</f>
        <v>2.8</v>
      </c>
      <c r="Z20" s="94"/>
      <c r="AA20" s="94" t="n">
        <f aca="false">'Non Employees'!AA20+Employee!AA20</f>
        <v>2.8</v>
      </c>
      <c r="AB20" s="94"/>
      <c r="AC20" s="94" t="n">
        <f aca="false">'Non Employees'!AC20+Employee!AC20</f>
        <v>2.8</v>
      </c>
      <c r="AD20" s="94"/>
      <c r="AE20" s="94" t="n">
        <f aca="false">'Non Employees'!AE20+Employee!AE20</f>
        <v>2.8</v>
      </c>
      <c r="AF20" s="94"/>
      <c r="AG20" s="94" t="n">
        <f aca="false">'Non Employees'!AG20+Employee!AG20</f>
        <v>2.8</v>
      </c>
      <c r="AH20" s="94"/>
      <c r="AI20" s="94" t="n">
        <f aca="false">'Non Employees'!AI20+Employee!AI20</f>
        <v>2.8</v>
      </c>
      <c r="AJ20" s="0"/>
    </row>
    <row r="21" customFormat="false" ht="15.75" hidden="false" customHeight="false" outlineLevel="0" collapsed="false">
      <c r="A21" s="8" t="s">
        <v>119</v>
      </c>
      <c r="C21" s="100"/>
      <c r="D21" s="101"/>
      <c r="E21" s="94"/>
      <c r="F21" s="109"/>
      <c r="G21" s="94" t="n">
        <f aca="false">'Non Employees'!G21+Employee!G21</f>
        <v>4.1</v>
      </c>
      <c r="H21" s="94"/>
      <c r="I21" s="94" t="n">
        <f aca="false">'Non Employees'!I21+Employee!I21</f>
        <v>4.1</v>
      </c>
      <c r="J21" s="94"/>
      <c r="K21" s="94" t="n">
        <f aca="false">'Non Employees'!K21+Employee!K21</f>
        <v>4.1</v>
      </c>
      <c r="L21" s="94"/>
      <c r="M21" s="94" t="n">
        <f aca="false">'Non Employees'!M21+Employee!M21</f>
        <v>4.1</v>
      </c>
      <c r="N21" s="94"/>
      <c r="O21" s="94" t="n">
        <f aca="false">'Non Employees'!O21+Employee!O21</f>
        <v>4.1</v>
      </c>
      <c r="P21" s="94"/>
      <c r="Q21" s="94" t="n">
        <f aca="false">'Non Employees'!Q21+Employee!Q21</f>
        <v>4.1</v>
      </c>
      <c r="R21" s="94"/>
      <c r="S21" s="94" t="n">
        <f aca="false">'Non Employees'!S21+Employee!S21</f>
        <v>4.1</v>
      </c>
      <c r="T21" s="94"/>
      <c r="U21" s="94" t="n">
        <f aca="false">'Non Employees'!U21+Employee!U21</f>
        <v>4.1</v>
      </c>
      <c r="V21" s="94"/>
      <c r="W21" s="94" t="n">
        <f aca="false">'Non Employees'!W21+Employee!W21</f>
        <v>4.1</v>
      </c>
      <c r="X21" s="94"/>
      <c r="Y21" s="94" t="n">
        <f aca="false">'Non Employees'!Y21+Employee!Y21</f>
        <v>4.1</v>
      </c>
      <c r="Z21" s="94"/>
      <c r="AA21" s="94" t="n">
        <f aca="false">'Non Employees'!AA21+Employee!AA21</f>
        <v>4.1</v>
      </c>
      <c r="AB21" s="94"/>
      <c r="AC21" s="94" t="n">
        <f aca="false">'Non Employees'!AC21+Employee!AC21</f>
        <v>4.1</v>
      </c>
      <c r="AD21" s="94"/>
      <c r="AE21" s="94" t="n">
        <f aca="false">'Non Employees'!AE21+Employee!AE21</f>
        <v>4.1</v>
      </c>
      <c r="AF21" s="94"/>
      <c r="AG21" s="94" t="n">
        <f aca="false">'Non Employees'!AG21+Employee!AG21</f>
        <v>4.1</v>
      </c>
      <c r="AH21" s="94"/>
      <c r="AI21" s="94" t="n">
        <f aca="false">'Non Employees'!AI21+Employee!AI21</f>
        <v>4.1</v>
      </c>
      <c r="AJ21" s="0"/>
    </row>
    <row r="22" customFormat="false" ht="15.75" hidden="false" customHeight="false" outlineLevel="0" collapsed="false">
      <c r="A22" s="8" t="s">
        <v>123</v>
      </c>
      <c r="C22" s="100"/>
      <c r="D22" s="101"/>
      <c r="E22" s="94"/>
      <c r="F22" s="109"/>
      <c r="G22" s="94" t="n">
        <f aca="false">'Non Employees'!G22+Employee!G22</f>
        <v>25.3</v>
      </c>
      <c r="H22" s="94"/>
      <c r="I22" s="94" t="n">
        <f aca="false">'Non Employees'!I22+Employee!I22</f>
        <v>25.3</v>
      </c>
      <c r="J22" s="94"/>
      <c r="K22" s="94" t="n">
        <f aca="false">'Non Employees'!K22+Employee!K22</f>
        <v>25.3</v>
      </c>
      <c r="L22" s="94"/>
      <c r="M22" s="94" t="n">
        <f aca="false">'Non Employees'!M22+Employee!M22</f>
        <v>25.3</v>
      </c>
      <c r="N22" s="94"/>
      <c r="O22" s="94" t="n">
        <f aca="false">'Non Employees'!O22+Employee!O22</f>
        <v>25.3</v>
      </c>
      <c r="P22" s="94"/>
      <c r="Q22" s="94" t="n">
        <f aca="false">'Non Employees'!Q22+Employee!Q22</f>
        <v>25.3</v>
      </c>
      <c r="R22" s="94"/>
      <c r="S22" s="94" t="n">
        <f aca="false">'Non Employees'!S22+Employee!S22</f>
        <v>25.3</v>
      </c>
      <c r="T22" s="94"/>
      <c r="U22" s="94" t="n">
        <f aca="false">'Non Employees'!U22+Employee!U22</f>
        <v>25.3</v>
      </c>
      <c r="V22" s="94"/>
      <c r="W22" s="94" t="n">
        <f aca="false">'Non Employees'!W22+Employee!W22</f>
        <v>25.3</v>
      </c>
      <c r="X22" s="94"/>
      <c r="Y22" s="94" t="n">
        <f aca="false">'Non Employees'!Y22+Employee!Y22</f>
        <v>25.3</v>
      </c>
      <c r="Z22" s="94"/>
      <c r="AA22" s="94" t="n">
        <f aca="false">'Non Employees'!AA22+Employee!AA22</f>
        <v>25.3</v>
      </c>
      <c r="AB22" s="94"/>
      <c r="AC22" s="94" t="n">
        <f aca="false">'Non Employees'!AC22+Employee!AC22</f>
        <v>25.3</v>
      </c>
      <c r="AD22" s="94"/>
      <c r="AE22" s="94" t="n">
        <f aca="false">'Non Employees'!AE22+Employee!AE22</f>
        <v>25.3</v>
      </c>
      <c r="AF22" s="94"/>
      <c r="AG22" s="94" t="n">
        <f aca="false">'Non Employees'!AG22+Employee!AG22</f>
        <v>25.3</v>
      </c>
      <c r="AH22" s="94"/>
      <c r="AI22" s="94" t="n">
        <f aca="false">'Non Employees'!AI22+Employee!AI22</f>
        <v>25.3</v>
      </c>
      <c r="AJ22" s="0"/>
    </row>
    <row r="23" customFormat="false" ht="15.75" hidden="false" customHeight="false" outlineLevel="0" collapsed="false">
      <c r="A23" s="8" t="s">
        <v>121</v>
      </c>
      <c r="C23" s="100"/>
      <c r="D23" s="101"/>
      <c r="E23" s="94"/>
      <c r="F23" s="109"/>
      <c r="G23" s="94" t="n">
        <f aca="false">'Non Employees'!G23+Employee!G23</f>
        <v>23.8</v>
      </c>
      <c r="H23" s="94"/>
      <c r="I23" s="94" t="n">
        <f aca="false">'Non Employees'!I23+Employee!I23</f>
        <v>23.8</v>
      </c>
      <c r="J23" s="94"/>
      <c r="K23" s="94" t="n">
        <f aca="false">'Non Employees'!K23+Employee!K23</f>
        <v>23.8</v>
      </c>
      <c r="L23" s="94"/>
      <c r="M23" s="94" t="n">
        <f aca="false">'Non Employees'!M23+Employee!M23</f>
        <v>23.8</v>
      </c>
      <c r="N23" s="94"/>
      <c r="O23" s="94" t="n">
        <f aca="false">'Non Employees'!O23+Employee!O23</f>
        <v>23.8</v>
      </c>
      <c r="P23" s="94"/>
      <c r="Q23" s="94" t="n">
        <f aca="false">'Non Employees'!Q23+Employee!Q23</f>
        <v>23.8</v>
      </c>
      <c r="R23" s="94"/>
      <c r="S23" s="94" t="n">
        <f aca="false">'Non Employees'!S23+Employee!S23</f>
        <v>23.8</v>
      </c>
      <c r="T23" s="94"/>
      <c r="U23" s="94" t="n">
        <f aca="false">'Non Employees'!U23+Employee!U23</f>
        <v>23.8</v>
      </c>
      <c r="V23" s="94"/>
      <c r="W23" s="94" t="n">
        <f aca="false">'Non Employees'!W23+Employee!W23</f>
        <v>23.8</v>
      </c>
      <c r="X23" s="94"/>
      <c r="Y23" s="94" t="n">
        <f aca="false">'Non Employees'!Y23+Employee!Y23</f>
        <v>23.8</v>
      </c>
      <c r="Z23" s="94"/>
      <c r="AA23" s="94" t="n">
        <f aca="false">'Non Employees'!AA23+Employee!AA23</f>
        <v>23.8</v>
      </c>
      <c r="AB23" s="94"/>
      <c r="AC23" s="94" t="n">
        <f aca="false">'Non Employees'!AC23+Employee!AC23</f>
        <v>23.8</v>
      </c>
      <c r="AD23" s="94"/>
      <c r="AE23" s="94" t="n">
        <f aca="false">'Non Employees'!AE23+Employee!AE23</f>
        <v>23.8</v>
      </c>
      <c r="AF23" s="94"/>
      <c r="AG23" s="94" t="n">
        <f aca="false">'Non Employees'!AG23+Employee!AG23</f>
        <v>23.8</v>
      </c>
      <c r="AH23" s="94"/>
      <c r="AI23" s="94" t="n">
        <f aca="false">'Non Employees'!AI23+Employee!AI23</f>
        <v>23.8</v>
      </c>
      <c r="AJ23" s="0"/>
    </row>
    <row r="24" customFormat="false" ht="16.5" hidden="false" customHeight="false" outlineLevel="0" collapsed="false">
      <c r="A24" s="72" t="s">
        <v>103</v>
      </c>
      <c r="B24" s="13"/>
      <c r="C24" s="103" t="n">
        <f aca="false">SUM(C8:C23)</f>
        <v>0</v>
      </c>
      <c r="D24" s="74"/>
      <c r="E24" s="104" t="n">
        <f aca="false">SUM(E8:E23)</f>
        <v>2631.8</v>
      </c>
      <c r="F24" s="75"/>
      <c r="G24" s="104" t="n">
        <f aca="false">SUM(G8:G23)</f>
        <v>286.4</v>
      </c>
      <c r="H24" s="76"/>
      <c r="I24" s="104" t="n">
        <f aca="false">SUM(I8:I23)</f>
        <v>316.8</v>
      </c>
      <c r="J24" s="76"/>
      <c r="K24" s="104" t="n">
        <f aca="false">SUM(K8:K23)</f>
        <v>296.5</v>
      </c>
      <c r="L24" s="76"/>
      <c r="M24" s="104" t="n">
        <f aca="false">SUM(M8:M23)</f>
        <v>272.6</v>
      </c>
      <c r="O24" s="104" t="n">
        <f aca="false">SUM(O8:O23)</f>
        <v>271.1</v>
      </c>
      <c r="Q24" s="104" t="n">
        <f aca="false">SUM(Q8:Q23)</f>
        <v>271.9</v>
      </c>
      <c r="S24" s="104" t="n">
        <f aca="false">SUM(S8:S23)</f>
        <v>268.8</v>
      </c>
      <c r="U24" s="104" t="n">
        <f aca="false">SUM(U8:U23)</f>
        <v>269.3</v>
      </c>
      <c r="W24" s="104" t="n">
        <f aca="false">SUM(W8:W23)</f>
        <v>270.2</v>
      </c>
      <c r="Y24" s="104" t="n">
        <f aca="false">SUM(Y8:Y23)</f>
        <v>268.6</v>
      </c>
      <c r="AA24" s="104" t="n">
        <f aca="false">SUM(AA8:AA23)</f>
        <v>268.8</v>
      </c>
      <c r="AC24" s="104" t="n">
        <f aca="false">SUM(AC8:AC23)</f>
        <v>269.8</v>
      </c>
      <c r="AE24" s="104" t="n">
        <f aca="false">SUM(AE8:AE23)</f>
        <v>267.9</v>
      </c>
      <c r="AG24" s="104" t="n">
        <f aca="false">SUM(AG8:AG23)</f>
        <v>267.84</v>
      </c>
      <c r="AI24" s="104" t="n">
        <f aca="false">SUM(AI8:AI23)</f>
        <v>269.4</v>
      </c>
      <c r="AK24" s="77"/>
    </row>
    <row r="25" customFormat="false" ht="16.5" hidden="false" customHeight="false" outlineLevel="0" collapsed="false">
      <c r="A25" s="72"/>
      <c r="B25" s="13"/>
      <c r="C25" s="105"/>
      <c r="D25" s="74"/>
      <c r="E25" s="106"/>
      <c r="F25" s="75"/>
      <c r="G25" s="106"/>
      <c r="H25" s="76"/>
      <c r="I25" s="106"/>
      <c r="J25" s="76"/>
      <c r="K25" s="106"/>
      <c r="L25" s="76"/>
      <c r="M25" s="106"/>
      <c r="O25" s="106"/>
      <c r="Q25" s="106"/>
      <c r="S25" s="106"/>
      <c r="U25" s="106"/>
      <c r="W25" s="106"/>
      <c r="Y25" s="106"/>
      <c r="AA25" s="106"/>
      <c r="AC25" s="106"/>
      <c r="AE25" s="106"/>
      <c r="AG25" s="106"/>
      <c r="AI25" s="106"/>
      <c r="AK25" s="77"/>
    </row>
    <row r="27" customFormat="false" ht="15.75" hidden="false" customHeight="false" outlineLevel="0" collapsed="false">
      <c r="A27" s="71"/>
      <c r="C27" s="78"/>
    </row>
    <row r="28" customFormat="false" ht="15.75" hidden="false" customHeight="false" outlineLevel="0" collapsed="false">
      <c r="A28" s="71"/>
      <c r="C28" s="78"/>
    </row>
    <row r="29" customFormat="false" ht="15.75" hidden="false" customHeight="false" outlineLevel="0" collapsed="false">
      <c r="A29" s="71"/>
      <c r="C29" s="78"/>
    </row>
    <row r="30" customFormat="false" ht="15.75" hidden="false" customHeight="false" outlineLevel="0" collapsed="false">
      <c r="A30" s="71"/>
    </row>
    <row r="31" customFormat="false" ht="15.75" hidden="false" customHeight="false" outlineLevel="0" collapsed="false">
      <c r="A31" s="71"/>
    </row>
    <row r="32" customFormat="false" ht="15.75" hidden="false" customHeight="false" outlineLevel="0" collapsed="false">
      <c r="A32" s="71"/>
    </row>
    <row r="33" customFormat="false" ht="15.75" hidden="false" customHeight="false" outlineLevel="0" collapsed="false">
      <c r="A33" s="71"/>
    </row>
    <row r="34" customFormat="false" ht="15.75" hidden="false" customHeight="false" outlineLevel="0" collapsed="false">
      <c r="A34" s="71"/>
    </row>
    <row r="35" customFormat="false" ht="15.75" hidden="false" customHeight="false" outlineLevel="0" collapsed="false">
      <c r="A35" s="71"/>
    </row>
    <row r="36" customFormat="false" ht="15.75" hidden="false" customHeight="false" outlineLevel="0" collapsed="false">
      <c r="A36" s="71"/>
    </row>
    <row r="37" customFormat="false" ht="15.75" hidden="false" customHeight="false" outlineLevel="0" collapsed="false">
      <c r="A37" s="71"/>
    </row>
    <row r="38" customFormat="false" ht="15.75" hidden="false" customHeight="false" outlineLevel="0" collapsed="false">
      <c r="A38" s="71"/>
    </row>
    <row r="39" customFormat="false" ht="15.75" hidden="false" customHeight="false" outlineLevel="0" collapsed="false">
      <c r="A39" s="71"/>
    </row>
  </sheetData>
  <mergeCells count="1">
    <mergeCell ref="G6:AI6"/>
  </mergeCells>
  <printOptions headings="false" gridLines="false" gridLinesSet="true" horizontalCentered="false" verticalCentered="false"/>
  <pageMargins left="0" right="0" top="0.659722222222222" bottom="0.410416666666667" header="0.511811023622047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&amp;CHIGHLY CONFIDENTIAL - DO NOT COPY OR DISTRIBUTE&amp;R&amp;P of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3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" activeCellId="0" sqref="F2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10.41"/>
    <col collapsed="false" customWidth="true" hidden="true" outlineLevel="0" max="2" min="2" style="8" width="3.56"/>
    <col collapsed="false" customWidth="true" hidden="true" outlineLevel="0" max="3" min="3" style="61" width="13.28"/>
    <col collapsed="false" customWidth="true" hidden="false" outlineLevel="0" max="4" min="4" style="8" width="2.56"/>
    <col collapsed="false" customWidth="true" hidden="true" outlineLevel="0" max="5" min="5" style="62" width="15.7"/>
    <col collapsed="false" customWidth="true" hidden="false" outlineLevel="0" max="6" min="6" style="62" width="5.71"/>
    <col collapsed="false" customWidth="true" hidden="false" outlineLevel="0" max="7" min="7" style="62" width="13.28"/>
    <col collapsed="false" customWidth="true" hidden="false" outlineLevel="0" max="8" min="8" style="62" width="2.42"/>
    <col collapsed="false" customWidth="true" hidden="false" outlineLevel="0" max="9" min="9" style="62" width="12.42"/>
    <col collapsed="false" customWidth="true" hidden="false" outlineLevel="0" max="10" min="10" style="62" width="1.56"/>
    <col collapsed="false" customWidth="true" hidden="false" outlineLevel="0" max="11" min="11" style="62" width="13.28"/>
    <col collapsed="false" customWidth="true" hidden="false" outlineLevel="0" max="12" min="12" style="62" width="1.41"/>
    <col collapsed="false" customWidth="true" hidden="false" outlineLevel="0" max="13" min="13" style="62" width="11.99"/>
    <col collapsed="false" customWidth="true" hidden="false" outlineLevel="0" max="14" min="14" style="8" width="2.56"/>
    <col collapsed="false" customWidth="true" hidden="false" outlineLevel="0" max="15" min="15" style="8" width="11.99"/>
    <col collapsed="false" customWidth="true" hidden="false" outlineLevel="0" max="16" min="16" style="8" width="1.85"/>
    <col collapsed="false" customWidth="true" hidden="false" outlineLevel="0" max="17" min="17" style="8" width="11.99"/>
    <col collapsed="false" customWidth="true" hidden="false" outlineLevel="0" max="18" min="18" style="8" width="1.85"/>
    <col collapsed="false" customWidth="true" hidden="false" outlineLevel="0" max="19" min="19" style="8" width="11.99"/>
    <col collapsed="false" customWidth="true" hidden="false" outlineLevel="0" max="20" min="20" style="8" width="1.85"/>
    <col collapsed="false" customWidth="true" hidden="false" outlineLevel="0" max="21" min="21" style="8" width="11.99"/>
    <col collapsed="false" customWidth="true" hidden="false" outlineLevel="0" max="22" min="22" style="8" width="1.85"/>
    <col collapsed="false" customWidth="true" hidden="false" outlineLevel="0" max="23" min="23" style="8" width="11.99"/>
    <col collapsed="false" customWidth="true" hidden="false" outlineLevel="0" max="24" min="24" style="8" width="1.85"/>
    <col collapsed="false" customWidth="true" hidden="false" outlineLevel="0" max="25" min="25" style="8" width="11.99"/>
    <col collapsed="false" customWidth="true" hidden="false" outlineLevel="0" max="26" min="26" style="8" width="1.85"/>
    <col collapsed="false" customWidth="true" hidden="false" outlineLevel="0" max="27" min="27" style="8" width="11.99"/>
    <col collapsed="false" customWidth="true" hidden="false" outlineLevel="0" max="28" min="28" style="8" width="1.85"/>
    <col collapsed="false" customWidth="true" hidden="false" outlineLevel="0" max="29" min="29" style="8" width="12.7"/>
    <col collapsed="false" customWidth="true" hidden="false" outlineLevel="0" max="30" min="30" style="8" width="1.85"/>
    <col collapsed="false" customWidth="true" hidden="false" outlineLevel="0" max="31" min="31" style="8" width="12.7"/>
    <col collapsed="false" customWidth="true" hidden="false" outlineLevel="0" max="32" min="32" style="8" width="1.7"/>
    <col collapsed="false" customWidth="true" hidden="false" outlineLevel="0" max="33" min="33" style="8" width="12.42"/>
    <col collapsed="false" customWidth="true" hidden="false" outlineLevel="0" max="34" min="34" style="8" width="1.85"/>
    <col collapsed="false" customWidth="true" hidden="false" outlineLevel="0" max="35" min="35" style="8" width="12.28"/>
    <col collapsed="false" customWidth="true" hidden="false" outlineLevel="0" max="36" min="36" style="8" width="2.42"/>
    <col collapsed="false" customWidth="true" hidden="false" outlineLevel="0" max="37" min="37" style="63" width="34.71"/>
    <col collapsed="false" customWidth="false" hidden="false" outlineLevel="0" max="257" min="38" style="8" width="9.14"/>
  </cols>
  <sheetData>
    <row r="1" customFormat="false" ht="18.75" hidden="false" customHeight="false" outlineLevel="0" collapsed="false">
      <c r="A1" s="90" t="s">
        <v>110</v>
      </c>
    </row>
    <row r="2" customFormat="false" ht="18.75" hidden="false" customHeight="false" outlineLevel="0" collapsed="false">
      <c r="A2" s="90" t="s">
        <v>124</v>
      </c>
    </row>
    <row r="3" customFormat="false" ht="18.75" hidden="false" customHeight="false" outlineLevel="0" collapsed="false">
      <c r="A3" s="90" t="s">
        <v>112</v>
      </c>
      <c r="C3" s="42"/>
      <c r="D3" s="42"/>
      <c r="E3" s="64" t="s">
        <v>91</v>
      </c>
      <c r="F3" s="65"/>
      <c r="G3" s="8"/>
      <c r="H3" s="8"/>
      <c r="I3" s="8"/>
      <c r="J3" s="8"/>
      <c r="K3" s="8"/>
      <c r="L3" s="8"/>
      <c r="M3" s="8"/>
    </row>
    <row r="4" customFormat="false" ht="18.75" hidden="false" customHeight="false" outlineLevel="0" collapsed="false">
      <c r="A4" s="90"/>
      <c r="C4" s="42"/>
      <c r="D4" s="42"/>
      <c r="E4" s="64"/>
      <c r="F4" s="65"/>
      <c r="G4" s="8"/>
      <c r="H4" s="8"/>
      <c r="I4" s="8"/>
      <c r="J4" s="8"/>
      <c r="K4" s="8"/>
      <c r="L4" s="8"/>
      <c r="M4" s="8"/>
    </row>
    <row r="5" customFormat="false" ht="19.5" hidden="false" customHeight="false" outlineLevel="0" collapsed="false">
      <c r="A5" s="90"/>
      <c r="C5" s="42"/>
      <c r="D5" s="42"/>
      <c r="E5" s="64"/>
      <c r="F5" s="65"/>
      <c r="G5" s="8"/>
      <c r="H5" s="8"/>
      <c r="I5" s="8"/>
      <c r="J5" s="8"/>
      <c r="K5" s="8"/>
      <c r="L5" s="8"/>
      <c r="M5" s="8"/>
    </row>
    <row r="6" customFormat="false" ht="16.5" hidden="false" customHeight="false" outlineLevel="0" collapsed="false">
      <c r="A6" s="13"/>
      <c r="B6" s="13"/>
      <c r="C6" s="42"/>
      <c r="D6" s="42"/>
      <c r="E6" s="64"/>
      <c r="F6" s="65"/>
      <c r="G6" s="91" t="s">
        <v>92</v>
      </c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13"/>
      <c r="AK6" s="20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customFormat="false" ht="31.5" hidden="false" customHeight="false" outlineLevel="0" collapsed="false">
      <c r="A7" s="13"/>
      <c r="B7" s="13"/>
      <c r="C7" s="107" t="s">
        <v>93</v>
      </c>
      <c r="D7" s="42"/>
      <c r="E7" s="99" t="s">
        <v>94</v>
      </c>
      <c r="F7" s="65"/>
      <c r="G7" s="65" t="s">
        <v>95</v>
      </c>
      <c r="H7" s="64"/>
      <c r="I7" s="65" t="s">
        <v>96</v>
      </c>
      <c r="J7" s="64"/>
      <c r="K7" s="65" t="s">
        <v>97</v>
      </c>
      <c r="L7" s="64"/>
      <c r="M7" s="65" t="s">
        <v>98</v>
      </c>
      <c r="N7" s="108"/>
      <c r="O7" s="65" t="s">
        <v>99</v>
      </c>
      <c r="P7" s="13"/>
      <c r="Q7" s="65" t="s">
        <v>100</v>
      </c>
      <c r="R7" s="13"/>
      <c r="S7" s="65" t="s">
        <v>113</v>
      </c>
      <c r="T7" s="13"/>
      <c r="U7" s="65" t="s">
        <v>114</v>
      </c>
      <c r="V7" s="13"/>
      <c r="W7" s="65" t="s">
        <v>115</v>
      </c>
      <c r="X7" s="13"/>
      <c r="Y7" s="65" t="s">
        <v>116</v>
      </c>
      <c r="Z7" s="13"/>
      <c r="AA7" s="65" t="s">
        <v>117</v>
      </c>
      <c r="AB7" s="13"/>
      <c r="AC7" s="65" t="s">
        <v>21</v>
      </c>
      <c r="AD7" s="13"/>
      <c r="AE7" s="65" t="s">
        <v>95</v>
      </c>
      <c r="AF7" s="13"/>
      <c r="AG7" s="65" t="s">
        <v>96</v>
      </c>
      <c r="AH7" s="13"/>
      <c r="AI7" s="65" t="s">
        <v>97</v>
      </c>
      <c r="AJ7" s="13"/>
      <c r="AK7" s="99"/>
      <c r="AL7" s="13"/>
      <c r="AM7" s="13"/>
      <c r="AN7" s="13"/>
      <c r="AO7" s="13"/>
      <c r="AP7" s="13"/>
      <c r="AQ7" s="13"/>
      <c r="AR7" s="13"/>
      <c r="AS7" s="13"/>
      <c r="AT7" s="13"/>
      <c r="AU7" s="13"/>
    </row>
    <row r="8" customFormat="false" ht="15.75" hidden="false" customHeight="false" outlineLevel="0" collapsed="false">
      <c r="A8" s="13" t="s">
        <v>8</v>
      </c>
      <c r="B8" s="13"/>
      <c r="C8" s="92"/>
      <c r="D8" s="93"/>
      <c r="E8" s="94" t="n">
        <v>732.2</v>
      </c>
      <c r="F8" s="95"/>
      <c r="G8" s="94" t="n">
        <v>10</v>
      </c>
      <c r="H8" s="94"/>
      <c r="I8" s="94" t="n">
        <v>0.8</v>
      </c>
      <c r="J8" s="94"/>
      <c r="K8" s="94" t="n">
        <v>1.6</v>
      </c>
      <c r="L8" s="94"/>
      <c r="M8" s="94" t="n">
        <v>0.5</v>
      </c>
      <c r="N8" s="94"/>
      <c r="O8" s="94" t="n">
        <v>0.5</v>
      </c>
      <c r="P8" s="94"/>
      <c r="Q8" s="94" t="n">
        <v>0.5</v>
      </c>
      <c r="R8" s="94"/>
      <c r="S8" s="94" t="n">
        <v>0.5</v>
      </c>
      <c r="T8" s="94"/>
      <c r="U8" s="94" t="n">
        <v>0.5</v>
      </c>
      <c r="V8" s="94" t="n">
        <v>0</v>
      </c>
      <c r="W8" s="94" t="n">
        <v>0.5</v>
      </c>
      <c r="X8" s="94"/>
      <c r="Y8" s="94" t="n">
        <v>0.5</v>
      </c>
      <c r="Z8" s="94"/>
      <c r="AA8" s="94" t="n">
        <v>0.5</v>
      </c>
      <c r="AB8" s="94"/>
      <c r="AC8" s="94" t="n">
        <v>0.5</v>
      </c>
      <c r="AD8" s="94"/>
      <c r="AE8" s="94" t="n">
        <v>0.5</v>
      </c>
      <c r="AF8" s="94"/>
      <c r="AG8" s="94" t="n">
        <v>0.5</v>
      </c>
      <c r="AH8" s="94"/>
      <c r="AI8" s="94" t="n">
        <v>0.5</v>
      </c>
      <c r="AJ8" s="13"/>
      <c r="AK8" s="96"/>
      <c r="AL8" s="13"/>
      <c r="AM8" s="13"/>
      <c r="AN8" s="13"/>
      <c r="AO8" s="13"/>
      <c r="AP8" s="13"/>
      <c r="AQ8" s="13"/>
      <c r="AR8" s="13"/>
      <c r="AS8" s="13"/>
      <c r="AT8" s="13"/>
      <c r="AU8" s="13"/>
    </row>
    <row r="9" customFormat="false" ht="15.75" hidden="false" customHeight="false" outlineLevel="0" collapsed="false">
      <c r="A9" s="8" t="s">
        <v>9</v>
      </c>
      <c r="C9" s="92"/>
      <c r="D9" s="97"/>
      <c r="E9" s="94" t="n">
        <f aca="false">385+15+6+2</f>
        <v>408</v>
      </c>
      <c r="F9" s="98"/>
      <c r="G9" s="94" t="n">
        <v>0</v>
      </c>
      <c r="H9" s="94"/>
      <c r="I9" s="94" t="n">
        <v>0</v>
      </c>
      <c r="J9" s="94"/>
      <c r="K9" s="94" t="n">
        <v>0</v>
      </c>
      <c r="L9" s="94"/>
      <c r="M9" s="94" t="n">
        <v>0</v>
      </c>
      <c r="N9" s="94"/>
      <c r="O9" s="94" t="n">
        <v>0</v>
      </c>
      <c r="P9" s="94"/>
      <c r="Q9" s="94" t="n">
        <v>0</v>
      </c>
      <c r="R9" s="94"/>
      <c r="S9" s="94" t="n">
        <v>0</v>
      </c>
      <c r="T9" s="94"/>
      <c r="U9" s="94" t="n">
        <v>0</v>
      </c>
      <c r="V9" s="94" t="n">
        <v>0</v>
      </c>
      <c r="W9" s="94" t="n">
        <v>0</v>
      </c>
      <c r="X9" s="94"/>
      <c r="Y9" s="94" t="n">
        <v>0</v>
      </c>
      <c r="Z9" s="94"/>
      <c r="AA9" s="94" t="n">
        <v>0</v>
      </c>
      <c r="AB9" s="94"/>
      <c r="AC9" s="94" t="n">
        <v>0</v>
      </c>
      <c r="AD9" s="94"/>
      <c r="AE9" s="94" t="n">
        <v>0</v>
      </c>
      <c r="AF9" s="94"/>
      <c r="AG9" s="94" t="n">
        <v>0</v>
      </c>
      <c r="AH9" s="94"/>
      <c r="AI9" s="94" t="n">
        <v>0</v>
      </c>
      <c r="AK9" s="99"/>
    </row>
    <row r="10" customFormat="false" ht="15.75" hidden="false" customHeight="false" outlineLevel="0" collapsed="false">
      <c r="A10" s="8" t="s">
        <v>11</v>
      </c>
      <c r="C10" s="92"/>
      <c r="D10" s="97"/>
      <c r="E10" s="94" t="n">
        <v>65</v>
      </c>
      <c r="F10" s="98"/>
      <c r="G10" s="94" t="n">
        <v>0</v>
      </c>
      <c r="H10" s="94"/>
      <c r="I10" s="94" t="n">
        <v>0</v>
      </c>
      <c r="J10" s="94"/>
      <c r="K10" s="94" t="n">
        <v>0</v>
      </c>
      <c r="L10" s="94"/>
      <c r="M10" s="94" t="n">
        <v>0</v>
      </c>
      <c r="N10" s="94"/>
      <c r="O10" s="94" t="n">
        <v>0</v>
      </c>
      <c r="P10" s="94"/>
      <c r="Q10" s="94" t="n">
        <v>0</v>
      </c>
      <c r="R10" s="94"/>
      <c r="S10" s="94" t="n">
        <v>0</v>
      </c>
      <c r="T10" s="94"/>
      <c r="U10" s="94" t="n">
        <v>0</v>
      </c>
      <c r="V10" s="94" t="n">
        <v>0</v>
      </c>
      <c r="W10" s="94" t="n">
        <v>0</v>
      </c>
      <c r="X10" s="94"/>
      <c r="Y10" s="94" t="n">
        <v>0</v>
      </c>
      <c r="Z10" s="94"/>
      <c r="AA10" s="94" t="n">
        <v>0</v>
      </c>
      <c r="AB10" s="94"/>
      <c r="AC10" s="94" t="n">
        <v>0</v>
      </c>
      <c r="AD10" s="94"/>
      <c r="AE10" s="94" t="n">
        <v>0</v>
      </c>
      <c r="AF10" s="94"/>
      <c r="AG10" s="94" t="n">
        <v>0</v>
      </c>
      <c r="AH10" s="94"/>
      <c r="AI10" s="94" t="n">
        <v>0</v>
      </c>
      <c r="AK10" s="99"/>
    </row>
    <row r="11" customFormat="false" ht="15.75" hidden="false" customHeight="false" outlineLevel="0" collapsed="false">
      <c r="A11" s="8" t="s">
        <v>42</v>
      </c>
      <c r="C11" s="92"/>
      <c r="D11" s="97"/>
      <c r="E11" s="94" t="n">
        <v>43</v>
      </c>
      <c r="F11" s="98"/>
      <c r="G11" s="94" t="n">
        <v>0</v>
      </c>
      <c r="H11" s="94"/>
      <c r="I11" s="94" t="n">
        <v>0</v>
      </c>
      <c r="J11" s="94"/>
      <c r="K11" s="94" t="n">
        <v>0</v>
      </c>
      <c r="L11" s="94"/>
      <c r="M11" s="94" t="n">
        <v>0</v>
      </c>
      <c r="N11" s="94"/>
      <c r="O11" s="94" t="n">
        <v>0</v>
      </c>
      <c r="P11" s="94"/>
      <c r="Q11" s="94" t="n">
        <v>0</v>
      </c>
      <c r="R11" s="94"/>
      <c r="S11" s="94" t="n">
        <v>0</v>
      </c>
      <c r="T11" s="94"/>
      <c r="U11" s="94" t="n">
        <v>0</v>
      </c>
      <c r="V11" s="94" t="n">
        <v>0</v>
      </c>
      <c r="W11" s="94" t="n">
        <v>0</v>
      </c>
      <c r="X11" s="94"/>
      <c r="Y11" s="94" t="n">
        <v>0</v>
      </c>
      <c r="Z11" s="94"/>
      <c r="AA11" s="94" t="n">
        <v>0</v>
      </c>
      <c r="AB11" s="94"/>
      <c r="AC11" s="94" t="n">
        <v>0</v>
      </c>
      <c r="AD11" s="94"/>
      <c r="AE11" s="94" t="n">
        <v>0</v>
      </c>
      <c r="AF11" s="94"/>
      <c r="AG11" s="94" t="n">
        <v>0</v>
      </c>
      <c r="AH11" s="94"/>
      <c r="AI11" s="94" t="n">
        <v>0</v>
      </c>
      <c r="AK11" s="99"/>
    </row>
    <row r="12" customFormat="false" ht="15.75" hidden="false" customHeight="false" outlineLevel="0" collapsed="false">
      <c r="A12" s="8" t="s">
        <v>47</v>
      </c>
      <c r="C12" s="92"/>
      <c r="D12" s="97"/>
      <c r="E12" s="94" t="n">
        <v>0</v>
      </c>
      <c r="F12" s="98"/>
      <c r="G12" s="94" t="n">
        <f aca="false">1-80</f>
        <v>-79</v>
      </c>
      <c r="H12" s="94"/>
      <c r="I12" s="94" t="n">
        <v>55</v>
      </c>
      <c r="J12" s="94"/>
      <c r="K12" s="94" t="n">
        <f aca="false">1+55</f>
        <v>56</v>
      </c>
      <c r="L12" s="94"/>
      <c r="M12" s="94" t="n">
        <v>10</v>
      </c>
      <c r="N12" s="94"/>
      <c r="O12" s="94" t="n">
        <v>10</v>
      </c>
      <c r="P12" s="94"/>
      <c r="Q12" s="94" t="n">
        <f aca="false">1-20</f>
        <v>-19</v>
      </c>
      <c r="R12" s="94"/>
      <c r="S12" s="94" t="n">
        <v>-10</v>
      </c>
      <c r="T12" s="94"/>
      <c r="U12" s="94" t="n">
        <v>0</v>
      </c>
      <c r="V12" s="94" t="n">
        <v>0</v>
      </c>
      <c r="W12" s="94" t="n">
        <f aca="false">1+10</f>
        <v>11</v>
      </c>
      <c r="X12" s="94"/>
      <c r="Y12" s="94" t="n">
        <v>0</v>
      </c>
      <c r="Z12" s="94"/>
      <c r="AA12" s="94" t="n">
        <v>10</v>
      </c>
      <c r="AB12" s="94"/>
      <c r="AC12" s="94" t="n">
        <f aca="false">1-10</f>
        <v>-9</v>
      </c>
      <c r="AD12" s="94"/>
      <c r="AE12" s="94" t="n">
        <v>0</v>
      </c>
      <c r="AF12" s="94"/>
      <c r="AG12" s="94" t="n">
        <v>10</v>
      </c>
      <c r="AH12" s="94"/>
      <c r="AI12" s="94" t="n">
        <f aca="false">1-10</f>
        <v>-9</v>
      </c>
      <c r="AK12" s="99"/>
    </row>
    <row r="13" customFormat="false" ht="15.75" hidden="false" customHeight="false" outlineLevel="0" collapsed="false">
      <c r="A13" s="35" t="s">
        <v>16</v>
      </c>
      <c r="C13" s="100"/>
      <c r="D13" s="101"/>
      <c r="E13" s="94" t="n">
        <v>5</v>
      </c>
      <c r="F13" s="102"/>
      <c r="G13" s="94" t="n">
        <v>1</v>
      </c>
      <c r="H13" s="94"/>
      <c r="I13" s="94" t="n">
        <v>0</v>
      </c>
      <c r="J13" s="94"/>
      <c r="K13" s="94" t="n">
        <v>0</v>
      </c>
      <c r="L13" s="94"/>
      <c r="M13" s="94" t="n">
        <v>0</v>
      </c>
      <c r="N13" s="94"/>
      <c r="O13" s="94" t="n">
        <v>0</v>
      </c>
      <c r="P13" s="94"/>
      <c r="Q13" s="94" t="n">
        <v>0</v>
      </c>
      <c r="R13" s="94"/>
      <c r="S13" s="94" t="n">
        <v>0</v>
      </c>
      <c r="T13" s="94"/>
      <c r="U13" s="94" t="n">
        <v>0</v>
      </c>
      <c r="V13" s="94" t="n">
        <v>0</v>
      </c>
      <c r="W13" s="94" t="n">
        <v>0</v>
      </c>
      <c r="X13" s="94"/>
      <c r="Y13" s="94" t="n">
        <v>0</v>
      </c>
      <c r="Z13" s="94"/>
      <c r="AA13" s="94" t="n">
        <v>0</v>
      </c>
      <c r="AB13" s="94"/>
      <c r="AC13" s="94" t="n">
        <v>0</v>
      </c>
      <c r="AD13" s="94"/>
      <c r="AE13" s="94" t="n">
        <v>0</v>
      </c>
      <c r="AF13" s="94"/>
      <c r="AG13" s="94" t="n">
        <v>0</v>
      </c>
      <c r="AH13" s="94"/>
      <c r="AI13" s="94" t="n">
        <v>0</v>
      </c>
      <c r="AJ13" s="0"/>
    </row>
    <row r="14" customFormat="false" ht="15.75" hidden="false" customHeight="false" outlineLevel="0" collapsed="false">
      <c r="A14" s="35" t="s">
        <v>14</v>
      </c>
      <c r="C14" s="100"/>
      <c r="D14" s="101"/>
      <c r="E14" s="94" t="n">
        <v>202</v>
      </c>
      <c r="F14" s="102"/>
      <c r="G14" s="94" t="n">
        <v>12</v>
      </c>
      <c r="H14" s="94"/>
      <c r="I14" s="94" t="n">
        <v>11</v>
      </c>
      <c r="J14" s="94"/>
      <c r="K14" s="94" t="n">
        <v>11</v>
      </c>
      <c r="L14" s="94"/>
      <c r="M14" s="94" t="n">
        <v>11</v>
      </c>
      <c r="N14" s="94"/>
      <c r="O14" s="94" t="n">
        <v>15</v>
      </c>
      <c r="P14" s="94"/>
      <c r="Q14" s="94" t="n">
        <v>15</v>
      </c>
      <c r="R14" s="94"/>
      <c r="S14" s="94" t="n">
        <v>15</v>
      </c>
      <c r="T14" s="94"/>
      <c r="U14" s="94" t="n">
        <v>15</v>
      </c>
      <c r="V14" s="94" t="n">
        <v>0</v>
      </c>
      <c r="W14" s="94" t="n">
        <v>15</v>
      </c>
      <c r="X14" s="94"/>
      <c r="Y14" s="94" t="n">
        <v>19</v>
      </c>
      <c r="Z14" s="94"/>
      <c r="AA14" s="94" t="n">
        <v>19</v>
      </c>
      <c r="AB14" s="94"/>
      <c r="AC14" s="94" t="n">
        <v>19</v>
      </c>
      <c r="AD14" s="94"/>
      <c r="AE14" s="94" t="n">
        <v>19</v>
      </c>
      <c r="AF14" s="94"/>
      <c r="AG14" s="94" t="n">
        <v>19</v>
      </c>
      <c r="AH14" s="94"/>
      <c r="AI14" s="94" t="n">
        <v>19</v>
      </c>
      <c r="AJ14" s="0"/>
    </row>
    <row r="15" customFormat="false" ht="15.75" hidden="false" customHeight="false" outlineLevel="0" collapsed="false">
      <c r="A15" s="35" t="s">
        <v>12</v>
      </c>
      <c r="C15" s="100"/>
      <c r="D15" s="101"/>
      <c r="E15" s="94" t="n">
        <v>431</v>
      </c>
      <c r="F15" s="102"/>
      <c r="G15" s="94" t="n">
        <v>0</v>
      </c>
      <c r="H15" s="94"/>
      <c r="I15" s="94" t="n">
        <v>0</v>
      </c>
      <c r="J15" s="94"/>
      <c r="K15" s="94" t="n">
        <v>0</v>
      </c>
      <c r="L15" s="94"/>
      <c r="M15" s="94" t="n">
        <v>0</v>
      </c>
      <c r="N15" s="94"/>
      <c r="O15" s="94" t="n">
        <v>0</v>
      </c>
      <c r="P15" s="94"/>
      <c r="Q15" s="94" t="n">
        <v>0</v>
      </c>
      <c r="R15" s="94"/>
      <c r="S15" s="94" t="n">
        <v>0</v>
      </c>
      <c r="T15" s="94"/>
      <c r="U15" s="94" t="n">
        <v>0</v>
      </c>
      <c r="V15" s="94" t="n">
        <v>0</v>
      </c>
      <c r="W15" s="94" t="n">
        <v>0</v>
      </c>
      <c r="X15" s="94"/>
      <c r="Y15" s="94" t="n">
        <v>0</v>
      </c>
      <c r="Z15" s="94"/>
      <c r="AA15" s="94" t="n">
        <v>0</v>
      </c>
      <c r="AB15" s="94"/>
      <c r="AC15" s="94" t="n">
        <v>0</v>
      </c>
      <c r="AD15" s="94"/>
      <c r="AE15" s="94" t="n">
        <v>0</v>
      </c>
      <c r="AF15" s="94"/>
      <c r="AG15" s="94" t="n">
        <v>0</v>
      </c>
      <c r="AH15" s="94"/>
      <c r="AI15" s="94" t="n">
        <v>0</v>
      </c>
      <c r="AJ15" s="0"/>
    </row>
    <row r="16" customFormat="false" ht="15.75" hidden="false" customHeight="false" outlineLevel="0" collapsed="false">
      <c r="A16" s="35" t="s">
        <v>15</v>
      </c>
      <c r="C16" s="100"/>
      <c r="D16" s="101"/>
      <c r="E16" s="94" t="n">
        <v>0</v>
      </c>
      <c r="F16" s="102"/>
      <c r="G16" s="94" t="n">
        <v>2</v>
      </c>
      <c r="H16" s="94"/>
      <c r="I16" s="94" t="n">
        <v>2</v>
      </c>
      <c r="J16" s="94"/>
      <c r="K16" s="94" t="n">
        <v>2</v>
      </c>
      <c r="L16" s="94"/>
      <c r="M16" s="94" t="n">
        <v>2</v>
      </c>
      <c r="N16" s="94"/>
      <c r="O16" s="94" t="n">
        <v>2</v>
      </c>
      <c r="P16" s="94"/>
      <c r="Q16" s="94" t="n">
        <v>2</v>
      </c>
      <c r="R16" s="94"/>
      <c r="S16" s="94" t="n">
        <v>2</v>
      </c>
      <c r="T16" s="94"/>
      <c r="U16" s="94" t="n">
        <v>2</v>
      </c>
      <c r="V16" s="94" t="n">
        <v>0</v>
      </c>
      <c r="W16" s="94" t="n">
        <v>2</v>
      </c>
      <c r="X16" s="94"/>
      <c r="Y16" s="94" t="n">
        <v>2</v>
      </c>
      <c r="Z16" s="94"/>
      <c r="AA16" s="94" t="n">
        <v>2</v>
      </c>
      <c r="AB16" s="94"/>
      <c r="AC16" s="94" t="n">
        <v>2</v>
      </c>
      <c r="AD16" s="94"/>
      <c r="AE16" s="94" t="n">
        <v>2</v>
      </c>
      <c r="AF16" s="94"/>
      <c r="AG16" s="94" t="n">
        <v>2</v>
      </c>
      <c r="AH16" s="94"/>
      <c r="AI16" s="94" t="n">
        <v>2</v>
      </c>
      <c r="AJ16" s="0"/>
    </row>
    <row r="17" customFormat="false" ht="15.75" hidden="false" customHeight="false" outlineLevel="0" collapsed="false">
      <c r="A17" s="35" t="s">
        <v>41</v>
      </c>
      <c r="C17" s="100"/>
      <c r="D17" s="101"/>
      <c r="E17" s="94" t="n">
        <f aca="false">-684.7+525.5</f>
        <v>-159.2</v>
      </c>
      <c r="F17" s="102"/>
      <c r="G17" s="94" t="n">
        <v>10</v>
      </c>
      <c r="H17" s="94"/>
      <c r="I17" s="94" t="n">
        <v>10</v>
      </c>
      <c r="J17" s="94"/>
      <c r="K17" s="94" t="n">
        <v>10</v>
      </c>
      <c r="L17" s="94"/>
      <c r="M17" s="94" t="n">
        <v>10</v>
      </c>
      <c r="N17" s="94"/>
      <c r="O17" s="94" t="n">
        <v>10</v>
      </c>
      <c r="P17" s="94"/>
      <c r="Q17" s="94" t="n">
        <v>10</v>
      </c>
      <c r="R17" s="94"/>
      <c r="S17" s="94" t="n">
        <v>10</v>
      </c>
      <c r="T17" s="94"/>
      <c r="U17" s="94" t="n">
        <v>10</v>
      </c>
      <c r="V17" s="94" t="n">
        <v>0</v>
      </c>
      <c r="W17" s="94" t="n">
        <v>10</v>
      </c>
      <c r="X17" s="94"/>
      <c r="Y17" s="94" t="n">
        <v>10</v>
      </c>
      <c r="Z17" s="94"/>
      <c r="AA17" s="94" t="n">
        <v>10</v>
      </c>
      <c r="AB17" s="94"/>
      <c r="AC17" s="94" t="n">
        <v>10</v>
      </c>
      <c r="AD17" s="94"/>
      <c r="AE17" s="94" t="n">
        <v>10</v>
      </c>
      <c r="AF17" s="94"/>
      <c r="AG17" s="94" t="n">
        <v>10</v>
      </c>
      <c r="AH17" s="94"/>
      <c r="AI17" s="94" t="n">
        <v>10</v>
      </c>
      <c r="AJ17" s="0"/>
    </row>
    <row r="18" customFormat="false" ht="15.75" hidden="false" customHeight="false" outlineLevel="0" collapsed="false">
      <c r="A18" s="35" t="s">
        <v>45</v>
      </c>
      <c r="C18" s="100"/>
      <c r="D18" s="101"/>
      <c r="E18" s="94" t="n">
        <v>904.8</v>
      </c>
      <c r="F18" s="102"/>
      <c r="G18" s="94" t="n">
        <v>0</v>
      </c>
      <c r="H18" s="94"/>
      <c r="I18" s="94" t="n">
        <v>0</v>
      </c>
      <c r="J18" s="94"/>
      <c r="K18" s="94" t="n">
        <v>-130</v>
      </c>
      <c r="L18" s="94"/>
      <c r="M18" s="94" t="n">
        <v>0</v>
      </c>
      <c r="N18" s="94"/>
      <c r="O18" s="94" t="n">
        <v>0</v>
      </c>
      <c r="P18" s="94"/>
      <c r="Q18" s="94" t="n">
        <v>0</v>
      </c>
      <c r="R18" s="94"/>
      <c r="S18" s="94" t="n">
        <v>0</v>
      </c>
      <c r="T18" s="94"/>
      <c r="U18" s="94" t="n">
        <v>0</v>
      </c>
      <c r="V18" s="94" t="n">
        <v>0</v>
      </c>
      <c r="W18" s="94" t="n">
        <v>0</v>
      </c>
      <c r="X18" s="94"/>
      <c r="Y18" s="94" t="n">
        <v>0</v>
      </c>
      <c r="Z18" s="94"/>
      <c r="AA18" s="94" t="n">
        <v>0</v>
      </c>
      <c r="AB18" s="94"/>
      <c r="AC18" s="94" t="n">
        <v>0</v>
      </c>
      <c r="AD18" s="94"/>
      <c r="AE18" s="94" t="n">
        <v>0</v>
      </c>
      <c r="AF18" s="94"/>
      <c r="AG18" s="94" t="n">
        <v>0</v>
      </c>
      <c r="AH18" s="94"/>
      <c r="AI18" s="94" t="n">
        <v>0</v>
      </c>
      <c r="AJ18" s="0"/>
    </row>
    <row r="19" customFormat="false" ht="15.75" hidden="false" customHeight="false" outlineLevel="0" collapsed="false">
      <c r="A19" s="8" t="s">
        <v>13</v>
      </c>
      <c r="C19" s="100"/>
      <c r="D19" s="101"/>
      <c r="E19" s="94" t="n">
        <v>0</v>
      </c>
      <c r="F19" s="102"/>
      <c r="G19" s="94" t="n">
        <f aca="false">1.7+13</f>
        <v>14.7</v>
      </c>
      <c r="H19" s="94"/>
      <c r="I19" s="94" t="n">
        <f aca="false">1.7+10</f>
        <v>11.7</v>
      </c>
      <c r="J19" s="94"/>
      <c r="K19" s="94" t="n">
        <f aca="false">1.6+48.5</f>
        <v>50.1</v>
      </c>
      <c r="L19" s="94"/>
      <c r="M19" s="94" t="n">
        <v>0</v>
      </c>
      <c r="N19" s="94"/>
      <c r="O19" s="94" t="n">
        <v>0</v>
      </c>
      <c r="P19" s="94"/>
      <c r="Q19" s="94" t="n">
        <v>16.7</v>
      </c>
      <c r="R19" s="94"/>
      <c r="S19" s="94" t="n">
        <v>0</v>
      </c>
      <c r="T19" s="94"/>
      <c r="U19" s="94" t="n">
        <v>0</v>
      </c>
      <c r="V19" s="94" t="n">
        <v>0</v>
      </c>
      <c r="W19" s="94" t="n">
        <v>0</v>
      </c>
      <c r="X19" s="94"/>
      <c r="Y19" s="94" t="n">
        <v>0</v>
      </c>
      <c r="Z19" s="94"/>
      <c r="AA19" s="94" t="n">
        <v>0</v>
      </c>
      <c r="AB19" s="94"/>
      <c r="AC19" s="94" t="n">
        <v>0</v>
      </c>
      <c r="AD19" s="94"/>
      <c r="AE19" s="94" t="n">
        <v>0</v>
      </c>
      <c r="AF19" s="94"/>
      <c r="AG19" s="94" t="n">
        <v>0</v>
      </c>
      <c r="AH19" s="94"/>
      <c r="AI19" s="94" t="n">
        <v>0</v>
      </c>
      <c r="AJ19" s="0"/>
    </row>
    <row r="20" customFormat="false" ht="15.75" hidden="false" customHeight="false" outlineLevel="0" collapsed="false">
      <c r="A20" s="8" t="s">
        <v>118</v>
      </c>
      <c r="C20" s="100"/>
      <c r="D20" s="101"/>
      <c r="E20" s="94" t="n">
        <v>0</v>
      </c>
      <c r="F20" s="109"/>
      <c r="G20" s="94" t="n">
        <v>0</v>
      </c>
      <c r="H20" s="94"/>
      <c r="I20" s="94" t="n">
        <v>0</v>
      </c>
      <c r="J20" s="94"/>
      <c r="K20" s="94" t="n">
        <v>0</v>
      </c>
      <c r="L20" s="94"/>
      <c r="M20" s="94" t="n">
        <v>0</v>
      </c>
      <c r="N20" s="94"/>
      <c r="O20" s="94" t="n">
        <v>0</v>
      </c>
      <c r="P20" s="94"/>
      <c r="Q20" s="94" t="n">
        <v>0</v>
      </c>
      <c r="R20" s="94"/>
      <c r="S20" s="94" t="n">
        <v>0</v>
      </c>
      <c r="T20" s="94"/>
      <c r="U20" s="94" t="n">
        <v>0</v>
      </c>
      <c r="V20" s="94"/>
      <c r="W20" s="94" t="n">
        <v>0</v>
      </c>
      <c r="X20" s="94"/>
      <c r="Y20" s="94" t="n">
        <v>0</v>
      </c>
      <c r="Z20" s="94"/>
      <c r="AA20" s="94" t="n">
        <v>0</v>
      </c>
      <c r="AB20" s="94"/>
      <c r="AC20" s="94" t="n">
        <v>0</v>
      </c>
      <c r="AD20" s="94"/>
      <c r="AE20" s="94" t="n">
        <v>0</v>
      </c>
      <c r="AF20" s="94"/>
      <c r="AG20" s="94" t="n">
        <v>0</v>
      </c>
      <c r="AH20" s="94"/>
      <c r="AI20" s="94" t="n">
        <v>0</v>
      </c>
      <c r="AJ20" s="0"/>
    </row>
    <row r="21" customFormat="false" ht="15.75" hidden="false" customHeight="false" outlineLevel="0" collapsed="false">
      <c r="A21" s="35" t="s">
        <v>18</v>
      </c>
      <c r="C21" s="100"/>
      <c r="D21" s="101"/>
      <c r="E21" s="94" t="n">
        <v>0</v>
      </c>
      <c r="F21" s="102"/>
      <c r="G21" s="94" t="n">
        <v>20.2</v>
      </c>
      <c r="H21" s="94"/>
      <c r="I21" s="94" t="n">
        <v>15</v>
      </c>
      <c r="J21" s="94"/>
      <c r="K21" s="94" t="n">
        <v>15</v>
      </c>
      <c r="L21" s="94"/>
      <c r="M21" s="94" t="n">
        <v>10</v>
      </c>
      <c r="N21" s="94"/>
      <c r="O21" s="94" t="n">
        <v>10</v>
      </c>
      <c r="P21" s="94"/>
      <c r="Q21" s="94" t="n">
        <v>10</v>
      </c>
      <c r="R21" s="94"/>
      <c r="S21" s="94" t="n">
        <v>10</v>
      </c>
      <c r="T21" s="94"/>
      <c r="U21" s="94" t="n">
        <v>10</v>
      </c>
      <c r="V21" s="94"/>
      <c r="W21" s="94" t="n">
        <v>10</v>
      </c>
      <c r="X21" s="94"/>
      <c r="Y21" s="94" t="n">
        <v>10</v>
      </c>
      <c r="Z21" s="94"/>
      <c r="AA21" s="94" t="n">
        <v>10</v>
      </c>
      <c r="AB21" s="94"/>
      <c r="AC21" s="94" t="n">
        <v>10</v>
      </c>
      <c r="AD21" s="94"/>
      <c r="AE21" s="94" t="n">
        <v>10</v>
      </c>
      <c r="AF21" s="94"/>
      <c r="AG21" s="94" t="n">
        <v>10</v>
      </c>
      <c r="AH21" s="94"/>
      <c r="AI21" s="94" t="n">
        <v>10</v>
      </c>
      <c r="AJ21" s="0"/>
    </row>
    <row r="22" customFormat="false" ht="16.5" hidden="false" customHeight="false" outlineLevel="0" collapsed="false">
      <c r="A22" s="72" t="s">
        <v>103</v>
      </c>
      <c r="B22" s="13"/>
      <c r="C22" s="103" t="n">
        <f aca="false">SUM(C8:C21)</f>
        <v>0</v>
      </c>
      <c r="D22" s="74"/>
      <c r="E22" s="104" t="n">
        <f aca="false">SUM(E8:E21)</f>
        <v>2631.8</v>
      </c>
      <c r="F22" s="75"/>
      <c r="G22" s="104" t="n">
        <f aca="false">SUM(G8:G21)</f>
        <v>-9.1</v>
      </c>
      <c r="H22" s="76"/>
      <c r="I22" s="104" t="n">
        <f aca="false">SUM(I8:I21)</f>
        <v>105.5</v>
      </c>
      <c r="J22" s="76"/>
      <c r="K22" s="104" t="n">
        <f aca="false">SUM(K8:K21)</f>
        <v>15.7</v>
      </c>
      <c r="L22" s="76"/>
      <c r="M22" s="104" t="n">
        <f aca="false">SUM(M8:M21)</f>
        <v>43.5</v>
      </c>
      <c r="O22" s="104" t="n">
        <f aca="false">SUM(O8:O21)</f>
        <v>47.5</v>
      </c>
      <c r="Q22" s="104" t="n">
        <f aca="false">SUM(Q8:Q21)</f>
        <v>35.2</v>
      </c>
      <c r="S22" s="104" t="n">
        <f aca="false">SUM(S8:S21)</f>
        <v>27.5</v>
      </c>
      <c r="U22" s="104" t="n">
        <f aca="false">SUM(U8:U21)</f>
        <v>37.5</v>
      </c>
      <c r="W22" s="104" t="n">
        <f aca="false">SUM(W8:W21)</f>
        <v>48.5</v>
      </c>
      <c r="Y22" s="104" t="n">
        <f aca="false">SUM(Y8:Y21)</f>
        <v>41.5</v>
      </c>
      <c r="AA22" s="104" t="n">
        <f aca="false">SUM(AA8:AA21)</f>
        <v>51.5</v>
      </c>
      <c r="AC22" s="104" t="n">
        <f aca="false">SUM(AC8:AC21)</f>
        <v>32.5</v>
      </c>
      <c r="AE22" s="104" t="n">
        <f aca="false">SUM(AE8:AE21)</f>
        <v>41.5</v>
      </c>
      <c r="AG22" s="104" t="n">
        <f aca="false">SUM(AG8:AG21)</f>
        <v>51.5</v>
      </c>
      <c r="AI22" s="104" t="n">
        <f aca="false">SUM(AI8:AI21)</f>
        <v>32.5</v>
      </c>
      <c r="AK22" s="77"/>
    </row>
    <row r="23" customFormat="false" ht="16.5" hidden="false" customHeight="false" outlineLevel="0" collapsed="false">
      <c r="A23" s="72"/>
      <c r="B23" s="13"/>
      <c r="C23" s="105"/>
      <c r="D23" s="74"/>
      <c r="E23" s="106"/>
      <c r="F23" s="75"/>
      <c r="G23" s="106"/>
      <c r="H23" s="76"/>
      <c r="I23" s="106"/>
      <c r="J23" s="76"/>
      <c r="K23" s="106"/>
      <c r="L23" s="76"/>
      <c r="M23" s="106"/>
      <c r="O23" s="106"/>
      <c r="Q23" s="106"/>
      <c r="S23" s="106"/>
      <c r="U23" s="106"/>
      <c r="W23" s="106"/>
      <c r="Y23" s="106"/>
      <c r="AA23" s="106"/>
      <c r="AC23" s="106"/>
      <c r="AE23" s="106"/>
      <c r="AG23" s="106"/>
      <c r="AI23" s="106"/>
      <c r="AK23" s="77"/>
    </row>
    <row r="25" customFormat="false" ht="15.75" hidden="false" customHeight="false" outlineLevel="0" collapsed="false">
      <c r="A25" s="71"/>
      <c r="C25" s="78"/>
    </row>
    <row r="26" customFormat="false" ht="15.75" hidden="false" customHeight="false" outlineLevel="0" collapsed="false">
      <c r="A26" s="71"/>
      <c r="C26" s="78"/>
    </row>
    <row r="27" customFormat="false" ht="15.75" hidden="false" customHeight="false" outlineLevel="0" collapsed="false">
      <c r="A27" s="71"/>
      <c r="C27" s="78"/>
    </row>
    <row r="28" customFormat="false" ht="15.75" hidden="false" customHeight="false" outlineLevel="0" collapsed="false">
      <c r="A28" s="71"/>
    </row>
    <row r="29" customFormat="false" ht="15.75" hidden="false" customHeight="false" outlineLevel="0" collapsed="false">
      <c r="A29" s="71"/>
    </row>
    <row r="30" customFormat="false" ht="15.75" hidden="false" customHeight="false" outlineLevel="0" collapsed="false">
      <c r="A30" s="71"/>
    </row>
    <row r="31" customFormat="false" ht="15.75" hidden="false" customHeight="false" outlineLevel="0" collapsed="false">
      <c r="A31" s="71"/>
    </row>
    <row r="32" customFormat="false" ht="15.75" hidden="false" customHeight="false" outlineLevel="0" collapsed="false">
      <c r="A32" s="71"/>
    </row>
    <row r="33" customFormat="false" ht="15.75" hidden="false" customHeight="false" outlineLevel="0" collapsed="false">
      <c r="A33" s="71"/>
    </row>
    <row r="34" customFormat="false" ht="15.75" hidden="false" customHeight="false" outlineLevel="0" collapsed="false">
      <c r="A34" s="71"/>
    </row>
    <row r="35" customFormat="false" ht="15.75" hidden="false" customHeight="false" outlineLevel="0" collapsed="false">
      <c r="A35" s="71"/>
    </row>
    <row r="36" customFormat="false" ht="15.75" hidden="false" customHeight="false" outlineLevel="0" collapsed="false">
      <c r="A36" s="71"/>
    </row>
    <row r="37" customFormat="false" ht="15.75" hidden="false" customHeight="false" outlineLevel="0" collapsed="false">
      <c r="A37" s="71"/>
    </row>
  </sheetData>
  <mergeCells count="1">
    <mergeCell ref="G6:AI6"/>
  </mergeCells>
  <printOptions headings="false" gridLines="false" gridLinesSet="true" horizontalCentered="false" verticalCentered="false"/>
  <pageMargins left="0" right="0" top="0.659722222222222" bottom="0.410416666666667" header="0.511811023622047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&amp;CHIGHLY CONFIDENTIAL - DO NOT COPY OR DISTRIBUTE&amp;R&amp;P of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10.41"/>
    <col collapsed="false" customWidth="true" hidden="true" outlineLevel="0" max="2" min="2" style="8" width="3.56"/>
    <col collapsed="false" customWidth="true" hidden="true" outlineLevel="0" max="3" min="3" style="61" width="13.28"/>
    <col collapsed="false" customWidth="true" hidden="false" outlineLevel="0" max="4" min="4" style="8" width="2.56"/>
    <col collapsed="false" customWidth="true" hidden="true" outlineLevel="0" max="5" min="5" style="62" width="15.7"/>
    <col collapsed="false" customWidth="true" hidden="false" outlineLevel="0" max="6" min="6" style="62" width="7.99"/>
    <col collapsed="false" customWidth="true" hidden="false" outlineLevel="0" max="7" min="7" style="62" width="13.28"/>
    <col collapsed="false" customWidth="true" hidden="false" outlineLevel="0" max="8" min="8" style="62" width="2.42"/>
    <col collapsed="false" customWidth="true" hidden="false" outlineLevel="0" max="9" min="9" style="62" width="12.42"/>
    <col collapsed="false" customWidth="true" hidden="false" outlineLevel="0" max="10" min="10" style="62" width="1.56"/>
    <col collapsed="false" customWidth="true" hidden="false" outlineLevel="0" max="11" min="11" style="62" width="13.28"/>
    <col collapsed="false" customWidth="true" hidden="false" outlineLevel="0" max="12" min="12" style="62" width="1.41"/>
    <col collapsed="false" customWidth="true" hidden="false" outlineLevel="0" max="13" min="13" style="62" width="11.99"/>
    <col collapsed="false" customWidth="true" hidden="false" outlineLevel="0" max="14" min="14" style="8" width="2.56"/>
    <col collapsed="false" customWidth="true" hidden="false" outlineLevel="0" max="15" min="15" style="8" width="11.99"/>
    <col collapsed="false" customWidth="true" hidden="false" outlineLevel="0" max="16" min="16" style="8" width="1.85"/>
    <col collapsed="false" customWidth="true" hidden="false" outlineLevel="0" max="17" min="17" style="8" width="11.99"/>
    <col collapsed="false" customWidth="true" hidden="false" outlineLevel="0" max="18" min="18" style="8" width="1.85"/>
    <col collapsed="false" customWidth="true" hidden="false" outlineLevel="0" max="19" min="19" style="8" width="11.99"/>
    <col collapsed="false" customWidth="true" hidden="false" outlineLevel="0" max="20" min="20" style="8" width="1.85"/>
    <col collapsed="false" customWidth="true" hidden="false" outlineLevel="0" max="21" min="21" style="8" width="11.99"/>
    <col collapsed="false" customWidth="true" hidden="false" outlineLevel="0" max="22" min="22" style="8" width="1.85"/>
    <col collapsed="false" customWidth="true" hidden="false" outlineLevel="0" max="23" min="23" style="8" width="11.99"/>
    <col collapsed="false" customWidth="true" hidden="false" outlineLevel="0" max="24" min="24" style="8" width="1.85"/>
    <col collapsed="false" customWidth="true" hidden="false" outlineLevel="0" max="25" min="25" style="8" width="11.99"/>
    <col collapsed="false" customWidth="true" hidden="false" outlineLevel="0" max="26" min="26" style="8" width="1.85"/>
    <col collapsed="false" customWidth="true" hidden="false" outlineLevel="0" max="27" min="27" style="8" width="11.99"/>
    <col collapsed="false" customWidth="true" hidden="false" outlineLevel="0" max="28" min="28" style="8" width="1.85"/>
    <col collapsed="false" customWidth="true" hidden="false" outlineLevel="0" max="29" min="29" style="8" width="12.7"/>
    <col collapsed="false" customWidth="true" hidden="false" outlineLevel="0" max="30" min="30" style="8" width="1.85"/>
    <col collapsed="false" customWidth="true" hidden="false" outlineLevel="0" max="31" min="31" style="8" width="12.7"/>
    <col collapsed="false" customWidth="true" hidden="false" outlineLevel="0" max="32" min="32" style="8" width="1.7"/>
    <col collapsed="false" customWidth="true" hidden="false" outlineLevel="0" max="33" min="33" style="8" width="12.42"/>
    <col collapsed="false" customWidth="true" hidden="false" outlineLevel="0" max="34" min="34" style="8" width="1.85"/>
    <col collapsed="false" customWidth="true" hidden="false" outlineLevel="0" max="35" min="35" style="8" width="12.28"/>
    <col collapsed="false" customWidth="true" hidden="false" outlineLevel="0" max="36" min="36" style="8" width="2.42"/>
    <col collapsed="false" customWidth="true" hidden="false" outlineLevel="0" max="37" min="37" style="63" width="34.71"/>
    <col collapsed="false" customWidth="false" hidden="false" outlineLevel="0" max="257" min="38" style="8" width="9.14"/>
  </cols>
  <sheetData>
    <row r="1" customFormat="false" ht="18.75" hidden="false" customHeight="false" outlineLevel="0" collapsed="false">
      <c r="A1" s="90" t="s">
        <v>110</v>
      </c>
    </row>
    <row r="2" customFormat="false" ht="18.75" hidden="false" customHeight="false" outlineLevel="0" collapsed="false">
      <c r="A2" s="90" t="s">
        <v>125</v>
      </c>
    </row>
    <row r="3" customFormat="false" ht="18.75" hidden="false" customHeight="false" outlineLevel="0" collapsed="false">
      <c r="A3" s="90" t="s">
        <v>112</v>
      </c>
      <c r="C3" s="42"/>
      <c r="D3" s="42"/>
      <c r="E3" s="64" t="s">
        <v>91</v>
      </c>
      <c r="F3" s="65"/>
      <c r="G3" s="8"/>
      <c r="H3" s="8"/>
      <c r="I3" s="8"/>
      <c r="J3" s="8"/>
      <c r="K3" s="8"/>
      <c r="L3" s="8"/>
      <c r="M3" s="8"/>
    </row>
    <row r="4" customFormat="false" ht="18.75" hidden="false" customHeight="false" outlineLevel="0" collapsed="false">
      <c r="A4" s="90"/>
      <c r="C4" s="42"/>
      <c r="D4" s="42"/>
      <c r="E4" s="64"/>
      <c r="F4" s="65"/>
      <c r="G4" s="8"/>
      <c r="H4" s="8"/>
      <c r="I4" s="8"/>
      <c r="J4" s="8"/>
      <c r="K4" s="8"/>
      <c r="L4" s="8"/>
      <c r="M4" s="8"/>
    </row>
    <row r="5" customFormat="false" ht="19.5" hidden="false" customHeight="false" outlineLevel="0" collapsed="false">
      <c r="A5" s="90"/>
      <c r="C5" s="42"/>
      <c r="D5" s="42"/>
      <c r="E5" s="64"/>
      <c r="F5" s="65"/>
      <c r="G5" s="8"/>
      <c r="H5" s="8"/>
      <c r="I5" s="8"/>
      <c r="J5" s="8"/>
      <c r="K5" s="8"/>
      <c r="L5" s="8"/>
      <c r="M5" s="8"/>
    </row>
    <row r="6" customFormat="false" ht="16.5" hidden="false" customHeight="false" outlineLevel="0" collapsed="false">
      <c r="A6" s="13"/>
      <c r="B6" s="13"/>
      <c r="C6" s="42"/>
      <c r="D6" s="42"/>
      <c r="E6" s="64"/>
      <c r="F6" s="65"/>
      <c r="G6" s="91" t="s">
        <v>92</v>
      </c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13"/>
      <c r="AK6" s="20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customFormat="false" ht="31.5" hidden="false" customHeight="false" outlineLevel="0" collapsed="false">
      <c r="A7" s="13"/>
      <c r="B7" s="13"/>
      <c r="C7" s="107" t="s">
        <v>93</v>
      </c>
      <c r="D7" s="42"/>
      <c r="E7" s="99" t="s">
        <v>94</v>
      </c>
      <c r="F7" s="65"/>
      <c r="G7" s="65" t="s">
        <v>95</v>
      </c>
      <c r="H7" s="64"/>
      <c r="I7" s="65" t="s">
        <v>96</v>
      </c>
      <c r="J7" s="64"/>
      <c r="K7" s="65" t="s">
        <v>97</v>
      </c>
      <c r="L7" s="64"/>
      <c r="M7" s="65" t="s">
        <v>98</v>
      </c>
      <c r="N7" s="108"/>
      <c r="O7" s="65" t="s">
        <v>99</v>
      </c>
      <c r="P7" s="13"/>
      <c r="Q7" s="65" t="s">
        <v>100</v>
      </c>
      <c r="R7" s="13"/>
      <c r="S7" s="65" t="s">
        <v>113</v>
      </c>
      <c r="T7" s="13"/>
      <c r="U7" s="65" t="s">
        <v>114</v>
      </c>
      <c r="V7" s="13"/>
      <c r="W7" s="65" t="s">
        <v>115</v>
      </c>
      <c r="X7" s="13"/>
      <c r="Y7" s="65" t="s">
        <v>116</v>
      </c>
      <c r="Z7" s="13"/>
      <c r="AA7" s="65" t="s">
        <v>117</v>
      </c>
      <c r="AB7" s="13"/>
      <c r="AC7" s="65" t="s">
        <v>21</v>
      </c>
      <c r="AD7" s="13"/>
      <c r="AE7" s="65" t="s">
        <v>95</v>
      </c>
      <c r="AF7" s="13"/>
      <c r="AG7" s="65" t="s">
        <v>96</v>
      </c>
      <c r="AH7" s="13"/>
      <c r="AI7" s="65" t="s">
        <v>97</v>
      </c>
      <c r="AJ7" s="13"/>
      <c r="AK7" s="99"/>
      <c r="AL7" s="13"/>
      <c r="AM7" s="13"/>
      <c r="AN7" s="13"/>
      <c r="AO7" s="13"/>
      <c r="AP7" s="13"/>
      <c r="AQ7" s="13"/>
      <c r="AR7" s="13"/>
      <c r="AS7" s="13"/>
      <c r="AT7" s="13"/>
      <c r="AU7" s="13"/>
    </row>
    <row r="8" customFormat="false" ht="15.75" hidden="false" customHeight="false" outlineLevel="0" collapsed="false">
      <c r="A8" s="13" t="s">
        <v>8</v>
      </c>
      <c r="B8" s="13"/>
      <c r="C8" s="92"/>
      <c r="D8" s="93"/>
      <c r="E8" s="94" t="n">
        <v>732.2</v>
      </c>
      <c r="F8" s="95"/>
      <c r="G8" s="94" t="n">
        <f aca="false">'Sub Total before capex and oth'!G8+'CapEx &amp; Oth'!G8</f>
        <v>31.2</v>
      </c>
      <c r="H8" s="94"/>
      <c r="I8" s="94" t="n">
        <f aca="false">'Sub Total before capex and oth'!I8+'CapEx &amp; Oth'!I8</f>
        <v>22</v>
      </c>
      <c r="J8" s="94"/>
      <c r="K8" s="94" t="n">
        <f aca="false">'Sub Total before capex and oth'!K8+'CapEx &amp; Oth'!K8</f>
        <v>22.8</v>
      </c>
      <c r="L8" s="94"/>
      <c r="M8" s="94" t="n">
        <f aca="false">'Sub Total before capex and oth'!M8+'CapEx &amp; Oth'!M8</f>
        <v>21.7</v>
      </c>
      <c r="N8" s="94"/>
      <c r="O8" s="94" t="n">
        <f aca="false">'Sub Total before capex and oth'!O8+'CapEx &amp; Oth'!O8</f>
        <v>21.7</v>
      </c>
      <c r="P8" s="94"/>
      <c r="Q8" s="94" t="n">
        <f aca="false">'Sub Total before capex and oth'!Q8+'CapEx &amp; Oth'!Q8</f>
        <v>21.7</v>
      </c>
      <c r="R8" s="94"/>
      <c r="S8" s="94" t="n">
        <f aca="false">'Sub Total before capex and oth'!S8+'CapEx &amp; Oth'!S8</f>
        <v>21.7</v>
      </c>
      <c r="T8" s="94"/>
      <c r="U8" s="94" t="n">
        <f aca="false">'Sub Total before capex and oth'!U8+'CapEx &amp; Oth'!U8</f>
        <v>21.7</v>
      </c>
      <c r="V8" s="94" t="n">
        <v>0</v>
      </c>
      <c r="W8" s="94" t="n">
        <f aca="false">'Sub Total before capex and oth'!W8+'CapEx &amp; Oth'!W8</f>
        <v>21.7</v>
      </c>
      <c r="X8" s="94"/>
      <c r="Y8" s="94" t="n">
        <f aca="false">'Sub Total before capex and oth'!Y8+'CapEx &amp; Oth'!Y8</f>
        <v>21.7</v>
      </c>
      <c r="Z8" s="94"/>
      <c r="AA8" s="94" t="n">
        <f aca="false">'Sub Total before capex and oth'!AA8+'CapEx &amp; Oth'!AA8</f>
        <v>21.7</v>
      </c>
      <c r="AB8" s="94"/>
      <c r="AC8" s="94" t="n">
        <f aca="false">'Sub Total before capex and oth'!AC8+'CapEx &amp; Oth'!AC8</f>
        <v>21.7</v>
      </c>
      <c r="AD8" s="94"/>
      <c r="AE8" s="94" t="n">
        <f aca="false">'Sub Total before capex and oth'!AE8+'CapEx &amp; Oth'!AE8</f>
        <v>21.7</v>
      </c>
      <c r="AF8" s="94"/>
      <c r="AG8" s="94" t="n">
        <f aca="false">'Sub Total before capex and oth'!AG8+'CapEx &amp; Oth'!AG8</f>
        <v>21.7</v>
      </c>
      <c r="AH8" s="94"/>
      <c r="AI8" s="94" t="n">
        <f aca="false">'Sub Total before capex and oth'!AI8+'CapEx &amp; Oth'!AI8</f>
        <v>21.7</v>
      </c>
      <c r="AJ8" s="13"/>
      <c r="AK8" s="96"/>
      <c r="AL8" s="13"/>
      <c r="AM8" s="13"/>
      <c r="AN8" s="13"/>
      <c r="AO8" s="13"/>
      <c r="AP8" s="13"/>
      <c r="AQ8" s="13"/>
      <c r="AR8" s="13"/>
      <c r="AS8" s="13"/>
      <c r="AT8" s="13"/>
      <c r="AU8" s="13"/>
    </row>
    <row r="9" customFormat="false" ht="15.75" hidden="false" customHeight="false" outlineLevel="0" collapsed="false">
      <c r="A9" s="8" t="s">
        <v>9</v>
      </c>
      <c r="C9" s="92"/>
      <c r="D9" s="97"/>
      <c r="E9" s="94" t="n">
        <f aca="false">385+15+6+2</f>
        <v>408</v>
      </c>
      <c r="F9" s="98"/>
      <c r="G9" s="94" t="n">
        <f aca="false">'Sub Total before capex and oth'!G9+'CapEx &amp; Oth'!G9</f>
        <v>10.6</v>
      </c>
      <c r="H9" s="94"/>
      <c r="I9" s="94" t="n">
        <f aca="false">'Sub Total before capex and oth'!I9+'CapEx &amp; Oth'!I9</f>
        <v>10.6</v>
      </c>
      <c r="J9" s="94"/>
      <c r="K9" s="94" t="n">
        <f aca="false">'Sub Total before capex and oth'!K9+'CapEx &amp; Oth'!K9</f>
        <v>10.6</v>
      </c>
      <c r="L9" s="94"/>
      <c r="M9" s="94" t="n">
        <f aca="false">'Sub Total before capex and oth'!M9+'CapEx &amp; Oth'!M9</f>
        <v>10.6</v>
      </c>
      <c r="N9" s="94"/>
      <c r="O9" s="94" t="n">
        <f aca="false">'Sub Total before capex and oth'!O9+'CapEx &amp; Oth'!O9</f>
        <v>10.6</v>
      </c>
      <c r="P9" s="94"/>
      <c r="Q9" s="94" t="n">
        <f aca="false">'Sub Total before capex and oth'!Q9+'CapEx &amp; Oth'!Q9</f>
        <v>10.6</v>
      </c>
      <c r="R9" s="94"/>
      <c r="S9" s="94" t="n">
        <f aca="false">'Sub Total before capex and oth'!S9+'CapEx &amp; Oth'!S9</f>
        <v>10.6</v>
      </c>
      <c r="T9" s="94"/>
      <c r="U9" s="94" t="n">
        <f aca="false">'Sub Total before capex and oth'!U9+'CapEx &amp; Oth'!U9</f>
        <v>10.6</v>
      </c>
      <c r="V9" s="94" t="n">
        <v>0</v>
      </c>
      <c r="W9" s="94" t="n">
        <f aca="false">'Sub Total before capex and oth'!W9+'CapEx &amp; Oth'!W9</f>
        <v>10.6</v>
      </c>
      <c r="X9" s="94"/>
      <c r="Y9" s="94" t="n">
        <f aca="false">'Sub Total before capex and oth'!Y9+'CapEx &amp; Oth'!Y9</f>
        <v>10.6</v>
      </c>
      <c r="Z9" s="94"/>
      <c r="AA9" s="94" t="n">
        <f aca="false">'Sub Total before capex and oth'!AA9+'CapEx &amp; Oth'!AA9</f>
        <v>10.6</v>
      </c>
      <c r="AB9" s="94"/>
      <c r="AC9" s="94" t="n">
        <f aca="false">'Sub Total before capex and oth'!AC9+'CapEx &amp; Oth'!AC9</f>
        <v>10.6</v>
      </c>
      <c r="AD9" s="94"/>
      <c r="AE9" s="94" t="n">
        <f aca="false">'Sub Total before capex and oth'!AE9+'CapEx &amp; Oth'!AE9</f>
        <v>10.6</v>
      </c>
      <c r="AF9" s="94"/>
      <c r="AG9" s="94" t="n">
        <f aca="false">'Sub Total before capex and oth'!AG9+'CapEx &amp; Oth'!AG9</f>
        <v>10.6</v>
      </c>
      <c r="AH9" s="94"/>
      <c r="AI9" s="94" t="n">
        <f aca="false">'Sub Total before capex and oth'!AI9+'CapEx &amp; Oth'!AI9</f>
        <v>10.6</v>
      </c>
      <c r="AK9" s="99"/>
    </row>
    <row r="10" customFormat="false" ht="15.75" hidden="false" customHeight="false" outlineLevel="0" collapsed="false">
      <c r="A10" s="8" t="s">
        <v>11</v>
      </c>
      <c r="C10" s="92"/>
      <c r="D10" s="97"/>
      <c r="E10" s="94" t="n">
        <v>65</v>
      </c>
      <c r="F10" s="98"/>
      <c r="G10" s="94" t="n">
        <f aca="false">'Sub Total before capex and oth'!G10+'CapEx &amp; Oth'!G10</f>
        <v>9.6</v>
      </c>
      <c r="H10" s="94"/>
      <c r="I10" s="94" t="n">
        <f aca="false">'Sub Total before capex and oth'!I10+'CapEx &amp; Oth'!I10</f>
        <v>8.1</v>
      </c>
      <c r="J10" s="94"/>
      <c r="K10" s="94" t="n">
        <f aca="false">'Sub Total before capex and oth'!K10+'CapEx &amp; Oth'!K10</f>
        <v>-19.9</v>
      </c>
      <c r="L10" s="94"/>
      <c r="M10" s="94" t="n">
        <f aca="false">'Sub Total before capex and oth'!M10+'CapEx &amp; Oth'!M10</f>
        <v>6.8</v>
      </c>
      <c r="N10" s="94"/>
      <c r="O10" s="94" t="n">
        <f aca="false">'Sub Total before capex and oth'!O10+'CapEx &amp; Oth'!O10</f>
        <v>6.8</v>
      </c>
      <c r="P10" s="94"/>
      <c r="Q10" s="94" t="n">
        <f aca="false">'Sub Total before capex and oth'!Q10+'CapEx &amp; Oth'!Q10</f>
        <v>6.8</v>
      </c>
      <c r="R10" s="94"/>
      <c r="S10" s="94" t="n">
        <f aca="false">'Sub Total before capex and oth'!S10+'CapEx &amp; Oth'!S10</f>
        <v>6.8</v>
      </c>
      <c r="T10" s="94"/>
      <c r="U10" s="94" t="n">
        <f aca="false">'Sub Total before capex and oth'!U10+'CapEx &amp; Oth'!U10</f>
        <v>6.8</v>
      </c>
      <c r="V10" s="94" t="n">
        <v>0</v>
      </c>
      <c r="W10" s="94" t="n">
        <f aca="false">'Sub Total before capex and oth'!W10+'CapEx &amp; Oth'!W10</f>
        <v>6.8</v>
      </c>
      <c r="X10" s="94"/>
      <c r="Y10" s="94" t="n">
        <f aca="false">'Sub Total before capex and oth'!Y10+'CapEx &amp; Oth'!Y10</f>
        <v>6.8</v>
      </c>
      <c r="Z10" s="94"/>
      <c r="AA10" s="94" t="n">
        <f aca="false">'Sub Total before capex and oth'!AA10+'CapEx &amp; Oth'!AA10</f>
        <v>6.8</v>
      </c>
      <c r="AB10" s="94"/>
      <c r="AC10" s="94" t="n">
        <f aca="false">'Sub Total before capex and oth'!AC10+'CapEx &amp; Oth'!AC10</f>
        <v>6.8</v>
      </c>
      <c r="AD10" s="94"/>
      <c r="AE10" s="94" t="n">
        <f aca="false">'Sub Total before capex and oth'!AE10+'CapEx &amp; Oth'!AE10</f>
        <v>6.8</v>
      </c>
      <c r="AF10" s="94"/>
      <c r="AG10" s="94" t="n">
        <f aca="false">'Sub Total before capex and oth'!AG10+'CapEx &amp; Oth'!AG10</f>
        <v>6.8</v>
      </c>
      <c r="AH10" s="94"/>
      <c r="AI10" s="94" t="n">
        <f aca="false">'Sub Total before capex and oth'!AI10+'CapEx &amp; Oth'!AI10</f>
        <v>6.8</v>
      </c>
      <c r="AK10" s="99"/>
    </row>
    <row r="11" customFormat="false" ht="15.75" hidden="false" customHeight="false" outlineLevel="0" collapsed="false">
      <c r="A11" s="8" t="s">
        <v>42</v>
      </c>
      <c r="C11" s="92"/>
      <c r="D11" s="97"/>
      <c r="E11" s="94" t="n">
        <v>43</v>
      </c>
      <c r="F11" s="98"/>
      <c r="G11" s="94" t="n">
        <f aca="false">'Sub Total before capex and oth'!G11+'CapEx &amp; Oth'!G11</f>
        <v>8.8</v>
      </c>
      <c r="H11" s="94"/>
      <c r="I11" s="94" t="n">
        <f aca="false">'Sub Total before capex and oth'!I11+'CapEx &amp; Oth'!I11</f>
        <v>4.9</v>
      </c>
      <c r="J11" s="94"/>
      <c r="K11" s="94" t="n">
        <f aca="false">'Sub Total before capex and oth'!K11+'CapEx &amp; Oth'!K11</f>
        <v>10.5</v>
      </c>
      <c r="L11" s="94"/>
      <c r="M11" s="94" t="n">
        <f aca="false">'Sub Total before capex and oth'!M11+'CapEx &amp; Oth'!M11</f>
        <v>4.9</v>
      </c>
      <c r="N11" s="94"/>
      <c r="O11" s="94" t="n">
        <f aca="false">'Sub Total before capex and oth'!O11+'CapEx &amp; Oth'!O11</f>
        <v>4.9</v>
      </c>
      <c r="P11" s="94"/>
      <c r="Q11" s="94" t="n">
        <f aca="false">'Sub Total before capex and oth'!Q11+'CapEx &amp; Oth'!Q11</f>
        <v>6.2</v>
      </c>
      <c r="R11" s="94"/>
      <c r="S11" s="94" t="n">
        <f aca="false">'Sub Total before capex and oth'!S11+'CapEx &amp; Oth'!S11</f>
        <v>4.1</v>
      </c>
      <c r="T11" s="94"/>
      <c r="U11" s="94" t="n">
        <f aca="false">'Sub Total before capex and oth'!U11+'CapEx &amp; Oth'!U11</f>
        <v>4.4</v>
      </c>
      <c r="V11" s="94" t="n">
        <v>0</v>
      </c>
      <c r="W11" s="94" t="n">
        <f aca="false">'Sub Total before capex and oth'!W11+'CapEx &amp; Oth'!W11</f>
        <v>5.4</v>
      </c>
      <c r="X11" s="94"/>
      <c r="Y11" s="94" t="n">
        <f aca="false">'Sub Total before capex and oth'!Y11+'CapEx &amp; Oth'!Y11</f>
        <v>4</v>
      </c>
      <c r="Z11" s="94"/>
      <c r="AA11" s="94" t="n">
        <f aca="false">'Sub Total before capex and oth'!AA11+'CapEx &amp; Oth'!AA11</f>
        <v>4.1</v>
      </c>
      <c r="AB11" s="94"/>
      <c r="AC11" s="94" t="n">
        <f aca="false">'Sub Total before capex and oth'!AC11+'CapEx &amp; Oth'!AC11</f>
        <v>5.3</v>
      </c>
      <c r="AD11" s="94"/>
      <c r="AE11" s="94" t="n">
        <f aca="false">'Sub Total before capex and oth'!AE11+'CapEx &amp; Oth'!AE11</f>
        <v>4.1</v>
      </c>
      <c r="AF11" s="94"/>
      <c r="AG11" s="94" t="n">
        <f aca="false">'Sub Total before capex and oth'!AG11+'CapEx &amp; Oth'!AG11</f>
        <v>4.04</v>
      </c>
      <c r="AH11" s="94"/>
      <c r="AI11" s="94" t="n">
        <f aca="false">'Sub Total before capex and oth'!AI11+'CapEx &amp; Oth'!AI11</f>
        <v>5.5</v>
      </c>
      <c r="AK11" s="99"/>
    </row>
    <row r="12" customFormat="false" ht="15.75" hidden="false" customHeight="false" outlineLevel="0" collapsed="false">
      <c r="A12" s="8" t="s">
        <v>47</v>
      </c>
      <c r="C12" s="92"/>
      <c r="D12" s="97"/>
      <c r="E12" s="94" t="n">
        <v>0</v>
      </c>
      <c r="F12" s="98"/>
      <c r="G12" s="94" t="n">
        <f aca="false">'Sub Total before capex and oth'!G12+'CapEx &amp; Oth'!G12</f>
        <v>-53.4</v>
      </c>
      <c r="H12" s="94"/>
      <c r="I12" s="94" t="n">
        <f aca="false">'Sub Total before capex and oth'!I12+'CapEx &amp; Oth'!I12</f>
        <v>80.3</v>
      </c>
      <c r="J12" s="94"/>
      <c r="K12" s="94" t="n">
        <f aca="false">'Sub Total before capex and oth'!K12+'CapEx &amp; Oth'!K12</f>
        <v>81.3</v>
      </c>
      <c r="L12" s="94"/>
      <c r="M12" s="94" t="n">
        <f aca="false">'Sub Total before capex and oth'!M12+'CapEx &amp; Oth'!M12</f>
        <v>36.8</v>
      </c>
      <c r="N12" s="94"/>
      <c r="O12" s="94" t="n">
        <f aca="false">'Sub Total before capex and oth'!O12+'CapEx &amp; Oth'!O12</f>
        <v>36.8</v>
      </c>
      <c r="P12" s="94"/>
      <c r="Q12" s="94" t="n">
        <f aca="false">'Sub Total before capex and oth'!Q12+'CapEx &amp; Oth'!Q12</f>
        <v>7.8</v>
      </c>
      <c r="R12" s="94"/>
      <c r="S12" s="94" t="n">
        <f aca="false">'Sub Total before capex and oth'!S12+'CapEx &amp; Oth'!S12</f>
        <v>16.8</v>
      </c>
      <c r="T12" s="94"/>
      <c r="U12" s="94" t="n">
        <f aca="false">'Sub Total before capex and oth'!U12+'CapEx &amp; Oth'!U12</f>
        <v>26.8</v>
      </c>
      <c r="V12" s="94" t="n">
        <v>0</v>
      </c>
      <c r="W12" s="94" t="n">
        <f aca="false">'Sub Total before capex and oth'!W12+'CapEx &amp; Oth'!W12</f>
        <v>37.8</v>
      </c>
      <c r="X12" s="94"/>
      <c r="Y12" s="94" t="n">
        <f aca="false">'Sub Total before capex and oth'!Y12+'CapEx &amp; Oth'!Y12</f>
        <v>26.8</v>
      </c>
      <c r="Z12" s="94"/>
      <c r="AA12" s="94" t="n">
        <f aca="false">'Sub Total before capex and oth'!AA12+'CapEx &amp; Oth'!AA12</f>
        <v>36.8</v>
      </c>
      <c r="AB12" s="94"/>
      <c r="AC12" s="94" t="n">
        <f aca="false">'Sub Total before capex and oth'!AC12+'CapEx &amp; Oth'!AC12</f>
        <v>17.8</v>
      </c>
      <c r="AD12" s="94"/>
      <c r="AE12" s="94" t="n">
        <f aca="false">'Sub Total before capex and oth'!AE12+'CapEx &amp; Oth'!AE12</f>
        <v>26.8</v>
      </c>
      <c r="AF12" s="94"/>
      <c r="AG12" s="94" t="n">
        <f aca="false">'Sub Total before capex and oth'!AG12+'CapEx &amp; Oth'!AG12</f>
        <v>36.8</v>
      </c>
      <c r="AH12" s="94"/>
      <c r="AI12" s="94" t="n">
        <f aca="false">'Sub Total before capex and oth'!AI12+'CapEx &amp; Oth'!AI12</f>
        <v>17.8</v>
      </c>
      <c r="AK12" s="99"/>
    </row>
    <row r="13" customFormat="false" ht="15.75" hidden="false" customHeight="false" outlineLevel="0" collapsed="false">
      <c r="A13" s="35" t="s">
        <v>16</v>
      </c>
      <c r="C13" s="100"/>
      <c r="D13" s="101"/>
      <c r="E13" s="94" t="n">
        <v>5</v>
      </c>
      <c r="F13" s="102"/>
      <c r="G13" s="94" t="n">
        <f aca="false">'Sub Total before capex and oth'!G13+'CapEx &amp; Oth'!G13</f>
        <v>1.9</v>
      </c>
      <c r="H13" s="94"/>
      <c r="I13" s="94" t="n">
        <f aca="false">'Sub Total before capex and oth'!I13+'CapEx &amp; Oth'!I13</f>
        <v>0.9</v>
      </c>
      <c r="J13" s="94"/>
      <c r="K13" s="94" t="n">
        <f aca="false">'Sub Total before capex and oth'!K13+'CapEx &amp; Oth'!K13</f>
        <v>0.9</v>
      </c>
      <c r="L13" s="94"/>
      <c r="M13" s="94" t="n">
        <f aca="false">'Sub Total before capex and oth'!M13+'CapEx &amp; Oth'!M13</f>
        <v>0.9</v>
      </c>
      <c r="N13" s="94"/>
      <c r="O13" s="94" t="n">
        <f aca="false">'Sub Total before capex and oth'!O13+'CapEx &amp; Oth'!O13</f>
        <v>0.9</v>
      </c>
      <c r="P13" s="94"/>
      <c r="Q13" s="94" t="n">
        <f aca="false">'Sub Total before capex and oth'!Q13+'CapEx &amp; Oth'!Q13</f>
        <v>0.9</v>
      </c>
      <c r="R13" s="94"/>
      <c r="S13" s="94" t="n">
        <f aca="false">'Sub Total before capex and oth'!S13+'CapEx &amp; Oth'!S13</f>
        <v>0.9</v>
      </c>
      <c r="T13" s="94"/>
      <c r="U13" s="94" t="n">
        <f aca="false">'Sub Total before capex and oth'!U13+'CapEx &amp; Oth'!U13</f>
        <v>0.9</v>
      </c>
      <c r="V13" s="94" t="n">
        <v>0</v>
      </c>
      <c r="W13" s="94" t="n">
        <f aca="false">'Sub Total before capex and oth'!W13+'CapEx &amp; Oth'!W13</f>
        <v>0.9</v>
      </c>
      <c r="X13" s="94"/>
      <c r="Y13" s="94" t="n">
        <f aca="false">'Sub Total before capex and oth'!Y13+'CapEx &amp; Oth'!Y13</f>
        <v>0.9</v>
      </c>
      <c r="Z13" s="94"/>
      <c r="AA13" s="94" t="n">
        <f aca="false">'Sub Total before capex and oth'!AA13+'CapEx &amp; Oth'!AA13</f>
        <v>0.9</v>
      </c>
      <c r="AB13" s="94"/>
      <c r="AC13" s="94" t="n">
        <f aca="false">'Sub Total before capex and oth'!AC13+'CapEx &amp; Oth'!AC13</f>
        <v>0.9</v>
      </c>
      <c r="AD13" s="94"/>
      <c r="AE13" s="94" t="n">
        <f aca="false">'Sub Total before capex and oth'!AE13+'CapEx &amp; Oth'!AE13</f>
        <v>0.9</v>
      </c>
      <c r="AF13" s="94"/>
      <c r="AG13" s="94" t="n">
        <f aca="false">'Sub Total before capex and oth'!AG13+'CapEx &amp; Oth'!AG13</f>
        <v>0.9</v>
      </c>
      <c r="AH13" s="94"/>
      <c r="AI13" s="94" t="n">
        <f aca="false">'Sub Total before capex and oth'!AI13+'CapEx &amp; Oth'!AI13</f>
        <v>0.9</v>
      </c>
      <c r="AJ13" s="0"/>
    </row>
    <row r="14" customFormat="false" ht="15.75" hidden="false" customHeight="false" outlineLevel="0" collapsed="false">
      <c r="A14" s="35" t="s">
        <v>14</v>
      </c>
      <c r="C14" s="100"/>
      <c r="D14" s="101"/>
      <c r="E14" s="94" t="n">
        <v>202</v>
      </c>
      <c r="F14" s="102"/>
      <c r="G14" s="94" t="n">
        <f aca="false">'Sub Total before capex and oth'!G14+'CapEx &amp; Oth'!G14</f>
        <v>36</v>
      </c>
      <c r="H14" s="94"/>
      <c r="I14" s="94" t="n">
        <f aca="false">'Sub Total before capex and oth'!I14+'CapEx &amp; Oth'!I14</f>
        <v>38</v>
      </c>
      <c r="J14" s="94"/>
      <c r="K14" s="94" t="n">
        <f aca="false">'Sub Total before capex and oth'!K14+'CapEx &amp; Oth'!K14</f>
        <v>38</v>
      </c>
      <c r="L14" s="94"/>
      <c r="M14" s="94" t="n">
        <f aca="false">'Sub Total before capex and oth'!M14+'CapEx &amp; Oth'!M14</f>
        <v>44</v>
      </c>
      <c r="N14" s="94"/>
      <c r="O14" s="94" t="n">
        <f aca="false">'Sub Total before capex and oth'!O14+'CapEx &amp; Oth'!O14</f>
        <v>48</v>
      </c>
      <c r="P14" s="94"/>
      <c r="Q14" s="94" t="n">
        <f aca="false">'Sub Total before capex and oth'!Q14+'CapEx &amp; Oth'!Q14</f>
        <v>48</v>
      </c>
      <c r="R14" s="94"/>
      <c r="S14" s="94" t="n">
        <f aca="false">'Sub Total before capex and oth'!S14+'CapEx &amp; Oth'!S14</f>
        <v>48</v>
      </c>
      <c r="T14" s="94"/>
      <c r="U14" s="94" t="n">
        <f aca="false">'Sub Total before capex and oth'!U14+'CapEx &amp; Oth'!U14</f>
        <v>48</v>
      </c>
      <c r="V14" s="94" t="n">
        <v>0</v>
      </c>
      <c r="W14" s="94" t="n">
        <f aca="false">'Sub Total before capex and oth'!W14+'CapEx &amp; Oth'!W14</f>
        <v>48</v>
      </c>
      <c r="X14" s="94"/>
      <c r="Y14" s="94" t="n">
        <f aca="false">'Sub Total before capex and oth'!Y14+'CapEx &amp; Oth'!Y14</f>
        <v>51</v>
      </c>
      <c r="Z14" s="94"/>
      <c r="AA14" s="94" t="n">
        <f aca="false">'Sub Total before capex and oth'!AA14+'CapEx &amp; Oth'!AA14</f>
        <v>51</v>
      </c>
      <c r="AB14" s="94"/>
      <c r="AC14" s="94" t="n">
        <f aca="false">'Sub Total before capex and oth'!AC14+'CapEx &amp; Oth'!AC14</f>
        <v>51</v>
      </c>
      <c r="AD14" s="94"/>
      <c r="AE14" s="94" t="n">
        <f aca="false">'Sub Total before capex and oth'!AE14+'CapEx &amp; Oth'!AE14</f>
        <v>51</v>
      </c>
      <c r="AF14" s="94"/>
      <c r="AG14" s="94" t="n">
        <f aca="false">'Sub Total before capex and oth'!AG14+'CapEx &amp; Oth'!AG14</f>
        <v>51</v>
      </c>
      <c r="AH14" s="94"/>
      <c r="AI14" s="94" t="n">
        <f aca="false">'Sub Total before capex and oth'!AI14+'CapEx &amp; Oth'!AI14</f>
        <v>51</v>
      </c>
      <c r="AJ14" s="0"/>
    </row>
    <row r="15" customFormat="false" ht="15.75" hidden="false" customHeight="false" outlineLevel="0" collapsed="false">
      <c r="A15" s="35" t="s">
        <v>12</v>
      </c>
      <c r="C15" s="100"/>
      <c r="D15" s="101"/>
      <c r="E15" s="94" t="n">
        <v>431</v>
      </c>
      <c r="F15" s="102"/>
      <c r="G15" s="94" t="n">
        <f aca="false">'Sub Total before capex and oth'!G15+'CapEx &amp; Oth'!G15</f>
        <v>44.1</v>
      </c>
      <c r="H15" s="94"/>
      <c r="I15" s="94" t="n">
        <f aca="false">'Sub Total before capex and oth'!I15+'CapEx &amp; Oth'!I15</f>
        <v>61.2</v>
      </c>
      <c r="J15" s="94"/>
      <c r="K15" s="94" t="n">
        <f aca="false">'Sub Total before capex and oth'!K15+'CapEx &amp; Oth'!K15</f>
        <v>58.9</v>
      </c>
      <c r="L15" s="94"/>
      <c r="M15" s="94" t="n">
        <f aca="false">'Sub Total before capex and oth'!M15+'CapEx &amp; Oth'!M15</f>
        <v>36.5</v>
      </c>
      <c r="N15" s="94"/>
      <c r="O15" s="94" t="n">
        <f aca="false">'Sub Total before capex and oth'!O15+'CapEx &amp; Oth'!O15</f>
        <v>36.5</v>
      </c>
      <c r="P15" s="94"/>
      <c r="Q15" s="94" t="n">
        <f aca="false">'Sub Total before capex and oth'!Q15+'CapEx &amp; Oth'!Q15</f>
        <v>36.5</v>
      </c>
      <c r="R15" s="94"/>
      <c r="S15" s="94" t="n">
        <f aca="false">'Sub Total before capex and oth'!S15+'CapEx &amp; Oth'!S15</f>
        <v>36.5</v>
      </c>
      <c r="T15" s="94"/>
      <c r="U15" s="94" t="n">
        <f aca="false">'Sub Total before capex and oth'!U15+'CapEx &amp; Oth'!U15</f>
        <v>36.5</v>
      </c>
      <c r="V15" s="94" t="n">
        <v>0</v>
      </c>
      <c r="W15" s="94" t="n">
        <f aca="false">'Sub Total before capex and oth'!W15+'CapEx &amp; Oth'!W15</f>
        <v>36.5</v>
      </c>
      <c r="X15" s="94"/>
      <c r="Y15" s="94" t="n">
        <f aca="false">'Sub Total before capex and oth'!Y15+'CapEx &amp; Oth'!Y15</f>
        <v>36.5</v>
      </c>
      <c r="Z15" s="94"/>
      <c r="AA15" s="94" t="n">
        <f aca="false">'Sub Total before capex and oth'!AA15+'CapEx &amp; Oth'!AA15</f>
        <v>36.5</v>
      </c>
      <c r="AB15" s="94"/>
      <c r="AC15" s="94" t="n">
        <f aca="false">'Sub Total before capex and oth'!AC15+'CapEx &amp; Oth'!AC15</f>
        <v>36.5</v>
      </c>
      <c r="AD15" s="94"/>
      <c r="AE15" s="94" t="n">
        <f aca="false">'Sub Total before capex and oth'!AE15+'CapEx &amp; Oth'!AE15</f>
        <v>36.5</v>
      </c>
      <c r="AF15" s="94"/>
      <c r="AG15" s="94" t="n">
        <f aca="false">'Sub Total before capex and oth'!AG15+'CapEx &amp; Oth'!AG15</f>
        <v>36.5</v>
      </c>
      <c r="AH15" s="94"/>
      <c r="AI15" s="94" t="n">
        <f aca="false">'Sub Total before capex and oth'!AI15+'CapEx &amp; Oth'!AI15</f>
        <v>36.5</v>
      </c>
      <c r="AJ15" s="0"/>
    </row>
    <row r="16" customFormat="false" ht="15.75" hidden="false" customHeight="false" outlineLevel="0" collapsed="false">
      <c r="A16" s="35" t="s">
        <v>15</v>
      </c>
      <c r="C16" s="100"/>
      <c r="D16" s="101"/>
      <c r="E16" s="94" t="n">
        <v>0</v>
      </c>
      <c r="F16" s="102"/>
      <c r="G16" s="94" t="n">
        <f aca="false">'Sub Total before capex and oth'!G16+'CapEx &amp; Oth'!G16</f>
        <v>29.4</v>
      </c>
      <c r="H16" s="94"/>
      <c r="I16" s="94" t="n">
        <f aca="false">'Sub Total before capex and oth'!I16+'CapEx &amp; Oth'!I16</f>
        <v>44.2</v>
      </c>
      <c r="J16" s="94"/>
      <c r="K16" s="94" t="n">
        <f aca="false">'Sub Total before capex and oth'!K16+'CapEx &amp; Oth'!K16</f>
        <v>48.5</v>
      </c>
      <c r="L16" s="94"/>
      <c r="M16" s="94" t="n">
        <f aca="false">'Sub Total before capex and oth'!M16+'CapEx &amp; Oth'!M16</f>
        <v>33.2</v>
      </c>
      <c r="N16" s="94"/>
      <c r="O16" s="94" t="n">
        <f aca="false">'Sub Total before capex and oth'!O16+'CapEx &amp; Oth'!O16</f>
        <v>29.2</v>
      </c>
      <c r="P16" s="94"/>
      <c r="Q16" s="94" t="n">
        <f aca="false">'Sub Total before capex and oth'!Q16+'CapEx &amp; Oth'!Q16</f>
        <v>29.2</v>
      </c>
      <c r="R16" s="94"/>
      <c r="S16" s="94" t="n">
        <f aca="false">'Sub Total before capex and oth'!S16+'CapEx &amp; Oth'!S16</f>
        <v>29.2</v>
      </c>
      <c r="T16" s="94"/>
      <c r="U16" s="94" t="n">
        <f aca="false">'Sub Total before capex and oth'!U16+'CapEx &amp; Oth'!U16</f>
        <v>29.2</v>
      </c>
      <c r="V16" s="94" t="n">
        <v>0</v>
      </c>
      <c r="W16" s="94" t="n">
        <f aca="false">'Sub Total before capex and oth'!W16+'CapEx &amp; Oth'!W16</f>
        <v>29.2</v>
      </c>
      <c r="X16" s="94"/>
      <c r="Y16" s="94" t="n">
        <f aca="false">'Sub Total before capex and oth'!Y16+'CapEx &amp; Oth'!Y16</f>
        <v>29.2</v>
      </c>
      <c r="Z16" s="94"/>
      <c r="AA16" s="94" t="n">
        <f aca="false">'Sub Total before capex and oth'!AA16+'CapEx &amp; Oth'!AA16</f>
        <v>29.2</v>
      </c>
      <c r="AB16" s="94"/>
      <c r="AC16" s="94" t="n">
        <f aca="false">'Sub Total before capex and oth'!AC16+'CapEx &amp; Oth'!AC16</f>
        <v>29.2</v>
      </c>
      <c r="AD16" s="94"/>
      <c r="AE16" s="94" t="n">
        <f aca="false">'Sub Total before capex and oth'!AE16+'CapEx &amp; Oth'!AE16</f>
        <v>29.2</v>
      </c>
      <c r="AF16" s="94"/>
      <c r="AG16" s="94" t="n">
        <f aca="false">'Sub Total before capex and oth'!AG16+'CapEx &amp; Oth'!AG16</f>
        <v>29.2</v>
      </c>
      <c r="AH16" s="94"/>
      <c r="AI16" s="94" t="n">
        <f aca="false">'Sub Total before capex and oth'!AI16+'CapEx &amp; Oth'!AI16</f>
        <v>29.2</v>
      </c>
      <c r="AJ16" s="0"/>
    </row>
    <row r="17" customFormat="false" ht="15.75" hidden="false" customHeight="false" outlineLevel="0" collapsed="false">
      <c r="A17" s="35" t="s">
        <v>41</v>
      </c>
      <c r="C17" s="100"/>
      <c r="D17" s="101"/>
      <c r="E17" s="94" t="n">
        <f aca="false">-684.7+525.5</f>
        <v>-159.2</v>
      </c>
      <c r="F17" s="102"/>
      <c r="G17" s="94" t="n">
        <f aca="false">'Sub Total before capex and oth'!G17+'CapEx &amp; Oth'!G17</f>
        <v>41.8</v>
      </c>
      <c r="H17" s="94"/>
      <c r="I17" s="94" t="n">
        <f aca="false">'Sub Total before capex and oth'!I17+'CapEx &amp; Oth'!I17</f>
        <v>42.9</v>
      </c>
      <c r="J17" s="94"/>
      <c r="K17" s="94" t="n">
        <f aca="false">'Sub Total before capex and oth'!K17+'CapEx &amp; Oth'!K17</f>
        <v>43</v>
      </c>
      <c r="L17" s="94"/>
      <c r="M17" s="94" t="n">
        <f aca="false">'Sub Total before capex and oth'!M17+'CapEx &amp; Oth'!M17</f>
        <v>32.5</v>
      </c>
      <c r="N17" s="94"/>
      <c r="O17" s="94" t="n">
        <f aca="false">'Sub Total before capex and oth'!O17+'CapEx &amp; Oth'!O17</f>
        <v>35</v>
      </c>
      <c r="P17" s="94"/>
      <c r="Q17" s="94" t="n">
        <f aca="false">'Sub Total before capex and oth'!Q17+'CapEx &amp; Oth'!Q17</f>
        <v>34.5</v>
      </c>
      <c r="R17" s="94"/>
      <c r="S17" s="94" t="n">
        <f aca="false">'Sub Total before capex and oth'!S17+'CapEx &amp; Oth'!S17</f>
        <v>34.2</v>
      </c>
      <c r="T17" s="94"/>
      <c r="U17" s="94" t="n">
        <f aca="false">'Sub Total before capex and oth'!U17+'CapEx &amp; Oth'!U17</f>
        <v>34.4</v>
      </c>
      <c r="V17" s="94" t="n">
        <v>0</v>
      </c>
      <c r="W17" s="94" t="n">
        <f aca="false">'Sub Total before capex and oth'!W17+'CapEx &amp; Oth'!W17</f>
        <v>34.3</v>
      </c>
      <c r="X17" s="94"/>
      <c r="Y17" s="94" t="n">
        <f aca="false">'Sub Total before capex and oth'!Y17+'CapEx &amp; Oth'!Y17</f>
        <v>34.3</v>
      </c>
      <c r="Z17" s="94"/>
      <c r="AA17" s="94" t="n">
        <f aca="false">'Sub Total before capex and oth'!AA17+'CapEx &amp; Oth'!AA17</f>
        <v>34.4</v>
      </c>
      <c r="AB17" s="94"/>
      <c r="AC17" s="94" t="n">
        <f aca="false">'Sub Total before capex and oth'!AC17+'CapEx &amp; Oth'!AC17</f>
        <v>34.2</v>
      </c>
      <c r="AD17" s="94"/>
      <c r="AE17" s="94" t="n">
        <f aca="false">'Sub Total before capex and oth'!AE17+'CapEx &amp; Oth'!AE17</f>
        <v>34.3</v>
      </c>
      <c r="AF17" s="94"/>
      <c r="AG17" s="94" t="n">
        <f aca="false">'Sub Total before capex and oth'!AG17+'CapEx &amp; Oth'!AG17</f>
        <v>34.3</v>
      </c>
      <c r="AH17" s="94"/>
      <c r="AI17" s="94" t="n">
        <f aca="false">'Sub Total before capex and oth'!AI17+'CapEx &amp; Oth'!AI17</f>
        <v>34.4</v>
      </c>
      <c r="AJ17" s="0"/>
    </row>
    <row r="18" customFormat="false" ht="15.75" hidden="false" customHeight="false" outlineLevel="0" collapsed="false">
      <c r="A18" s="35" t="s">
        <v>45</v>
      </c>
      <c r="C18" s="100"/>
      <c r="D18" s="101"/>
      <c r="E18" s="94" t="n">
        <v>904.8</v>
      </c>
      <c r="F18" s="102"/>
      <c r="G18" s="94" t="n">
        <f aca="false">'Sub Total before capex and oth'!G18+'CapEx &amp; Oth'!G18</f>
        <v>14</v>
      </c>
      <c r="H18" s="94"/>
      <c r="I18" s="94" t="n">
        <f aca="false">'Sub Total before capex and oth'!I18+'CapEx &amp; Oth'!I18</f>
        <v>14</v>
      </c>
      <c r="J18" s="94"/>
      <c r="K18" s="94" t="n">
        <f aca="false">'Sub Total before capex and oth'!K18+'CapEx &amp; Oth'!K18</f>
        <v>-116</v>
      </c>
      <c r="L18" s="94"/>
      <c r="M18" s="94" t="n">
        <f aca="false">'Sub Total before capex and oth'!M18+'CapEx &amp; Oth'!M18</f>
        <v>10</v>
      </c>
      <c r="N18" s="94"/>
      <c r="O18" s="94" t="n">
        <f aca="false">'Sub Total before capex and oth'!O18+'CapEx &amp; Oth'!O18</f>
        <v>10</v>
      </c>
      <c r="P18" s="94"/>
      <c r="Q18" s="94" t="n">
        <f aca="false">'Sub Total before capex and oth'!Q18+'CapEx &amp; Oth'!Q18</f>
        <v>10</v>
      </c>
      <c r="R18" s="94"/>
      <c r="S18" s="94" t="n">
        <f aca="false">'Sub Total before capex and oth'!S18+'CapEx &amp; Oth'!S18</f>
        <v>10</v>
      </c>
      <c r="T18" s="94"/>
      <c r="U18" s="94" t="n">
        <f aca="false">'Sub Total before capex and oth'!U18+'CapEx &amp; Oth'!U18</f>
        <v>10</v>
      </c>
      <c r="V18" s="94" t="n">
        <v>0</v>
      </c>
      <c r="W18" s="94" t="n">
        <f aca="false">'Sub Total before capex and oth'!W18+'CapEx &amp; Oth'!W18</f>
        <v>10</v>
      </c>
      <c r="X18" s="94"/>
      <c r="Y18" s="94" t="n">
        <f aca="false">'Sub Total before capex and oth'!Y18+'CapEx &amp; Oth'!Y18</f>
        <v>10</v>
      </c>
      <c r="Z18" s="94"/>
      <c r="AA18" s="94" t="n">
        <f aca="false">'Sub Total before capex and oth'!AA18+'CapEx &amp; Oth'!AA18</f>
        <v>10</v>
      </c>
      <c r="AB18" s="94"/>
      <c r="AC18" s="94" t="n">
        <f aca="false">'Sub Total before capex and oth'!AC18+'CapEx &amp; Oth'!AC18</f>
        <v>10</v>
      </c>
      <c r="AD18" s="94"/>
      <c r="AE18" s="94" t="n">
        <f aca="false">'Sub Total before capex and oth'!AE18+'CapEx &amp; Oth'!AE18</f>
        <v>10</v>
      </c>
      <c r="AF18" s="94"/>
      <c r="AG18" s="94" t="n">
        <f aca="false">'Sub Total before capex and oth'!AG18+'CapEx &amp; Oth'!AG18</f>
        <v>10</v>
      </c>
      <c r="AH18" s="94"/>
      <c r="AI18" s="94" t="n">
        <f aca="false">'Sub Total before capex and oth'!AI18+'CapEx &amp; Oth'!AI18</f>
        <v>10</v>
      </c>
      <c r="AJ18" s="0"/>
    </row>
    <row r="19" customFormat="false" ht="15.75" hidden="false" customHeight="false" outlineLevel="0" collapsed="false">
      <c r="A19" s="8" t="s">
        <v>13</v>
      </c>
      <c r="C19" s="100"/>
      <c r="D19" s="101"/>
      <c r="E19" s="94" t="n">
        <v>0</v>
      </c>
      <c r="F19" s="102"/>
      <c r="G19" s="94" t="n">
        <f aca="false">'Sub Total before capex and oth'!G19+'CapEx &amp; Oth'!G19</f>
        <v>27.1</v>
      </c>
      <c r="H19" s="94"/>
      <c r="I19" s="94" t="n">
        <f aca="false">'Sub Total before capex and oth'!I19+'CapEx &amp; Oth'!I19</f>
        <v>24.2</v>
      </c>
      <c r="J19" s="94"/>
      <c r="K19" s="94" t="n">
        <f aca="false">'Sub Total before capex and oth'!K19+'CapEx &amp; Oth'!K19</f>
        <v>62.6</v>
      </c>
      <c r="L19" s="94"/>
      <c r="M19" s="94" t="n">
        <f aca="false">'Sub Total before capex and oth'!M19+'CapEx &amp; Oth'!M19</f>
        <v>12.2</v>
      </c>
      <c r="N19" s="94"/>
      <c r="O19" s="94" t="n">
        <f aca="false">'Sub Total before capex and oth'!O19+'CapEx &amp; Oth'!O19</f>
        <v>12.2</v>
      </c>
      <c r="P19" s="94"/>
      <c r="Q19" s="94" t="n">
        <f aca="false">'Sub Total before capex and oth'!Q19+'CapEx &amp; Oth'!Q19</f>
        <v>28.9</v>
      </c>
      <c r="R19" s="94"/>
      <c r="S19" s="94" t="n">
        <f aca="false">'Sub Total before capex and oth'!S19+'CapEx &amp; Oth'!S19</f>
        <v>11.5</v>
      </c>
      <c r="T19" s="94"/>
      <c r="U19" s="94" t="n">
        <f aca="false">'Sub Total before capex and oth'!U19+'CapEx &amp; Oth'!U19</f>
        <v>11.5</v>
      </c>
      <c r="V19" s="94" t="n">
        <v>0</v>
      </c>
      <c r="W19" s="94" t="n">
        <f aca="false">'Sub Total before capex and oth'!W19+'CapEx &amp; Oth'!W19</f>
        <v>11.5</v>
      </c>
      <c r="X19" s="94"/>
      <c r="Y19" s="94" t="n">
        <f aca="false">'Sub Total before capex and oth'!Y19+'CapEx &amp; Oth'!Y19</f>
        <v>12.3</v>
      </c>
      <c r="Z19" s="94"/>
      <c r="AA19" s="94" t="n">
        <f aca="false">'Sub Total before capex and oth'!AA19+'CapEx &amp; Oth'!AA19</f>
        <v>12.3</v>
      </c>
      <c r="AB19" s="94"/>
      <c r="AC19" s="94" t="n">
        <f aca="false">'Sub Total before capex and oth'!AC19+'CapEx &amp; Oth'!AC19</f>
        <v>12.3</v>
      </c>
      <c r="AD19" s="94"/>
      <c r="AE19" s="94" t="n">
        <f aca="false">'Sub Total before capex and oth'!AE19+'CapEx &amp; Oth'!AE19</f>
        <v>11.5</v>
      </c>
      <c r="AF19" s="94"/>
      <c r="AG19" s="94" t="n">
        <f aca="false">'Sub Total before capex and oth'!AG19+'CapEx &amp; Oth'!AG19</f>
        <v>11.5</v>
      </c>
      <c r="AH19" s="94"/>
      <c r="AI19" s="94" t="n">
        <f aca="false">'Sub Total before capex and oth'!AI19+'CapEx &amp; Oth'!AI19</f>
        <v>11.5</v>
      </c>
      <c r="AJ19" s="0"/>
    </row>
    <row r="20" customFormat="false" ht="15.75" hidden="false" customHeight="false" outlineLevel="0" collapsed="false">
      <c r="A20" s="8" t="s">
        <v>118</v>
      </c>
      <c r="C20" s="100"/>
      <c r="D20" s="101"/>
      <c r="E20" s="94" t="n">
        <v>0</v>
      </c>
      <c r="F20" s="109"/>
      <c r="G20" s="94" t="n">
        <f aca="false">'Sub Total before capex and oth'!G20+'CapEx &amp; Oth'!G20</f>
        <v>2.8</v>
      </c>
      <c r="H20" s="94"/>
      <c r="I20" s="94" t="n">
        <f aca="false">'Sub Total before capex and oth'!I20+'CapEx &amp; Oth'!I20</f>
        <v>2.8</v>
      </c>
      <c r="J20" s="94"/>
      <c r="K20" s="94" t="n">
        <f aca="false">'Sub Total before capex and oth'!K20+'CapEx &amp; Oth'!K20</f>
        <v>2.8</v>
      </c>
      <c r="L20" s="94"/>
      <c r="M20" s="94" t="n">
        <f aca="false">'Sub Total before capex and oth'!M20+'CapEx &amp; Oth'!M20</f>
        <v>2.8</v>
      </c>
      <c r="N20" s="94"/>
      <c r="O20" s="94" t="n">
        <f aca="false">'Sub Total before capex and oth'!O20+'CapEx &amp; Oth'!O20</f>
        <v>2.8</v>
      </c>
      <c r="P20" s="94"/>
      <c r="Q20" s="94" t="n">
        <f aca="false">'Sub Total before capex and oth'!Q20+'CapEx &amp; Oth'!Q20</f>
        <v>2.8</v>
      </c>
      <c r="R20" s="94"/>
      <c r="S20" s="94" t="n">
        <f aca="false">'Sub Total before capex and oth'!S20+'CapEx &amp; Oth'!S20</f>
        <v>2.8</v>
      </c>
      <c r="T20" s="94"/>
      <c r="U20" s="94" t="n">
        <f aca="false">'Sub Total before capex and oth'!U20+'CapEx &amp; Oth'!U20</f>
        <v>2.8</v>
      </c>
      <c r="V20" s="94"/>
      <c r="W20" s="94" t="n">
        <f aca="false">'Sub Total before capex and oth'!W20+'CapEx &amp; Oth'!W20</f>
        <v>2.8</v>
      </c>
      <c r="X20" s="94"/>
      <c r="Y20" s="94" t="n">
        <f aca="false">'Sub Total before capex and oth'!Y20+'CapEx &amp; Oth'!Y20</f>
        <v>2.8</v>
      </c>
      <c r="Z20" s="94"/>
      <c r="AA20" s="94" t="n">
        <f aca="false">'Sub Total before capex and oth'!AA20+'CapEx &amp; Oth'!AA20</f>
        <v>2.8</v>
      </c>
      <c r="AB20" s="94"/>
      <c r="AC20" s="94" t="n">
        <f aca="false">'Sub Total before capex and oth'!AC20+'CapEx &amp; Oth'!AC20</f>
        <v>2.8</v>
      </c>
      <c r="AD20" s="94"/>
      <c r="AE20" s="94" t="n">
        <f aca="false">'Sub Total before capex and oth'!AE20+'CapEx &amp; Oth'!AE20</f>
        <v>2.8</v>
      </c>
      <c r="AF20" s="94"/>
      <c r="AG20" s="94" t="n">
        <f aca="false">'Sub Total before capex and oth'!AG20+'CapEx &amp; Oth'!AG20</f>
        <v>2.8</v>
      </c>
      <c r="AH20" s="94"/>
      <c r="AI20" s="94" t="n">
        <f aca="false">'Sub Total before capex and oth'!AI20+'CapEx &amp; Oth'!AI20</f>
        <v>2.8</v>
      </c>
      <c r="AJ20" s="0"/>
    </row>
    <row r="21" customFormat="false" ht="15.75" hidden="false" customHeight="false" outlineLevel="0" collapsed="false">
      <c r="A21" s="8" t="s">
        <v>119</v>
      </c>
      <c r="C21" s="100"/>
      <c r="D21" s="101"/>
      <c r="E21" s="94"/>
      <c r="F21" s="109"/>
      <c r="G21" s="94" t="n">
        <f aca="false">'Sub Total before capex and oth'!G21</f>
        <v>4.1</v>
      </c>
      <c r="H21" s="94"/>
      <c r="I21" s="94" t="n">
        <f aca="false">'Sub Total before capex and oth'!I21</f>
        <v>4.1</v>
      </c>
      <c r="J21" s="94"/>
      <c r="K21" s="94" t="n">
        <f aca="false">'Sub Total before capex and oth'!K21</f>
        <v>4.1</v>
      </c>
      <c r="L21" s="94"/>
      <c r="M21" s="94" t="n">
        <f aca="false">'Sub Total before capex and oth'!M21</f>
        <v>4.1</v>
      </c>
      <c r="N21" s="94"/>
      <c r="O21" s="94" t="n">
        <f aca="false">'Sub Total before capex and oth'!O21</f>
        <v>4.1</v>
      </c>
      <c r="P21" s="94"/>
      <c r="Q21" s="94" t="n">
        <f aca="false">'Sub Total before capex and oth'!Q21</f>
        <v>4.1</v>
      </c>
      <c r="R21" s="94"/>
      <c r="S21" s="94" t="n">
        <f aca="false">'Sub Total before capex and oth'!S21</f>
        <v>4.1</v>
      </c>
      <c r="T21" s="94"/>
      <c r="U21" s="94" t="n">
        <f aca="false">'Sub Total before capex and oth'!U21</f>
        <v>4.1</v>
      </c>
      <c r="V21" s="94"/>
      <c r="W21" s="94" t="n">
        <f aca="false">'Sub Total before capex and oth'!W21</f>
        <v>4.1</v>
      </c>
      <c r="X21" s="94"/>
      <c r="Y21" s="94" t="n">
        <f aca="false">'Sub Total before capex and oth'!Y21</f>
        <v>4.1</v>
      </c>
      <c r="Z21" s="94"/>
      <c r="AA21" s="94" t="n">
        <f aca="false">'Sub Total before capex and oth'!AA21</f>
        <v>4.1</v>
      </c>
      <c r="AB21" s="94"/>
      <c r="AC21" s="94" t="n">
        <f aca="false">'Sub Total before capex and oth'!AC21</f>
        <v>4.1</v>
      </c>
      <c r="AD21" s="94"/>
      <c r="AE21" s="94" t="n">
        <f aca="false">'Sub Total before capex and oth'!AE21</f>
        <v>4.1</v>
      </c>
      <c r="AF21" s="94"/>
      <c r="AG21" s="94" t="n">
        <f aca="false">'Sub Total before capex and oth'!AG21</f>
        <v>4.1</v>
      </c>
      <c r="AH21" s="94"/>
      <c r="AI21" s="94" t="n">
        <f aca="false">'Sub Total before capex and oth'!AI21</f>
        <v>4.1</v>
      </c>
      <c r="AJ21" s="0"/>
    </row>
    <row r="22" customFormat="false" ht="15.75" hidden="false" customHeight="false" outlineLevel="0" collapsed="false">
      <c r="A22" s="8" t="s">
        <v>123</v>
      </c>
      <c r="C22" s="100"/>
      <c r="D22" s="101"/>
      <c r="E22" s="94"/>
      <c r="F22" s="109"/>
      <c r="G22" s="94" t="n">
        <f aca="false">'Sub Total before capex and oth'!G22</f>
        <v>25.3</v>
      </c>
      <c r="H22" s="94"/>
      <c r="I22" s="94" t="n">
        <f aca="false">'Sub Total before capex and oth'!I22</f>
        <v>25.3</v>
      </c>
      <c r="J22" s="94"/>
      <c r="K22" s="94" t="n">
        <f aca="false">'Sub Total before capex and oth'!K22</f>
        <v>25.3</v>
      </c>
      <c r="L22" s="94"/>
      <c r="M22" s="94" t="n">
        <f aca="false">'Sub Total before capex and oth'!M22</f>
        <v>25.3</v>
      </c>
      <c r="N22" s="94"/>
      <c r="O22" s="94" t="n">
        <f aca="false">'Sub Total before capex and oth'!O22</f>
        <v>25.3</v>
      </c>
      <c r="P22" s="94"/>
      <c r="Q22" s="94" t="n">
        <f aca="false">'Sub Total before capex and oth'!Q22</f>
        <v>25.3</v>
      </c>
      <c r="R22" s="94"/>
      <c r="S22" s="94" t="n">
        <f aca="false">'Sub Total before capex and oth'!S22</f>
        <v>25.3</v>
      </c>
      <c r="T22" s="94"/>
      <c r="U22" s="94" t="n">
        <f aca="false">'Sub Total before capex and oth'!U22</f>
        <v>25.3</v>
      </c>
      <c r="V22" s="94"/>
      <c r="W22" s="94" t="n">
        <f aca="false">'Sub Total before capex and oth'!W22</f>
        <v>25.3</v>
      </c>
      <c r="X22" s="94"/>
      <c r="Y22" s="94" t="n">
        <f aca="false">'Sub Total before capex and oth'!Y22</f>
        <v>25.3</v>
      </c>
      <c r="Z22" s="94"/>
      <c r="AA22" s="94" t="n">
        <f aca="false">'Sub Total before capex and oth'!AA22</f>
        <v>25.3</v>
      </c>
      <c r="AB22" s="94"/>
      <c r="AC22" s="94" t="n">
        <f aca="false">'Sub Total before capex and oth'!AC22</f>
        <v>25.3</v>
      </c>
      <c r="AD22" s="94"/>
      <c r="AE22" s="94" t="n">
        <f aca="false">'Sub Total before capex and oth'!AE22</f>
        <v>25.3</v>
      </c>
      <c r="AF22" s="94"/>
      <c r="AG22" s="94" t="n">
        <f aca="false">'Sub Total before capex and oth'!AG22</f>
        <v>25.3</v>
      </c>
      <c r="AH22" s="94"/>
      <c r="AI22" s="94" t="n">
        <f aca="false">'Sub Total before capex and oth'!AI22</f>
        <v>25.3</v>
      </c>
      <c r="AJ22" s="0"/>
    </row>
    <row r="23" customFormat="false" ht="15.75" hidden="false" customHeight="false" outlineLevel="0" collapsed="false">
      <c r="A23" s="8" t="s">
        <v>121</v>
      </c>
      <c r="C23" s="100"/>
      <c r="D23" s="101"/>
      <c r="E23" s="94"/>
      <c r="F23" s="109"/>
      <c r="G23" s="94" t="n">
        <f aca="false">'Sub Total before capex and oth'!G23</f>
        <v>23.8</v>
      </c>
      <c r="H23" s="94"/>
      <c r="I23" s="94" t="n">
        <f aca="false">'Sub Total before capex and oth'!I23</f>
        <v>23.8</v>
      </c>
      <c r="J23" s="94"/>
      <c r="K23" s="94" t="n">
        <f aca="false">'Sub Total before capex and oth'!K23</f>
        <v>23.8</v>
      </c>
      <c r="L23" s="94"/>
      <c r="M23" s="94" t="n">
        <f aca="false">'Sub Total before capex and oth'!M23</f>
        <v>23.8</v>
      </c>
      <c r="N23" s="94"/>
      <c r="O23" s="94" t="n">
        <f aca="false">'Sub Total before capex and oth'!O23</f>
        <v>23.8</v>
      </c>
      <c r="P23" s="94"/>
      <c r="Q23" s="94" t="n">
        <f aca="false">'Sub Total before capex and oth'!Q23</f>
        <v>23.8</v>
      </c>
      <c r="R23" s="94"/>
      <c r="S23" s="94" t="n">
        <f aca="false">'Sub Total before capex and oth'!S23</f>
        <v>23.8</v>
      </c>
      <c r="T23" s="94"/>
      <c r="U23" s="94" t="n">
        <f aca="false">'Sub Total before capex and oth'!U23</f>
        <v>23.8</v>
      </c>
      <c r="V23" s="94"/>
      <c r="W23" s="94" t="n">
        <f aca="false">'Sub Total before capex and oth'!W23</f>
        <v>23.8</v>
      </c>
      <c r="X23" s="94"/>
      <c r="Y23" s="94" t="n">
        <f aca="false">'Sub Total before capex and oth'!Y23</f>
        <v>23.8</v>
      </c>
      <c r="Z23" s="94"/>
      <c r="AA23" s="94" t="n">
        <f aca="false">'Sub Total before capex and oth'!AA23</f>
        <v>23.8</v>
      </c>
      <c r="AB23" s="94"/>
      <c r="AC23" s="94" t="n">
        <f aca="false">'Sub Total before capex and oth'!AC23</f>
        <v>23.8</v>
      </c>
      <c r="AD23" s="94"/>
      <c r="AE23" s="94" t="n">
        <f aca="false">'Sub Total before capex and oth'!AE23</f>
        <v>23.8</v>
      </c>
      <c r="AF23" s="94"/>
      <c r="AG23" s="94" t="n">
        <f aca="false">'Sub Total before capex and oth'!AG23</f>
        <v>23.8</v>
      </c>
      <c r="AH23" s="94"/>
      <c r="AI23" s="94" t="n">
        <f aca="false">'Sub Total before capex and oth'!AI23</f>
        <v>23.8</v>
      </c>
      <c r="AJ23" s="0"/>
    </row>
    <row r="24" customFormat="false" ht="15.75" hidden="false" customHeight="false" outlineLevel="0" collapsed="false">
      <c r="A24" s="35" t="s">
        <v>18</v>
      </c>
      <c r="C24" s="100"/>
      <c r="D24" s="101"/>
      <c r="E24" s="94" t="n">
        <v>0</v>
      </c>
      <c r="F24" s="102"/>
      <c r="G24" s="94" t="n">
        <f aca="false">'CapEx &amp; Oth'!G21</f>
        <v>20.2</v>
      </c>
      <c r="H24" s="94"/>
      <c r="I24" s="94" t="n">
        <f aca="false">'CapEx &amp; Oth'!I21</f>
        <v>15</v>
      </c>
      <c r="J24" s="94"/>
      <c r="K24" s="94" t="n">
        <f aca="false">'CapEx &amp; Oth'!K21</f>
        <v>15</v>
      </c>
      <c r="L24" s="94"/>
      <c r="M24" s="94" t="n">
        <f aca="false">'CapEx &amp; Oth'!M21</f>
        <v>10</v>
      </c>
      <c r="N24" s="94"/>
      <c r="O24" s="94" t="n">
        <f aca="false">'CapEx &amp; Oth'!O21</f>
        <v>10</v>
      </c>
      <c r="P24" s="94"/>
      <c r="Q24" s="94" t="n">
        <f aca="false">'CapEx &amp; Oth'!Q21</f>
        <v>10</v>
      </c>
      <c r="R24" s="94"/>
      <c r="S24" s="94" t="n">
        <f aca="false">'CapEx &amp; Oth'!S21</f>
        <v>10</v>
      </c>
      <c r="T24" s="94"/>
      <c r="U24" s="94" t="n">
        <f aca="false">'CapEx &amp; Oth'!U21</f>
        <v>10</v>
      </c>
      <c r="V24" s="94"/>
      <c r="W24" s="94" t="n">
        <f aca="false">'CapEx &amp; Oth'!W21</f>
        <v>10</v>
      </c>
      <c r="X24" s="94"/>
      <c r="Y24" s="94" t="n">
        <f aca="false">'CapEx &amp; Oth'!Y21</f>
        <v>10</v>
      </c>
      <c r="Z24" s="94"/>
      <c r="AA24" s="94" t="n">
        <f aca="false">'CapEx &amp; Oth'!AA21</f>
        <v>10</v>
      </c>
      <c r="AB24" s="94"/>
      <c r="AC24" s="94" t="n">
        <f aca="false">'CapEx &amp; Oth'!AC21</f>
        <v>10</v>
      </c>
      <c r="AD24" s="94"/>
      <c r="AE24" s="94" t="n">
        <f aca="false">'CapEx &amp; Oth'!AE21</f>
        <v>10</v>
      </c>
      <c r="AF24" s="94"/>
      <c r="AG24" s="94" t="n">
        <f aca="false">'CapEx &amp; Oth'!AG21</f>
        <v>10</v>
      </c>
      <c r="AH24" s="94"/>
      <c r="AI24" s="94" t="n">
        <f aca="false">'CapEx &amp; Oth'!AI21</f>
        <v>10</v>
      </c>
      <c r="AJ24" s="0"/>
    </row>
    <row r="25" customFormat="false" ht="16.5" hidden="false" customHeight="false" outlineLevel="0" collapsed="false">
      <c r="A25" s="72" t="s">
        <v>103</v>
      </c>
      <c r="B25" s="13"/>
      <c r="C25" s="103" t="n">
        <f aca="false">SUM(C8:C24)</f>
        <v>0</v>
      </c>
      <c r="D25" s="74"/>
      <c r="E25" s="104" t="n">
        <f aca="false">SUM(E8:E24)</f>
        <v>2631.8</v>
      </c>
      <c r="F25" s="75"/>
      <c r="G25" s="104" t="n">
        <f aca="false">SUM(G8:G24)</f>
        <v>277.3</v>
      </c>
      <c r="H25" s="76"/>
      <c r="I25" s="104" t="n">
        <f aca="false">SUM(I8:I24)</f>
        <v>422.3</v>
      </c>
      <c r="J25" s="76"/>
      <c r="K25" s="104" t="n">
        <f aca="false">SUM(K8:K24)</f>
        <v>312.2</v>
      </c>
      <c r="L25" s="76"/>
      <c r="M25" s="104" t="n">
        <f aca="false">SUM(M8:M24)</f>
        <v>316.1</v>
      </c>
      <c r="O25" s="104" t="n">
        <f aca="false">SUM(O8:O24)</f>
        <v>318.6</v>
      </c>
      <c r="Q25" s="104" t="n">
        <f aca="false">SUM(Q8:Q24)</f>
        <v>307.1</v>
      </c>
      <c r="S25" s="104" t="n">
        <f aca="false">SUM(S8:S24)</f>
        <v>296.3</v>
      </c>
      <c r="U25" s="104" t="n">
        <f aca="false">SUM(U8:U24)</f>
        <v>306.8</v>
      </c>
      <c r="W25" s="104" t="n">
        <f aca="false">SUM(W8:W24)</f>
        <v>318.7</v>
      </c>
      <c r="Y25" s="104" t="n">
        <f aca="false">SUM(Y8:Y24)</f>
        <v>310.1</v>
      </c>
      <c r="AA25" s="104" t="n">
        <f aca="false">SUM(AA8:AA24)</f>
        <v>320.3</v>
      </c>
      <c r="AC25" s="104" t="n">
        <f aca="false">SUM(AC8:AC24)</f>
        <v>302.3</v>
      </c>
      <c r="AE25" s="104" t="n">
        <f aca="false">SUM(AE8:AE24)</f>
        <v>309.4</v>
      </c>
      <c r="AG25" s="104" t="n">
        <f aca="false">SUM(AG8:AG24)</f>
        <v>319.34</v>
      </c>
      <c r="AI25" s="104" t="n">
        <f aca="false">SUM(AI8:AI24)</f>
        <v>301.9</v>
      </c>
      <c r="AK25" s="77"/>
    </row>
    <row r="26" customFormat="false" ht="16.5" hidden="false" customHeight="false" outlineLevel="0" collapsed="false">
      <c r="A26" s="72"/>
      <c r="B26" s="13"/>
      <c r="C26" s="105"/>
      <c r="D26" s="74"/>
      <c r="E26" s="106"/>
      <c r="F26" s="75"/>
      <c r="G26" s="106"/>
      <c r="H26" s="76"/>
      <c r="I26" s="106"/>
      <c r="J26" s="76"/>
      <c r="K26" s="106"/>
      <c r="L26" s="76"/>
      <c r="M26" s="106"/>
      <c r="O26" s="106"/>
      <c r="Q26" s="106"/>
      <c r="S26" s="106"/>
      <c r="U26" s="106"/>
      <c r="W26" s="106"/>
      <c r="Y26" s="106"/>
      <c r="AA26" s="106"/>
      <c r="AC26" s="106"/>
      <c r="AE26" s="106"/>
      <c r="AG26" s="106"/>
      <c r="AI26" s="106"/>
      <c r="AK26" s="77"/>
    </row>
    <row r="28" customFormat="false" ht="15.75" hidden="false" customHeight="false" outlineLevel="0" collapsed="false">
      <c r="A28" s="71"/>
      <c r="C28" s="78"/>
    </row>
    <row r="29" customFormat="false" ht="15.75" hidden="false" customHeight="false" outlineLevel="0" collapsed="false">
      <c r="A29" s="71"/>
      <c r="C29" s="78"/>
    </row>
    <row r="30" customFormat="false" ht="15.75" hidden="false" customHeight="false" outlineLevel="0" collapsed="false">
      <c r="A30" s="71"/>
      <c r="C30" s="78"/>
    </row>
    <row r="31" customFormat="false" ht="15.75" hidden="false" customHeight="false" outlineLevel="0" collapsed="false">
      <c r="A31" s="71"/>
    </row>
    <row r="32" customFormat="false" ht="15.75" hidden="false" customHeight="false" outlineLevel="0" collapsed="false">
      <c r="A32" s="71"/>
    </row>
    <row r="33" customFormat="false" ht="15.75" hidden="false" customHeight="false" outlineLevel="0" collapsed="false">
      <c r="A33" s="71"/>
    </row>
    <row r="34" customFormat="false" ht="15.75" hidden="false" customHeight="false" outlineLevel="0" collapsed="false">
      <c r="A34" s="71"/>
    </row>
    <row r="35" customFormat="false" ht="15.75" hidden="false" customHeight="false" outlineLevel="0" collapsed="false">
      <c r="A35" s="71"/>
    </row>
    <row r="36" customFormat="false" ht="15.75" hidden="false" customHeight="false" outlineLevel="0" collapsed="false">
      <c r="A36" s="71"/>
    </row>
    <row r="37" customFormat="false" ht="15.75" hidden="false" customHeight="false" outlineLevel="0" collapsed="false">
      <c r="A37" s="71"/>
    </row>
    <row r="38" customFormat="false" ht="15.75" hidden="false" customHeight="false" outlineLevel="0" collapsed="false">
      <c r="A38" s="71"/>
    </row>
    <row r="39" customFormat="false" ht="15.75" hidden="false" customHeight="false" outlineLevel="0" collapsed="false">
      <c r="A39" s="71"/>
    </row>
    <row r="40" customFormat="false" ht="15.75" hidden="false" customHeight="false" outlineLevel="0" collapsed="false">
      <c r="A40" s="71"/>
    </row>
  </sheetData>
  <mergeCells count="1">
    <mergeCell ref="G6:AI6"/>
  </mergeCells>
  <printOptions headings="false" gridLines="false" gridLinesSet="true" horizontalCentered="false" verticalCentered="false"/>
  <pageMargins left="0" right="0" top="0.659722222222222" bottom="0.410416666666667" header="0.511811023622047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&amp;CHIGHLY CONFIDENTIAL - DO NOT COPY OR DISTRIBUTE&amp;R&amp;P of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5" activeCellId="0" sqref="P15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5" activeCellId="0" sqref="P15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5" activeCellId="0" sqref="P15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35"/>
  <sheetViews>
    <sheetView showFormulas="false" showGridLines="false" showRowColHeaders="true" showZeros="true" rightToLeft="false" tabSelected="false" showOutlineSymbols="true" defaultGridColor="true" view="normal" topLeftCell="A2" colorId="64" zoomScale="85" zoomScaleNormal="85" zoomScalePageLayoutView="100" workbookViewId="0">
      <selection pane="topLeft" activeCell="G10" activeCellId="0" sqref="F10:G10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2.56"/>
    <col collapsed="false" customWidth="true" hidden="false" outlineLevel="0" max="4" min="4" style="6" width="1.56"/>
    <col collapsed="false" customWidth="true" hidden="false" outlineLevel="0" max="5" min="5" style="7" width="13.41"/>
    <col collapsed="false" customWidth="true" hidden="false" outlineLevel="0" max="6" min="6" style="6" width="1.56"/>
    <col collapsed="false" customWidth="true" hidden="false" outlineLevel="0" max="7" min="7" style="8" width="12.56"/>
    <col collapsed="false" customWidth="true" hidden="false" outlineLevel="0" max="8" min="8" style="6" width="2.7"/>
    <col collapsed="false" customWidth="true" hidden="false" outlineLevel="0" max="9" min="9" style="6" width="56.14"/>
    <col collapsed="false" customWidth="false" hidden="false" outlineLevel="0" max="257" min="10" style="6" width="9.14"/>
  </cols>
  <sheetData>
    <row r="1" customFormat="false" ht="15.75" hidden="true" customHeight="false" outlineLevel="0" collapsed="false">
      <c r="A1" s="9"/>
      <c r="C1" s="10"/>
      <c r="E1" s="11"/>
      <c r="F1" s="12"/>
      <c r="G1" s="13"/>
      <c r="H1" s="12"/>
      <c r="I1" s="12"/>
    </row>
    <row r="2" customFormat="false" ht="18.75" hidden="false" customHeight="true" outlineLevel="0" collapsed="false">
      <c r="A2" s="9" t="s">
        <v>6</v>
      </c>
      <c r="C2" s="10"/>
      <c r="E2" s="11"/>
      <c r="F2" s="12"/>
      <c r="G2" s="13"/>
      <c r="H2" s="12"/>
      <c r="I2" s="12"/>
    </row>
    <row r="3" customFormat="false" ht="15.75" hidden="true" customHeight="false" outlineLevel="0" collapsed="false">
      <c r="A3" s="9"/>
      <c r="C3" s="10"/>
      <c r="E3" s="11"/>
      <c r="F3" s="12"/>
      <c r="G3" s="13"/>
      <c r="H3" s="12"/>
      <c r="I3" s="12"/>
    </row>
    <row r="4" customFormat="false" ht="9" hidden="false" customHeight="true" outlineLevel="0" collapsed="false">
      <c r="A4" s="9"/>
      <c r="C4" s="10"/>
      <c r="E4" s="11"/>
      <c r="F4" s="12"/>
      <c r="G4" s="13"/>
      <c r="H4" s="12"/>
      <c r="I4" s="12"/>
    </row>
    <row r="5" customFormat="false" ht="19.5" hidden="false" customHeight="true" outlineLevel="0" collapsed="false">
      <c r="A5" s="9" t="s">
        <v>7</v>
      </c>
      <c r="C5" s="10"/>
      <c r="E5" s="11"/>
      <c r="F5" s="12"/>
      <c r="G5" s="13"/>
      <c r="H5" s="12"/>
      <c r="I5" s="12"/>
    </row>
    <row r="6" customFormat="false" ht="9" hidden="false" customHeight="true" outlineLevel="0" collapsed="false">
      <c r="A6" s="9"/>
      <c r="C6" s="10"/>
      <c r="E6" s="11"/>
      <c r="F6" s="12"/>
      <c r="G6" s="13"/>
      <c r="H6" s="12"/>
      <c r="I6" s="12"/>
    </row>
    <row r="7" customFormat="false" ht="15.75" hidden="false" customHeight="false" outlineLevel="0" collapsed="false">
      <c r="A7" s="14" t="s">
        <v>8</v>
      </c>
      <c r="B7" s="15"/>
      <c r="C7" s="16"/>
      <c r="D7" s="17"/>
      <c r="E7" s="18"/>
      <c r="F7" s="19"/>
      <c r="G7" s="18"/>
      <c r="H7" s="12"/>
      <c r="I7" s="20"/>
    </row>
    <row r="8" customFormat="false" ht="9" hidden="false" customHeight="true" outlineLevel="0" collapsed="false">
      <c r="A8" s="14"/>
      <c r="B8" s="15"/>
      <c r="C8" s="21"/>
      <c r="D8" s="15"/>
      <c r="E8" s="22"/>
      <c r="F8" s="23"/>
      <c r="G8" s="22"/>
      <c r="H8" s="12"/>
      <c r="I8" s="20"/>
    </row>
    <row r="9" customFormat="false" ht="15.75" hidden="false" customHeight="false" outlineLevel="0" collapsed="false">
      <c r="A9" s="14" t="s">
        <v>9</v>
      </c>
      <c r="B9" s="15"/>
      <c r="C9" s="24"/>
      <c r="D9" s="25"/>
      <c r="E9" s="26"/>
      <c r="F9" s="27"/>
      <c r="G9" s="26"/>
      <c r="H9" s="12"/>
      <c r="I9" s="20"/>
    </row>
    <row r="10" customFormat="false" ht="9.75" hidden="false" customHeight="true" outlineLevel="0" collapsed="false">
      <c r="A10" s="14"/>
      <c r="B10" s="15"/>
      <c r="C10" s="24"/>
      <c r="D10" s="25"/>
      <c r="E10" s="26"/>
      <c r="F10" s="27"/>
      <c r="G10" s="26"/>
      <c r="H10" s="12"/>
      <c r="I10" s="20"/>
    </row>
    <row r="11" customFormat="false" ht="15.75" hidden="false" customHeight="false" outlineLevel="0" collapsed="false">
      <c r="A11" s="14" t="s">
        <v>10</v>
      </c>
      <c r="B11" s="15"/>
      <c r="C11" s="24"/>
      <c r="D11" s="25"/>
      <c r="E11" s="26"/>
      <c r="F11" s="27"/>
      <c r="G11" s="26"/>
      <c r="H11" s="12"/>
      <c r="I11" s="20"/>
    </row>
    <row r="12" customFormat="false" ht="9" hidden="false" customHeight="true" outlineLevel="0" collapsed="false">
      <c r="A12" s="14"/>
      <c r="B12" s="15"/>
      <c r="C12" s="24"/>
      <c r="D12" s="25"/>
      <c r="E12" s="26"/>
      <c r="F12" s="27"/>
      <c r="G12" s="26"/>
      <c r="H12" s="12"/>
      <c r="I12" s="20"/>
    </row>
    <row r="13" customFormat="false" ht="15.75" hidden="false" customHeight="false" outlineLevel="0" collapsed="false">
      <c r="A13" s="14" t="s">
        <v>11</v>
      </c>
      <c r="B13" s="15"/>
      <c r="C13" s="24"/>
      <c r="D13" s="25"/>
      <c r="E13" s="26"/>
      <c r="F13" s="27"/>
      <c r="G13" s="26"/>
      <c r="H13" s="12"/>
      <c r="I13" s="20"/>
    </row>
    <row r="14" customFormat="false" ht="9" hidden="false" customHeight="true" outlineLevel="0" collapsed="false">
      <c r="A14" s="14"/>
      <c r="B14" s="15"/>
      <c r="C14" s="24"/>
      <c r="D14" s="25"/>
      <c r="E14" s="26"/>
      <c r="F14" s="27"/>
      <c r="G14" s="26"/>
      <c r="H14" s="12"/>
      <c r="I14" s="20"/>
    </row>
    <row r="15" customFormat="false" ht="15.75" hidden="false" customHeight="false" outlineLevel="0" collapsed="false">
      <c r="A15" s="14" t="s">
        <v>12</v>
      </c>
      <c r="B15" s="15"/>
      <c r="C15" s="24"/>
      <c r="D15" s="25"/>
      <c r="E15" s="26"/>
      <c r="F15" s="27"/>
      <c r="G15" s="26"/>
      <c r="H15" s="12"/>
      <c r="I15" s="20"/>
    </row>
    <row r="16" customFormat="false" ht="9" hidden="false" customHeight="true" outlineLevel="0" collapsed="false">
      <c r="A16" s="14"/>
      <c r="B16" s="15"/>
      <c r="C16" s="24"/>
      <c r="D16" s="25"/>
      <c r="E16" s="26"/>
      <c r="F16" s="27"/>
      <c r="G16" s="26"/>
      <c r="H16" s="12"/>
      <c r="I16" s="20"/>
    </row>
    <row r="17" customFormat="false" ht="15.75" hidden="false" customHeight="false" outlineLevel="0" collapsed="false">
      <c r="A17" s="14" t="s">
        <v>13</v>
      </c>
      <c r="B17" s="15"/>
      <c r="C17" s="24"/>
      <c r="D17" s="25"/>
      <c r="E17" s="26"/>
      <c r="F17" s="27"/>
      <c r="G17" s="26"/>
      <c r="H17" s="12"/>
      <c r="I17" s="20"/>
    </row>
    <row r="18" customFormat="false" ht="9" hidden="false" customHeight="true" outlineLevel="0" collapsed="false">
      <c r="A18" s="14"/>
      <c r="B18" s="15"/>
      <c r="C18" s="24"/>
      <c r="D18" s="25"/>
      <c r="E18" s="26"/>
      <c r="F18" s="27"/>
      <c r="G18" s="26"/>
      <c r="H18" s="12"/>
      <c r="I18" s="20"/>
    </row>
    <row r="19" customFormat="false" ht="15.75" hidden="false" customHeight="false" outlineLevel="0" collapsed="false">
      <c r="A19" s="14" t="s">
        <v>14</v>
      </c>
      <c r="B19" s="15"/>
      <c r="C19" s="28"/>
      <c r="D19" s="25"/>
      <c r="E19" s="26"/>
      <c r="F19" s="27"/>
      <c r="G19" s="26"/>
      <c r="H19" s="12"/>
      <c r="I19" s="20"/>
    </row>
    <row r="20" customFormat="false" ht="9" hidden="false" customHeight="true" outlineLevel="0" collapsed="false">
      <c r="A20" s="14"/>
      <c r="B20" s="15"/>
      <c r="C20" s="28"/>
      <c r="D20" s="25"/>
      <c r="E20" s="26"/>
      <c r="F20" s="27"/>
      <c r="G20" s="26"/>
      <c r="H20" s="12"/>
      <c r="I20" s="20"/>
    </row>
    <row r="21" customFormat="false" ht="15.75" hidden="false" customHeight="false" outlineLevel="0" collapsed="false">
      <c r="A21" s="14" t="s">
        <v>15</v>
      </c>
      <c r="B21" s="15"/>
      <c r="C21" s="28"/>
      <c r="D21" s="25"/>
      <c r="E21" s="26"/>
      <c r="F21" s="27"/>
      <c r="G21" s="26"/>
      <c r="H21" s="12"/>
      <c r="I21" s="20"/>
    </row>
    <row r="22" customFormat="false" ht="9" hidden="false" customHeight="true" outlineLevel="0" collapsed="false">
      <c r="A22" s="14"/>
      <c r="B22" s="15"/>
      <c r="C22" s="28"/>
      <c r="D22" s="25"/>
      <c r="E22" s="26"/>
      <c r="F22" s="27"/>
      <c r="G22" s="26"/>
      <c r="H22" s="12"/>
      <c r="I22" s="20"/>
    </row>
    <row r="23" customFormat="false" ht="15.75" hidden="false" customHeight="false" outlineLevel="0" collapsed="false">
      <c r="A23" s="14" t="s">
        <v>16</v>
      </c>
      <c r="B23" s="15"/>
      <c r="C23" s="28"/>
      <c r="D23" s="25"/>
      <c r="E23" s="26"/>
      <c r="F23" s="27"/>
      <c r="G23" s="26"/>
      <c r="H23" s="12"/>
      <c r="I23" s="20"/>
    </row>
    <row r="24" customFormat="false" ht="9" hidden="false" customHeight="true" outlineLevel="0" collapsed="false">
      <c r="A24" s="14"/>
      <c r="B24" s="15"/>
      <c r="C24" s="28"/>
      <c r="D24" s="25"/>
      <c r="E24" s="26"/>
      <c r="F24" s="27"/>
      <c r="G24" s="26"/>
      <c r="H24" s="12"/>
      <c r="I24" s="20"/>
    </row>
    <row r="25" customFormat="false" ht="15.75" hidden="false" customHeight="false" outlineLevel="0" collapsed="false">
      <c r="A25" s="14" t="s">
        <v>17</v>
      </c>
      <c r="B25" s="15"/>
      <c r="C25" s="28"/>
      <c r="D25" s="25"/>
      <c r="E25" s="26"/>
      <c r="F25" s="27"/>
      <c r="G25" s="26"/>
      <c r="H25" s="12"/>
      <c r="I25" s="20"/>
    </row>
    <row r="26" customFormat="false" ht="9" hidden="false" customHeight="true" outlineLevel="0" collapsed="false">
      <c r="A26" s="14"/>
      <c r="B26" s="15"/>
      <c r="C26" s="28"/>
      <c r="D26" s="25"/>
      <c r="E26" s="26"/>
      <c r="F26" s="27"/>
      <c r="G26" s="26"/>
      <c r="H26" s="12"/>
      <c r="I26" s="20"/>
    </row>
    <row r="27" customFormat="false" ht="15.75" hidden="false" customHeight="true" outlineLevel="0" collapsed="false">
      <c r="A27" s="14" t="s">
        <v>18</v>
      </c>
      <c r="B27" s="15"/>
      <c r="C27" s="28"/>
      <c r="D27" s="25"/>
      <c r="E27" s="26"/>
      <c r="F27" s="27"/>
      <c r="G27" s="26"/>
      <c r="H27" s="12"/>
      <c r="I27" s="20"/>
    </row>
    <row r="28" customFormat="false" ht="9" hidden="false" customHeight="true" outlineLevel="0" collapsed="false">
      <c r="A28" s="14"/>
      <c r="B28" s="15"/>
      <c r="C28" s="28" t="e">
        <f aca="false">#REF!</f>
        <v>#REF!</v>
      </c>
      <c r="D28" s="25"/>
      <c r="E28" s="26"/>
      <c r="F28" s="27"/>
      <c r="G28" s="26"/>
      <c r="H28" s="12"/>
      <c r="I28" s="20"/>
    </row>
    <row r="29" customFormat="false" ht="15.75" hidden="false" customHeight="false" outlineLevel="0" collapsed="false">
      <c r="A29" s="29" t="s">
        <v>19</v>
      </c>
      <c r="B29" s="15"/>
      <c r="C29" s="30" t="n">
        <f aca="false">SUM(C7:C27)</f>
        <v>0</v>
      </c>
      <c r="D29" s="31"/>
      <c r="E29" s="32"/>
      <c r="F29" s="33"/>
      <c r="G29" s="32"/>
      <c r="H29" s="12"/>
      <c r="I29" s="34"/>
    </row>
    <row r="30" customFormat="false" ht="9" hidden="false" customHeight="true" outlineLevel="0" collapsed="false">
      <c r="A30" s="35"/>
      <c r="B30" s="15"/>
      <c r="C30" s="25"/>
      <c r="D30" s="25"/>
      <c r="E30" s="26"/>
      <c r="F30" s="27"/>
      <c r="G30" s="26"/>
      <c r="H30" s="12"/>
      <c r="I30" s="34"/>
    </row>
    <row r="31" customFormat="false" ht="15.75" hidden="false" customHeight="false" outlineLevel="0" collapsed="false">
      <c r="A31" s="0"/>
      <c r="B31" s="0"/>
      <c r="C31" s="0"/>
      <c r="D31" s="0"/>
      <c r="E31" s="26"/>
      <c r="F31" s="36"/>
      <c r="G31" s="26"/>
      <c r="H31" s="12"/>
      <c r="I31" s="20"/>
    </row>
    <row r="32" customFormat="false" ht="15.75" hidden="false" customHeight="false" outlineLevel="0" collapsed="false">
      <c r="A32" s="0"/>
      <c r="B32" s="0"/>
      <c r="C32" s="0"/>
      <c r="D32" s="0"/>
      <c r="E32" s="26"/>
      <c r="F32" s="27"/>
      <c r="G32" s="26"/>
      <c r="H32" s="12"/>
      <c r="I32" s="20"/>
    </row>
    <row r="33" customFormat="false" ht="15.75" hidden="false" customHeight="false" outlineLevel="0" collapsed="false">
      <c r="A33" s="0"/>
      <c r="B33" s="0"/>
      <c r="C33" s="0"/>
      <c r="D33" s="0"/>
      <c r="E33" s="26"/>
      <c r="F33" s="36"/>
      <c r="G33" s="26"/>
      <c r="H33" s="12"/>
      <c r="I33" s="20"/>
    </row>
    <row r="34" customFormat="false" ht="15.75" hidden="false" customHeight="false" outlineLevel="0" collapsed="false">
      <c r="A34" s="0"/>
      <c r="B34" s="0"/>
      <c r="C34" s="0"/>
      <c r="D34" s="0"/>
      <c r="E34" s="26"/>
      <c r="F34" s="27"/>
      <c r="G34" s="26"/>
      <c r="H34" s="12"/>
      <c r="I34" s="12"/>
    </row>
    <row r="35" customFormat="false" ht="9" hidden="false" customHeight="true" outlineLevel="0" collapsed="false">
      <c r="A35" s="0"/>
      <c r="B35" s="0"/>
      <c r="C35" s="0"/>
      <c r="D35" s="0"/>
      <c r="E35" s="26"/>
      <c r="F35" s="27"/>
      <c r="G35" s="26"/>
      <c r="H35" s="12"/>
      <c r="I35" s="12"/>
    </row>
    <row r="36" customFormat="false" ht="15.75" hidden="false" customHeight="false" outlineLevel="0" collapsed="false">
      <c r="A36" s="0"/>
      <c r="B36" s="0"/>
      <c r="C36" s="0"/>
      <c r="D36" s="0"/>
      <c r="E36" s="26"/>
      <c r="F36" s="27"/>
      <c r="G36" s="26"/>
      <c r="H36" s="12"/>
      <c r="I36" s="12"/>
    </row>
    <row r="37" customFormat="false" ht="9" hidden="false" customHeight="true" outlineLevel="0" collapsed="false">
      <c r="A37" s="0"/>
      <c r="B37" s="0"/>
      <c r="C37" s="0"/>
      <c r="D37" s="0"/>
      <c r="E37" s="26"/>
      <c r="F37" s="27"/>
      <c r="G37" s="26"/>
      <c r="H37" s="12"/>
      <c r="I37" s="12"/>
    </row>
    <row r="38" customFormat="false" ht="15.75" hidden="false" customHeight="false" outlineLevel="0" collapsed="false">
      <c r="A38" s="0"/>
      <c r="B38" s="0"/>
      <c r="C38" s="0"/>
      <c r="D38" s="0"/>
      <c r="E38" s="26"/>
      <c r="F38" s="27"/>
      <c r="G38" s="26"/>
      <c r="H38" s="12"/>
      <c r="I38" s="20"/>
    </row>
    <row r="39" customFormat="false" ht="9" hidden="false" customHeight="true" outlineLevel="0" collapsed="false">
      <c r="A39" s="0"/>
      <c r="B39" s="0"/>
      <c r="C39" s="0"/>
      <c r="D39" s="0"/>
      <c r="E39" s="37"/>
      <c r="F39" s="23"/>
      <c r="G39" s="37"/>
      <c r="H39" s="12"/>
      <c r="I39" s="12"/>
    </row>
    <row r="40" customFormat="false" ht="15.75" hidden="false" customHeight="false" outlineLevel="0" collapsed="false">
      <c r="A40" s="0"/>
      <c r="B40" s="0"/>
      <c r="C40" s="0"/>
      <c r="D40" s="0"/>
      <c r="E40" s="38"/>
      <c r="F40" s="39"/>
      <c r="G40" s="38"/>
      <c r="H40" s="12"/>
      <c r="I40" s="12"/>
    </row>
    <row r="41" customFormat="false" ht="15.75" hidden="false" customHeight="false" outlineLevel="0" collapsed="false">
      <c r="A41" s="0"/>
      <c r="B41" s="0"/>
      <c r="C41" s="0"/>
      <c r="D41" s="0"/>
      <c r="E41" s="11"/>
      <c r="F41" s="12"/>
      <c r="G41" s="11"/>
      <c r="H41" s="12"/>
      <c r="I41" s="12"/>
    </row>
    <row r="42" customFormat="false" ht="15.75" hidden="false" customHeight="false" outlineLevel="0" collapsed="false">
      <c r="A42" s="0"/>
      <c r="B42" s="0"/>
      <c r="C42" s="0"/>
      <c r="D42" s="0"/>
      <c r="E42" s="11"/>
      <c r="F42" s="12"/>
      <c r="G42" s="11"/>
      <c r="H42" s="12"/>
      <c r="I42" s="12"/>
    </row>
    <row r="43" customFormat="false" ht="15.75" hidden="false" customHeight="false" outlineLevel="0" collapsed="false">
      <c r="A43" s="0"/>
      <c r="B43" s="0"/>
      <c r="C43" s="0"/>
      <c r="D43" s="0"/>
      <c r="E43" s="11"/>
      <c r="F43" s="12"/>
      <c r="G43" s="11"/>
      <c r="H43" s="12"/>
      <c r="I43" s="12"/>
    </row>
    <row r="44" customFormat="false" ht="15.75" hidden="false" customHeight="false" outlineLevel="0" collapsed="false">
      <c r="A44" s="0"/>
      <c r="B44" s="0"/>
      <c r="C44" s="0"/>
      <c r="D44" s="0"/>
      <c r="E44" s="11"/>
      <c r="F44" s="12"/>
      <c r="G44" s="11"/>
      <c r="H44" s="12"/>
      <c r="I44" s="12"/>
    </row>
    <row r="45" customFormat="false" ht="15.75" hidden="false" customHeight="false" outlineLevel="0" collapsed="false">
      <c r="A45" s="40"/>
      <c r="E45" s="11"/>
      <c r="F45" s="12"/>
      <c r="G45" s="11"/>
      <c r="H45" s="12"/>
      <c r="I45" s="12"/>
    </row>
    <row r="46" customFormat="false" ht="15.75" hidden="false" customHeight="false" outlineLevel="0" collapsed="false">
      <c r="E46" s="11"/>
      <c r="F46" s="12"/>
      <c r="G46" s="13"/>
      <c r="H46" s="12"/>
      <c r="I46" s="12"/>
    </row>
    <row r="47" customFormat="false" ht="15.75" hidden="true" customHeight="false" outlineLevel="0" collapsed="false">
      <c r="A47" s="41" t="s">
        <v>20</v>
      </c>
      <c r="E47" s="11"/>
      <c r="F47" s="12"/>
      <c r="G47" s="11"/>
      <c r="H47" s="12"/>
      <c r="I47" s="12"/>
    </row>
    <row r="48" customFormat="false" ht="15.75" hidden="false" customHeight="false" outlineLevel="0" collapsed="false">
      <c r="E48" s="11"/>
      <c r="F48" s="12"/>
      <c r="G48" s="11"/>
      <c r="H48" s="12"/>
      <c r="I48" s="12"/>
    </row>
    <row r="49" customFormat="false" ht="15.75" hidden="false" customHeight="false" outlineLevel="0" collapsed="false">
      <c r="A49" s="40"/>
      <c r="E49" s="11"/>
      <c r="F49" s="12"/>
      <c r="G49" s="11"/>
      <c r="H49" s="12"/>
      <c r="I49" s="12"/>
    </row>
    <row r="50" customFormat="false" ht="15.75" hidden="false" customHeight="false" outlineLevel="0" collapsed="false">
      <c r="A50" s="40"/>
      <c r="E50" s="11"/>
      <c r="F50" s="12"/>
      <c r="G50" s="11"/>
      <c r="H50" s="12"/>
      <c r="I50" s="12"/>
    </row>
    <row r="51" customFormat="false" ht="15.75" hidden="false" customHeight="false" outlineLevel="0" collapsed="false">
      <c r="A51" s="40"/>
      <c r="E51" s="11"/>
      <c r="F51" s="12"/>
      <c r="G51" s="11"/>
      <c r="H51" s="12"/>
      <c r="I51" s="12"/>
    </row>
    <row r="52" customFormat="false" ht="15.75" hidden="false" customHeight="false" outlineLevel="0" collapsed="false">
      <c r="A52" s="40"/>
      <c r="E52" s="11"/>
      <c r="F52" s="12"/>
      <c r="G52" s="11"/>
      <c r="H52" s="12"/>
      <c r="I52" s="12"/>
    </row>
    <row r="53" customFormat="false" ht="15.75" hidden="false" customHeight="false" outlineLevel="0" collapsed="false">
      <c r="E53" s="11"/>
      <c r="F53" s="12"/>
      <c r="G53" s="11"/>
      <c r="H53" s="12"/>
      <c r="I53" s="12"/>
    </row>
    <row r="54" customFormat="false" ht="15.75" hidden="false" customHeight="false" outlineLevel="0" collapsed="false">
      <c r="E54" s="11"/>
      <c r="F54" s="12"/>
      <c r="G54" s="11"/>
      <c r="H54" s="12"/>
      <c r="I54" s="12"/>
    </row>
    <row r="55" customFormat="false" ht="15.75" hidden="false" customHeight="false" outlineLevel="0" collapsed="false">
      <c r="E55" s="11"/>
      <c r="F55" s="12"/>
      <c r="G55" s="11"/>
      <c r="H55" s="12"/>
      <c r="I55" s="12"/>
    </row>
    <row r="56" customFormat="false" ht="15.75" hidden="false" customHeight="false" outlineLevel="0" collapsed="false">
      <c r="E56" s="11"/>
      <c r="F56" s="12"/>
      <c r="G56" s="11"/>
      <c r="H56" s="12"/>
      <c r="I56" s="12"/>
    </row>
    <row r="57" customFormat="false" ht="15.75" hidden="false" customHeight="false" outlineLevel="0" collapsed="false">
      <c r="E57" s="11"/>
      <c r="F57" s="12"/>
      <c r="G57" s="11"/>
      <c r="H57" s="12"/>
      <c r="I57" s="12"/>
    </row>
    <row r="58" customFormat="false" ht="15.75" hidden="false" customHeight="false" outlineLevel="0" collapsed="false">
      <c r="E58" s="11"/>
      <c r="F58" s="12"/>
      <c r="G58" s="11"/>
      <c r="H58" s="12"/>
      <c r="I58" s="12"/>
    </row>
    <row r="59" customFormat="false" ht="15.75" hidden="false" customHeight="false" outlineLevel="0" collapsed="false">
      <c r="E59" s="11"/>
      <c r="F59" s="12"/>
      <c r="G59" s="11"/>
      <c r="H59" s="12"/>
      <c r="I59" s="12"/>
    </row>
    <row r="60" customFormat="false" ht="15.75" hidden="false" customHeight="false" outlineLevel="0" collapsed="false">
      <c r="E60" s="11"/>
      <c r="F60" s="12"/>
      <c r="G60" s="11"/>
      <c r="H60" s="12"/>
      <c r="I60" s="12"/>
    </row>
    <row r="61" customFormat="false" ht="15.75" hidden="false" customHeight="false" outlineLevel="0" collapsed="false">
      <c r="E61" s="11"/>
      <c r="F61" s="12"/>
      <c r="G61" s="11"/>
      <c r="H61" s="12"/>
      <c r="I61" s="12"/>
    </row>
    <row r="62" customFormat="false" ht="15.75" hidden="false" customHeight="false" outlineLevel="0" collapsed="false">
      <c r="E62" s="11"/>
      <c r="F62" s="12"/>
      <c r="G62" s="11"/>
      <c r="H62" s="12"/>
      <c r="I62" s="12"/>
    </row>
    <row r="63" customFormat="false" ht="15.75" hidden="false" customHeight="false" outlineLevel="0" collapsed="false">
      <c r="E63" s="11"/>
      <c r="F63" s="12"/>
      <c r="G63" s="11"/>
      <c r="H63" s="12"/>
      <c r="I63" s="12"/>
    </row>
    <row r="64" customFormat="false" ht="15.75" hidden="false" customHeight="false" outlineLevel="0" collapsed="false">
      <c r="E64" s="11"/>
      <c r="F64" s="12"/>
      <c r="G64" s="11"/>
      <c r="H64" s="12"/>
      <c r="I64" s="12"/>
    </row>
    <row r="65" customFormat="false" ht="15.75" hidden="false" customHeight="false" outlineLevel="0" collapsed="false">
      <c r="E65" s="11"/>
      <c r="F65" s="12"/>
      <c r="G65" s="11"/>
      <c r="H65" s="12"/>
      <c r="I65" s="12"/>
    </row>
    <row r="66" customFormat="false" ht="15.75" hidden="false" customHeight="false" outlineLevel="0" collapsed="false">
      <c r="E66" s="11"/>
      <c r="F66" s="12"/>
      <c r="G66" s="11"/>
      <c r="H66" s="12"/>
      <c r="I66" s="12"/>
    </row>
    <row r="67" customFormat="false" ht="15.75" hidden="false" customHeight="false" outlineLevel="0" collapsed="false">
      <c r="E67" s="11"/>
      <c r="F67" s="12"/>
      <c r="G67" s="11"/>
      <c r="H67" s="12"/>
      <c r="I67" s="12"/>
    </row>
    <row r="68" customFormat="false" ht="15.75" hidden="false" customHeight="false" outlineLevel="0" collapsed="false">
      <c r="E68" s="11"/>
      <c r="F68" s="12"/>
      <c r="G68" s="11"/>
      <c r="H68" s="12"/>
      <c r="I68" s="12"/>
    </row>
    <row r="69" customFormat="false" ht="15.75" hidden="false" customHeight="false" outlineLevel="0" collapsed="false">
      <c r="E69" s="11"/>
      <c r="F69" s="12"/>
      <c r="G69" s="11"/>
      <c r="H69" s="12"/>
      <c r="I69" s="12"/>
    </row>
    <row r="70" customFormat="false" ht="15.75" hidden="false" customHeight="false" outlineLevel="0" collapsed="false">
      <c r="E70" s="11"/>
      <c r="F70" s="12"/>
      <c r="G70" s="11"/>
      <c r="H70" s="12"/>
      <c r="I70" s="12"/>
    </row>
    <row r="71" customFormat="false" ht="15.75" hidden="false" customHeight="false" outlineLevel="0" collapsed="false">
      <c r="E71" s="11"/>
      <c r="F71" s="12"/>
      <c r="G71" s="11"/>
      <c r="H71" s="12"/>
      <c r="I71" s="12"/>
    </row>
    <row r="72" customFormat="false" ht="15.75" hidden="false" customHeight="false" outlineLevel="0" collapsed="false">
      <c r="E72" s="11"/>
      <c r="F72" s="12"/>
      <c r="G72" s="11"/>
      <c r="H72" s="12"/>
      <c r="I72" s="12"/>
    </row>
    <row r="73" customFormat="false" ht="15.75" hidden="false" customHeight="false" outlineLevel="0" collapsed="false">
      <c r="E73" s="11"/>
      <c r="F73" s="12"/>
      <c r="G73" s="11"/>
      <c r="H73" s="12"/>
      <c r="I73" s="12"/>
    </row>
    <row r="74" customFormat="false" ht="15.75" hidden="false" customHeight="false" outlineLevel="0" collapsed="false">
      <c r="E74" s="11"/>
      <c r="F74" s="12"/>
      <c r="G74" s="11"/>
      <c r="H74" s="12"/>
      <c r="I74" s="12"/>
    </row>
    <row r="75" customFormat="false" ht="15.75" hidden="false" customHeight="false" outlineLevel="0" collapsed="false">
      <c r="E75" s="11"/>
      <c r="F75" s="12"/>
      <c r="G75" s="11"/>
      <c r="H75" s="12"/>
      <c r="I75" s="12"/>
    </row>
    <row r="76" customFormat="false" ht="15.75" hidden="false" customHeight="false" outlineLevel="0" collapsed="false">
      <c r="E76" s="11"/>
      <c r="F76" s="12"/>
      <c r="G76" s="11"/>
      <c r="H76" s="12"/>
      <c r="I76" s="12"/>
    </row>
    <row r="77" customFormat="false" ht="15.75" hidden="false" customHeight="false" outlineLevel="0" collapsed="false">
      <c r="E77" s="11"/>
      <c r="F77" s="12"/>
      <c r="G77" s="11"/>
      <c r="H77" s="12"/>
      <c r="I77" s="12"/>
    </row>
    <row r="78" customFormat="false" ht="15.75" hidden="false" customHeight="false" outlineLevel="0" collapsed="false">
      <c r="E78" s="11"/>
      <c r="F78" s="12"/>
      <c r="G78" s="11"/>
      <c r="H78" s="12"/>
      <c r="I78" s="12"/>
    </row>
    <row r="79" customFormat="false" ht="15.75" hidden="false" customHeight="false" outlineLevel="0" collapsed="false">
      <c r="E79" s="11"/>
      <c r="F79" s="12"/>
      <c r="G79" s="11"/>
      <c r="H79" s="12"/>
      <c r="I79" s="12"/>
    </row>
    <row r="80" customFormat="false" ht="15.75" hidden="false" customHeight="false" outlineLevel="0" collapsed="false">
      <c r="E80" s="11"/>
      <c r="F80" s="12"/>
      <c r="G80" s="11"/>
      <c r="H80" s="12"/>
      <c r="I80" s="12"/>
    </row>
    <row r="81" customFormat="false" ht="15.75" hidden="false" customHeight="false" outlineLevel="0" collapsed="false">
      <c r="E81" s="11"/>
      <c r="F81" s="12"/>
      <c r="G81" s="11"/>
      <c r="H81" s="12"/>
      <c r="I81" s="12"/>
    </row>
    <row r="82" customFormat="false" ht="15.75" hidden="false" customHeight="false" outlineLevel="0" collapsed="false">
      <c r="E82" s="11"/>
      <c r="F82" s="12"/>
      <c r="G82" s="11"/>
      <c r="H82" s="12"/>
      <c r="I82" s="12"/>
    </row>
    <row r="83" customFormat="false" ht="15.75" hidden="false" customHeight="false" outlineLevel="0" collapsed="false">
      <c r="E83" s="11"/>
      <c r="F83" s="12"/>
      <c r="G83" s="11"/>
      <c r="H83" s="12"/>
      <c r="I83" s="12"/>
    </row>
    <row r="84" customFormat="false" ht="15.75" hidden="false" customHeight="false" outlineLevel="0" collapsed="false">
      <c r="E84" s="11"/>
      <c r="F84" s="12"/>
      <c r="G84" s="11"/>
      <c r="H84" s="12"/>
      <c r="I84" s="12"/>
    </row>
    <row r="85" customFormat="false" ht="15.75" hidden="false" customHeight="false" outlineLevel="0" collapsed="false">
      <c r="E85" s="11"/>
      <c r="F85" s="12"/>
      <c r="G85" s="11"/>
      <c r="H85" s="12"/>
      <c r="I85" s="12"/>
    </row>
    <row r="86" customFormat="false" ht="15.75" hidden="false" customHeight="false" outlineLevel="0" collapsed="false">
      <c r="E86" s="11"/>
      <c r="F86" s="12"/>
      <c r="G86" s="11"/>
      <c r="H86" s="12"/>
      <c r="I86" s="12"/>
    </row>
    <row r="87" customFormat="false" ht="15.75" hidden="false" customHeight="false" outlineLevel="0" collapsed="false">
      <c r="E87" s="11"/>
      <c r="F87" s="12"/>
      <c r="G87" s="11"/>
      <c r="H87" s="12"/>
      <c r="I87" s="12"/>
    </row>
    <row r="88" customFormat="false" ht="15.75" hidden="false" customHeight="false" outlineLevel="0" collapsed="false">
      <c r="E88" s="11"/>
      <c r="F88" s="12"/>
      <c r="G88" s="11"/>
      <c r="H88" s="12"/>
      <c r="I88" s="12"/>
    </row>
    <row r="89" customFormat="false" ht="15.75" hidden="false" customHeight="false" outlineLevel="0" collapsed="false">
      <c r="E89" s="11"/>
      <c r="F89" s="12"/>
      <c r="G89" s="11"/>
      <c r="H89" s="12"/>
      <c r="I89" s="12"/>
    </row>
    <row r="90" customFormat="false" ht="15.75" hidden="false" customHeight="false" outlineLevel="0" collapsed="false">
      <c r="E90" s="11"/>
      <c r="F90" s="12"/>
      <c r="G90" s="11"/>
      <c r="H90" s="12"/>
      <c r="I90" s="12"/>
    </row>
    <row r="91" customFormat="false" ht="15.75" hidden="false" customHeight="false" outlineLevel="0" collapsed="false">
      <c r="E91" s="11"/>
      <c r="F91" s="12"/>
      <c r="G91" s="11"/>
      <c r="H91" s="12"/>
      <c r="I91" s="12"/>
    </row>
    <row r="92" customFormat="false" ht="15.75" hidden="false" customHeight="false" outlineLevel="0" collapsed="false">
      <c r="E92" s="11"/>
      <c r="F92" s="12"/>
      <c r="G92" s="11"/>
      <c r="H92" s="12"/>
      <c r="I92" s="12"/>
    </row>
    <row r="93" customFormat="false" ht="15.75" hidden="false" customHeight="false" outlineLevel="0" collapsed="false">
      <c r="E93" s="11"/>
      <c r="F93" s="12"/>
      <c r="G93" s="11"/>
      <c r="H93" s="12"/>
      <c r="I93" s="12"/>
    </row>
    <row r="94" customFormat="false" ht="15.75" hidden="false" customHeight="false" outlineLevel="0" collapsed="false">
      <c r="E94" s="11"/>
      <c r="F94" s="12"/>
      <c r="G94" s="11"/>
      <c r="H94" s="12"/>
      <c r="I94" s="12"/>
    </row>
    <row r="95" customFormat="false" ht="15.75" hidden="false" customHeight="false" outlineLevel="0" collapsed="false">
      <c r="E95" s="11"/>
      <c r="F95" s="12"/>
      <c r="G95" s="11"/>
      <c r="H95" s="12"/>
      <c r="I95" s="12"/>
    </row>
    <row r="96" customFormat="false" ht="15.75" hidden="false" customHeight="false" outlineLevel="0" collapsed="false">
      <c r="E96" s="11"/>
      <c r="F96" s="12"/>
      <c r="G96" s="11"/>
      <c r="H96" s="12"/>
      <c r="I96" s="12"/>
    </row>
    <row r="97" customFormat="false" ht="15.75" hidden="false" customHeight="false" outlineLevel="0" collapsed="false">
      <c r="E97" s="11"/>
      <c r="F97" s="12"/>
      <c r="G97" s="11"/>
      <c r="H97" s="12"/>
      <c r="I97" s="12"/>
    </row>
    <row r="98" customFormat="false" ht="15.75" hidden="false" customHeight="false" outlineLevel="0" collapsed="false">
      <c r="E98" s="11"/>
      <c r="F98" s="12"/>
      <c r="G98" s="11"/>
      <c r="H98" s="12"/>
      <c r="I98" s="12"/>
    </row>
    <row r="99" customFormat="false" ht="15.75" hidden="false" customHeight="false" outlineLevel="0" collapsed="false">
      <c r="E99" s="11"/>
      <c r="F99" s="12"/>
      <c r="G99" s="11"/>
      <c r="H99" s="12"/>
      <c r="I99" s="12"/>
    </row>
    <row r="100" customFormat="false" ht="15.75" hidden="false" customHeight="false" outlineLevel="0" collapsed="false">
      <c r="E100" s="11"/>
      <c r="F100" s="12"/>
      <c r="G100" s="11"/>
      <c r="H100" s="12"/>
      <c r="I100" s="12"/>
    </row>
    <row r="101" customFormat="false" ht="15.75" hidden="false" customHeight="false" outlineLevel="0" collapsed="false">
      <c r="E101" s="11"/>
      <c r="F101" s="12"/>
      <c r="G101" s="11"/>
      <c r="H101" s="12"/>
      <c r="I101" s="12"/>
    </row>
    <row r="102" customFormat="false" ht="15.75" hidden="false" customHeight="false" outlineLevel="0" collapsed="false">
      <c r="E102" s="11"/>
      <c r="F102" s="12"/>
      <c r="G102" s="11"/>
      <c r="H102" s="12"/>
      <c r="I102" s="12"/>
    </row>
    <row r="103" customFormat="false" ht="15.75" hidden="false" customHeight="false" outlineLevel="0" collapsed="false">
      <c r="E103" s="11"/>
      <c r="F103" s="12"/>
      <c r="G103" s="11"/>
      <c r="H103" s="12"/>
      <c r="I103" s="12"/>
    </row>
    <row r="104" customFormat="false" ht="15.75" hidden="false" customHeight="false" outlineLevel="0" collapsed="false">
      <c r="E104" s="11"/>
      <c r="F104" s="12"/>
      <c r="G104" s="11"/>
      <c r="H104" s="12"/>
      <c r="I104" s="12"/>
    </row>
    <row r="105" customFormat="false" ht="15.75" hidden="false" customHeight="false" outlineLevel="0" collapsed="false">
      <c r="E105" s="11"/>
      <c r="F105" s="12"/>
      <c r="G105" s="11"/>
      <c r="H105" s="12"/>
      <c r="I105" s="12"/>
    </row>
    <row r="106" customFormat="false" ht="15.75" hidden="false" customHeight="false" outlineLevel="0" collapsed="false">
      <c r="E106" s="11"/>
      <c r="F106" s="12"/>
      <c r="G106" s="11"/>
      <c r="H106" s="12"/>
      <c r="I106" s="12"/>
    </row>
    <row r="107" customFormat="false" ht="15.75" hidden="false" customHeight="false" outlineLevel="0" collapsed="false">
      <c r="E107" s="11"/>
      <c r="F107" s="12"/>
      <c r="G107" s="11"/>
      <c r="H107" s="12"/>
      <c r="I107" s="12"/>
    </row>
    <row r="108" customFormat="false" ht="15.75" hidden="false" customHeight="false" outlineLevel="0" collapsed="false">
      <c r="E108" s="11"/>
      <c r="F108" s="12"/>
      <c r="G108" s="11"/>
      <c r="H108" s="12"/>
      <c r="I108" s="12"/>
    </row>
    <row r="109" customFormat="false" ht="15.75" hidden="false" customHeight="false" outlineLevel="0" collapsed="false">
      <c r="E109" s="11"/>
      <c r="F109" s="12"/>
      <c r="G109" s="11"/>
      <c r="H109" s="12"/>
      <c r="I109" s="12"/>
    </row>
    <row r="110" customFormat="false" ht="15.75" hidden="false" customHeight="false" outlineLevel="0" collapsed="false">
      <c r="E110" s="11"/>
      <c r="F110" s="12"/>
      <c r="G110" s="11"/>
      <c r="H110" s="12"/>
      <c r="I110" s="12"/>
    </row>
    <row r="111" customFormat="false" ht="15.75" hidden="false" customHeight="false" outlineLevel="0" collapsed="false">
      <c r="E111" s="11"/>
      <c r="F111" s="12"/>
      <c r="G111" s="11"/>
      <c r="H111" s="12"/>
      <c r="I111" s="12"/>
    </row>
    <row r="112" customFormat="false" ht="15.75" hidden="false" customHeight="false" outlineLevel="0" collapsed="false">
      <c r="E112" s="11"/>
      <c r="F112" s="12"/>
      <c r="G112" s="11"/>
      <c r="H112" s="12"/>
      <c r="I112" s="12"/>
    </row>
    <row r="113" customFormat="false" ht="15.75" hidden="false" customHeight="false" outlineLevel="0" collapsed="false">
      <c r="E113" s="11"/>
      <c r="F113" s="12"/>
      <c r="G113" s="11"/>
      <c r="H113" s="12"/>
      <c r="I113" s="12"/>
    </row>
    <row r="114" customFormat="false" ht="15.75" hidden="false" customHeight="false" outlineLevel="0" collapsed="false">
      <c r="E114" s="11"/>
      <c r="F114" s="12"/>
      <c r="G114" s="11"/>
      <c r="H114" s="12"/>
      <c r="I114" s="12"/>
    </row>
    <row r="115" customFormat="false" ht="15.75" hidden="false" customHeight="false" outlineLevel="0" collapsed="false">
      <c r="E115" s="11"/>
      <c r="F115" s="12"/>
      <c r="G115" s="11"/>
      <c r="H115" s="12"/>
      <c r="I115" s="12"/>
    </row>
    <row r="116" customFormat="false" ht="15.75" hidden="false" customHeight="false" outlineLevel="0" collapsed="false">
      <c r="E116" s="11"/>
      <c r="F116" s="12"/>
      <c r="G116" s="11"/>
      <c r="H116" s="12"/>
      <c r="I116" s="12"/>
    </row>
    <row r="117" customFormat="false" ht="15.75" hidden="false" customHeight="false" outlineLevel="0" collapsed="false">
      <c r="E117" s="11"/>
      <c r="F117" s="12"/>
      <c r="G117" s="11"/>
      <c r="H117" s="12"/>
      <c r="I117" s="12"/>
    </row>
    <row r="118" customFormat="false" ht="15.75" hidden="false" customHeight="false" outlineLevel="0" collapsed="false">
      <c r="E118" s="11"/>
      <c r="F118" s="12"/>
      <c r="G118" s="11"/>
      <c r="H118" s="12"/>
      <c r="I118" s="12"/>
    </row>
    <row r="119" customFormat="false" ht="15.75" hidden="false" customHeight="false" outlineLevel="0" collapsed="false">
      <c r="E119" s="11"/>
      <c r="F119" s="12"/>
      <c r="G119" s="11"/>
      <c r="H119" s="12"/>
      <c r="I119" s="12"/>
    </row>
    <row r="120" customFormat="false" ht="15.75" hidden="false" customHeight="false" outlineLevel="0" collapsed="false">
      <c r="E120" s="11"/>
      <c r="F120" s="12"/>
      <c r="G120" s="13"/>
      <c r="H120" s="12"/>
      <c r="I120" s="12"/>
    </row>
    <row r="121" customFormat="false" ht="15.75" hidden="false" customHeight="false" outlineLevel="0" collapsed="false">
      <c r="E121" s="11"/>
      <c r="F121" s="12"/>
      <c r="G121" s="13"/>
      <c r="H121" s="12"/>
      <c r="I121" s="12"/>
    </row>
    <row r="122" customFormat="false" ht="15.75" hidden="false" customHeight="false" outlineLevel="0" collapsed="false">
      <c r="E122" s="11"/>
      <c r="F122" s="12"/>
      <c r="G122" s="13"/>
      <c r="H122" s="12"/>
      <c r="I122" s="12"/>
    </row>
    <row r="123" customFormat="false" ht="15.75" hidden="false" customHeight="false" outlineLevel="0" collapsed="false">
      <c r="E123" s="11"/>
      <c r="F123" s="12"/>
      <c r="G123" s="13"/>
      <c r="H123" s="12"/>
      <c r="I123" s="12"/>
    </row>
    <row r="124" customFormat="false" ht="15.75" hidden="false" customHeight="false" outlineLevel="0" collapsed="false">
      <c r="E124" s="11"/>
      <c r="F124" s="12"/>
      <c r="G124" s="13"/>
      <c r="H124" s="12"/>
      <c r="I124" s="12"/>
    </row>
    <row r="125" customFormat="false" ht="15.75" hidden="false" customHeight="false" outlineLevel="0" collapsed="false">
      <c r="E125" s="11"/>
      <c r="F125" s="12"/>
      <c r="G125" s="13"/>
      <c r="H125" s="12"/>
      <c r="I125" s="12"/>
    </row>
    <row r="126" customFormat="false" ht="15.75" hidden="false" customHeight="false" outlineLevel="0" collapsed="false">
      <c r="E126" s="11"/>
      <c r="F126" s="12"/>
      <c r="G126" s="13"/>
      <c r="H126" s="12"/>
      <c r="I126" s="12"/>
    </row>
    <row r="127" customFormat="false" ht="15.75" hidden="false" customHeight="false" outlineLevel="0" collapsed="false">
      <c r="E127" s="11"/>
      <c r="F127" s="12"/>
      <c r="G127" s="13"/>
      <c r="H127" s="12"/>
      <c r="I127" s="12"/>
    </row>
    <row r="128" customFormat="false" ht="15.75" hidden="false" customHeight="false" outlineLevel="0" collapsed="false">
      <c r="E128" s="11"/>
      <c r="F128" s="12"/>
      <c r="G128" s="13"/>
      <c r="H128" s="12"/>
      <c r="I128" s="12"/>
    </row>
    <row r="129" customFormat="false" ht="15.75" hidden="false" customHeight="false" outlineLevel="0" collapsed="false">
      <c r="E129" s="11"/>
      <c r="F129" s="12"/>
      <c r="G129" s="13"/>
      <c r="H129" s="12"/>
      <c r="I129" s="12"/>
    </row>
    <row r="130" customFormat="false" ht="15.75" hidden="false" customHeight="false" outlineLevel="0" collapsed="false">
      <c r="E130" s="11"/>
      <c r="F130" s="12"/>
      <c r="G130" s="13"/>
      <c r="H130" s="12"/>
      <c r="I130" s="12"/>
    </row>
    <row r="131" customFormat="false" ht="15.75" hidden="false" customHeight="false" outlineLevel="0" collapsed="false">
      <c r="E131" s="11"/>
      <c r="F131" s="12"/>
      <c r="G131" s="13"/>
      <c r="H131" s="12"/>
      <c r="I131" s="12"/>
    </row>
    <row r="132" customFormat="false" ht="15.75" hidden="false" customHeight="false" outlineLevel="0" collapsed="false">
      <c r="E132" s="11"/>
      <c r="F132" s="12"/>
      <c r="G132" s="13"/>
      <c r="H132" s="12"/>
      <c r="I132" s="12"/>
    </row>
    <row r="133" customFormat="false" ht="15.75" hidden="false" customHeight="false" outlineLevel="0" collapsed="false">
      <c r="E133" s="11"/>
      <c r="F133" s="12"/>
      <c r="G133" s="13"/>
      <c r="H133" s="12"/>
      <c r="I133" s="12"/>
    </row>
    <row r="134" customFormat="false" ht="15.75" hidden="false" customHeight="false" outlineLevel="0" collapsed="false">
      <c r="E134" s="11"/>
      <c r="F134" s="12"/>
      <c r="G134" s="13"/>
      <c r="H134" s="12"/>
      <c r="I134" s="12"/>
    </row>
    <row r="135" customFormat="false" ht="15.75" hidden="false" customHeight="false" outlineLevel="0" collapsed="false">
      <c r="E135" s="11"/>
      <c r="F135" s="12"/>
      <c r="G135" s="13"/>
      <c r="H135" s="12"/>
      <c r="I135" s="12"/>
    </row>
  </sheetData>
  <printOptions headings="false" gridLines="false" gridLinesSet="true" horizontalCentered="true" verticalCentered="true"/>
  <pageMargins left="0" right="0" top="0.5" bottom="0.5" header="0.5" footer="0.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BROADBAND SERVICES
Income Statement
Five Months Ended May 31, 2001
(millions)</oddHeader>
    <oddFooter>&amp;CHIGHLY CONFIDENTIAL - DO NOT COPY OR DISTRIBUTE&amp;R&amp;P of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5" activeCellId="0" sqref="P15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0" t="str">
        <f aca="false">"Employee Sensitive "&amp;ROUND((N12/N25)*100,0)&amp;"%"</f>
        <v>Employee Sensitive 0%</v>
      </c>
      <c r="B1" s="8"/>
      <c r="C1" s="44" t="s">
        <v>126</v>
      </c>
      <c r="D1" s="44"/>
      <c r="E1" s="44" t="s">
        <v>96</v>
      </c>
      <c r="F1" s="44"/>
      <c r="G1" s="44" t="s">
        <v>127</v>
      </c>
      <c r="H1" s="44"/>
      <c r="I1" s="44" t="s">
        <v>98</v>
      </c>
      <c r="J1" s="44"/>
      <c r="K1" s="44" t="s">
        <v>128</v>
      </c>
      <c r="L1" s="44"/>
      <c r="M1" s="111" t="s">
        <v>100</v>
      </c>
      <c r="N1" s="111" t="s">
        <v>103</v>
      </c>
      <c r="O1" s="112" t="s">
        <v>101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3" t="s">
        <v>129</v>
      </c>
      <c r="B2" s="114"/>
      <c r="C2" s="115"/>
      <c r="D2" s="115"/>
      <c r="E2" s="115"/>
      <c r="F2" s="115"/>
      <c r="G2" s="115"/>
      <c r="H2" s="115"/>
      <c r="I2" s="115"/>
      <c r="J2" s="115"/>
      <c r="K2" s="114"/>
      <c r="L2" s="114"/>
      <c r="M2" s="114"/>
      <c r="N2" s="116" t="n">
        <f aca="false">SUM(C2:M2)</f>
        <v>0</v>
      </c>
      <c r="O2" s="114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3" t="s">
        <v>130</v>
      </c>
      <c r="B3" s="114"/>
      <c r="C3" s="115"/>
      <c r="D3" s="115"/>
      <c r="E3" s="115"/>
      <c r="F3" s="115"/>
      <c r="G3" s="115"/>
      <c r="H3" s="115"/>
      <c r="I3" s="115"/>
      <c r="J3" s="115"/>
      <c r="K3" s="114"/>
      <c r="L3" s="114"/>
      <c r="M3" s="114"/>
      <c r="N3" s="116"/>
      <c r="O3" s="114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3" t="s">
        <v>131</v>
      </c>
      <c r="B4" s="114"/>
      <c r="C4" s="115"/>
      <c r="D4" s="115"/>
      <c r="E4" s="115"/>
      <c r="F4" s="115"/>
      <c r="G4" s="115"/>
      <c r="H4" s="115"/>
      <c r="I4" s="115"/>
      <c r="J4" s="115"/>
      <c r="K4" s="114"/>
      <c r="L4" s="114"/>
      <c r="M4" s="114"/>
      <c r="N4" s="116"/>
      <c r="O4" s="114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17" t="s">
        <v>132</v>
      </c>
      <c r="B5" s="114"/>
      <c r="C5" s="118"/>
      <c r="D5" s="118"/>
      <c r="E5" s="118"/>
      <c r="F5" s="118"/>
      <c r="G5" s="118"/>
      <c r="H5" s="118"/>
      <c r="I5" s="118"/>
      <c r="J5" s="118"/>
      <c r="K5" s="114"/>
      <c r="L5" s="114"/>
      <c r="M5" s="114"/>
      <c r="N5" s="116" t="n">
        <f aca="false">SUM(C5:M5)</f>
        <v>0</v>
      </c>
      <c r="O5" s="119"/>
      <c r="P5" s="8"/>
      <c r="Q5" s="120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17" t="s">
        <v>133</v>
      </c>
      <c r="B6" s="114"/>
      <c r="C6" s="121"/>
      <c r="D6" s="121"/>
      <c r="E6" s="121"/>
      <c r="F6" s="121"/>
      <c r="G6" s="121"/>
      <c r="H6" s="121"/>
      <c r="I6" s="121"/>
      <c r="J6" s="121"/>
      <c r="K6" s="114"/>
      <c r="L6" s="114"/>
      <c r="M6" s="114"/>
      <c r="N6" s="116" t="n">
        <f aca="false">SUM(C6:M6)</f>
        <v>0</v>
      </c>
      <c r="O6" s="11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17" t="s">
        <v>134</v>
      </c>
      <c r="B7" s="114"/>
      <c r="C7" s="122"/>
      <c r="D7" s="122"/>
      <c r="E7" s="122"/>
      <c r="F7" s="122"/>
      <c r="G7" s="122"/>
      <c r="H7" s="122"/>
      <c r="I7" s="122"/>
      <c r="J7" s="122"/>
      <c r="K7" s="114"/>
      <c r="L7" s="114"/>
      <c r="M7" s="114"/>
      <c r="N7" s="116" t="n">
        <f aca="false">SUM(C7:M7)</f>
        <v>0</v>
      </c>
      <c r="O7" s="11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3" t="s">
        <v>135</v>
      </c>
      <c r="B8" s="114"/>
      <c r="C8" s="122"/>
      <c r="D8" s="122"/>
      <c r="E8" s="122"/>
      <c r="F8" s="122"/>
      <c r="G8" s="122"/>
      <c r="H8" s="122"/>
      <c r="I8" s="122"/>
      <c r="J8" s="122"/>
      <c r="K8" s="114"/>
      <c r="L8" s="114"/>
      <c r="M8" s="114"/>
      <c r="N8" s="116" t="n">
        <f aca="false">SUM(C8:M8)</f>
        <v>0</v>
      </c>
      <c r="O8" s="11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3" t="s">
        <v>136</v>
      </c>
      <c r="B9" s="114"/>
      <c r="C9" s="122"/>
      <c r="D9" s="122"/>
      <c r="E9" s="122"/>
      <c r="F9" s="122"/>
      <c r="G9" s="122"/>
      <c r="H9" s="122"/>
      <c r="I9" s="122"/>
      <c r="J9" s="122"/>
      <c r="K9" s="114"/>
      <c r="L9" s="114"/>
      <c r="M9" s="114"/>
      <c r="N9" s="116" t="n">
        <f aca="false">SUM(C9:M9)</f>
        <v>0</v>
      </c>
      <c r="O9" s="11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3" t="s">
        <v>137</v>
      </c>
      <c r="B10" s="114"/>
      <c r="C10" s="122"/>
      <c r="D10" s="122"/>
      <c r="E10" s="122"/>
      <c r="F10" s="122"/>
      <c r="G10" s="122"/>
      <c r="H10" s="122"/>
      <c r="I10" s="122"/>
      <c r="J10" s="122"/>
      <c r="K10" s="114"/>
      <c r="L10" s="114"/>
      <c r="M10" s="114"/>
      <c r="N10" s="116"/>
      <c r="O10" s="11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3" t="s">
        <v>34</v>
      </c>
      <c r="B11" s="114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 t="n">
        <f aca="false">SUM(C11:M11)</f>
        <v>0</v>
      </c>
      <c r="O11" s="123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4" t="s">
        <v>138</v>
      </c>
      <c r="B12" s="114"/>
      <c r="C12" s="125" t="n">
        <f aca="false">SUM(C2:C11)</f>
        <v>0</v>
      </c>
      <c r="D12" s="125" t="n">
        <f aca="false">SUM(D2:D11)</f>
        <v>0</v>
      </c>
      <c r="E12" s="125" t="n">
        <f aca="false">SUM(E2:E11)</f>
        <v>0</v>
      </c>
      <c r="F12" s="125"/>
      <c r="G12" s="125" t="n">
        <f aca="false">SUM(G2:G11)</f>
        <v>0</v>
      </c>
      <c r="H12" s="125"/>
      <c r="I12" s="125" t="n">
        <f aca="false">SUM(I2:I11)</f>
        <v>0</v>
      </c>
      <c r="J12" s="125"/>
      <c r="K12" s="125" t="n">
        <f aca="false">SUM(K2:K11)</f>
        <v>0</v>
      </c>
      <c r="L12" s="125"/>
      <c r="M12" s="125" t="n">
        <f aca="false">SUM(M2:M11)</f>
        <v>0</v>
      </c>
      <c r="N12" s="125" t="n">
        <f aca="false">SUM(C12:M12)</f>
        <v>0</v>
      </c>
      <c r="O12" s="125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26" t="str">
        <f aca="false">"Non-Employee Sensitive "&amp;ROUND((N23/N25)*100,0)&amp;"%"</f>
        <v>Non-Employee Sensitive 100%</v>
      </c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3" t="s">
        <v>139</v>
      </c>
      <c r="B16" s="11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6" t="n">
        <f aca="false">SUM(C16:M16)</f>
        <v>0</v>
      </c>
      <c r="O16" s="11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3" t="s">
        <v>140</v>
      </c>
      <c r="B17" s="11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6"/>
      <c r="O17" s="11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3" t="s">
        <v>38</v>
      </c>
      <c r="B18" s="114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16" t="n">
        <f aca="false">SUM(C18:M18)</f>
        <v>0</v>
      </c>
      <c r="O18" s="127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28" t="s">
        <v>141</v>
      </c>
      <c r="B19" s="114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16" t="n">
        <f aca="false">SUM(C19:M19)</f>
        <v>0</v>
      </c>
      <c r="O19" s="11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3" t="s">
        <v>137</v>
      </c>
      <c r="B20" s="114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16" t="n">
        <f aca="false">SUM(C20:M20)</f>
        <v>0</v>
      </c>
      <c r="O20" s="11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3" t="s">
        <v>142</v>
      </c>
      <c r="B21" s="114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16"/>
      <c r="O21" s="11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143</v>
      </c>
      <c r="B22" s="114"/>
      <c r="C22" s="123" t="n">
        <v>1E-009</v>
      </c>
      <c r="D22" s="123" t="n">
        <v>1E-009</v>
      </c>
      <c r="E22" s="123" t="n">
        <v>1E-009</v>
      </c>
      <c r="F22" s="123"/>
      <c r="G22" s="123" t="n">
        <v>1E-009</v>
      </c>
      <c r="H22" s="123"/>
      <c r="I22" s="123" t="n">
        <v>1E-009</v>
      </c>
      <c r="J22" s="123"/>
      <c r="K22" s="123" t="n">
        <v>1E-009</v>
      </c>
      <c r="L22" s="123"/>
      <c r="M22" s="123" t="n">
        <v>1E-009</v>
      </c>
      <c r="N22" s="123" t="n">
        <f aca="false">SUM(C22:M22)</f>
        <v>7E-009</v>
      </c>
      <c r="O22" s="12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4" t="s">
        <v>138</v>
      </c>
      <c r="B23" s="114"/>
      <c r="C23" s="129" t="n">
        <f aca="false">SUM(C16:C22)</f>
        <v>1E-009</v>
      </c>
      <c r="D23" s="129" t="n">
        <f aca="false">SUM(D16:D22)</f>
        <v>1E-009</v>
      </c>
      <c r="E23" s="129" t="n">
        <f aca="false">SUM(E16:E22)</f>
        <v>1E-009</v>
      </c>
      <c r="F23" s="129"/>
      <c r="G23" s="129" t="n">
        <f aca="false">SUM(G16:G22)</f>
        <v>1E-009</v>
      </c>
      <c r="H23" s="129"/>
      <c r="I23" s="129" t="n">
        <f aca="false">SUM(I16:I22)</f>
        <v>1E-009</v>
      </c>
      <c r="J23" s="129"/>
      <c r="K23" s="129" t="n">
        <f aca="false">SUM(K16:K22)</f>
        <v>1E-009</v>
      </c>
      <c r="L23" s="129"/>
      <c r="M23" s="129" t="n">
        <f aca="false">SUM(M16:M22)</f>
        <v>1E-009</v>
      </c>
      <c r="N23" s="129" t="n">
        <f aca="false">SUM(C23:M23)</f>
        <v>7E-009</v>
      </c>
      <c r="O23" s="11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 t="n">
        <f aca="false">SUM(C24:M24)</f>
        <v>0</v>
      </c>
      <c r="O24" s="11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0" t="s">
        <v>144</v>
      </c>
      <c r="B25" s="130"/>
      <c r="C25" s="131" t="n">
        <f aca="false">C12+C23</f>
        <v>1E-009</v>
      </c>
      <c r="D25" s="131" t="n">
        <f aca="false">D12+D23</f>
        <v>1E-009</v>
      </c>
      <c r="E25" s="131" t="n">
        <f aca="false">E12+E23</f>
        <v>1E-009</v>
      </c>
      <c r="F25" s="131"/>
      <c r="G25" s="131" t="n">
        <f aca="false">G12+G23</f>
        <v>1E-009</v>
      </c>
      <c r="H25" s="131"/>
      <c r="I25" s="131" t="n">
        <f aca="false">I12+I23</f>
        <v>1E-009</v>
      </c>
      <c r="J25" s="131"/>
      <c r="K25" s="131" t="n">
        <f aca="false">K12+K23</f>
        <v>1E-009</v>
      </c>
      <c r="L25" s="131"/>
      <c r="M25" s="131" t="n">
        <f aca="false">M12+M23</f>
        <v>1E-009</v>
      </c>
      <c r="N25" s="131" t="n">
        <f aca="false">SUM(C25:M25)</f>
        <v>7E-009</v>
      </c>
      <c r="O25" s="11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0"/>
      <c r="C29" s="125"/>
      <c r="D29" s="125"/>
      <c r="E29" s="125"/>
      <c r="F29" s="125"/>
      <c r="G29" s="125"/>
      <c r="H29" s="125"/>
      <c r="I29" s="125"/>
      <c r="J29" s="125"/>
      <c r="K29" s="130"/>
      <c r="L29" s="130"/>
      <c r="M29" s="130"/>
      <c r="N29" s="130"/>
      <c r="O29" s="11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2"/>
      <c r="B30" s="130"/>
      <c r="C30" s="125"/>
      <c r="D30" s="125"/>
      <c r="E30" s="125"/>
      <c r="F30" s="125"/>
      <c r="G30" s="125"/>
      <c r="H30" s="125"/>
      <c r="I30" s="125"/>
      <c r="J30" s="125"/>
      <c r="K30" s="130"/>
      <c r="L30" s="130"/>
      <c r="M30" s="130"/>
      <c r="N30" s="130"/>
      <c r="O30" s="114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2"/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3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14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4"/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4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4"/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4"/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Expense Analysis - Forecast 2001
(millions)</oddHeader>
    <oddFooter>&amp;CHIGHLY CONFIDENTIAL - DO NOT COPY OR DISTRIBUTE&amp;R&amp;P of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5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0" t="str">
        <f aca="false">"Employee Sensitive "&amp;ROUND((N12/N25)*100,0)&amp;"%"</f>
        <v>Employee Sensitive 0%</v>
      </c>
      <c r="B1" s="8"/>
      <c r="C1" s="44" t="s">
        <v>126</v>
      </c>
      <c r="D1" s="44"/>
      <c r="E1" s="44" t="s">
        <v>96</v>
      </c>
      <c r="F1" s="44"/>
      <c r="G1" s="44" t="s">
        <v>127</v>
      </c>
      <c r="H1" s="44"/>
      <c r="I1" s="44" t="s">
        <v>98</v>
      </c>
      <c r="J1" s="44"/>
      <c r="K1" s="44" t="s">
        <v>128</v>
      </c>
      <c r="L1" s="44"/>
      <c r="M1" s="111" t="s">
        <v>100</v>
      </c>
      <c r="N1" s="111" t="s">
        <v>103</v>
      </c>
      <c r="O1" s="112" t="s">
        <v>101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3" t="s">
        <v>129</v>
      </c>
      <c r="B2" s="114"/>
      <c r="C2" s="115"/>
      <c r="D2" s="115"/>
      <c r="E2" s="115"/>
      <c r="F2" s="115"/>
      <c r="G2" s="115"/>
      <c r="H2" s="115"/>
      <c r="I2" s="115"/>
      <c r="J2" s="115"/>
      <c r="K2" s="114"/>
      <c r="L2" s="114"/>
      <c r="M2" s="114"/>
      <c r="N2" s="116" t="n">
        <f aca="false">SUM(C2:M2)</f>
        <v>0</v>
      </c>
      <c r="O2" s="114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3" t="s">
        <v>130</v>
      </c>
      <c r="B3" s="114"/>
      <c r="C3" s="115"/>
      <c r="D3" s="115"/>
      <c r="E3" s="115"/>
      <c r="F3" s="115"/>
      <c r="G3" s="115"/>
      <c r="H3" s="115"/>
      <c r="I3" s="115"/>
      <c r="J3" s="115"/>
      <c r="K3" s="114"/>
      <c r="L3" s="114"/>
      <c r="M3" s="114"/>
      <c r="N3" s="116"/>
      <c r="O3" s="114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3" t="s">
        <v>131</v>
      </c>
      <c r="B4" s="114"/>
      <c r="C4" s="115"/>
      <c r="D4" s="115"/>
      <c r="E4" s="115"/>
      <c r="F4" s="115"/>
      <c r="G4" s="115"/>
      <c r="H4" s="115"/>
      <c r="I4" s="115"/>
      <c r="J4" s="115"/>
      <c r="K4" s="114"/>
      <c r="L4" s="114"/>
      <c r="M4" s="114"/>
      <c r="N4" s="116"/>
      <c r="O4" s="114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17" t="s">
        <v>132</v>
      </c>
      <c r="B5" s="114"/>
      <c r="C5" s="118"/>
      <c r="D5" s="118"/>
      <c r="E5" s="118"/>
      <c r="F5" s="118"/>
      <c r="G5" s="118"/>
      <c r="H5" s="118"/>
      <c r="I5" s="118"/>
      <c r="J5" s="118"/>
      <c r="K5" s="114"/>
      <c r="L5" s="114"/>
      <c r="M5" s="114"/>
      <c r="N5" s="116" t="n">
        <f aca="false">SUM(C5:M5)</f>
        <v>0</v>
      </c>
      <c r="O5" s="119"/>
      <c r="P5" s="8"/>
      <c r="Q5" s="120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17" t="s">
        <v>133</v>
      </c>
      <c r="B6" s="114"/>
      <c r="C6" s="121"/>
      <c r="D6" s="121"/>
      <c r="E6" s="121"/>
      <c r="F6" s="121"/>
      <c r="G6" s="121"/>
      <c r="H6" s="121"/>
      <c r="I6" s="121"/>
      <c r="J6" s="121"/>
      <c r="K6" s="114"/>
      <c r="L6" s="114"/>
      <c r="M6" s="114"/>
      <c r="N6" s="116" t="n">
        <f aca="false">SUM(C6:M6)</f>
        <v>0</v>
      </c>
      <c r="O6" s="11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17" t="s">
        <v>134</v>
      </c>
      <c r="B7" s="114"/>
      <c r="C7" s="122"/>
      <c r="D7" s="122"/>
      <c r="E7" s="122"/>
      <c r="F7" s="122"/>
      <c r="G7" s="122"/>
      <c r="H7" s="122"/>
      <c r="I7" s="122"/>
      <c r="J7" s="122"/>
      <c r="K7" s="114"/>
      <c r="L7" s="114"/>
      <c r="M7" s="114"/>
      <c r="N7" s="116" t="n">
        <f aca="false">SUM(C7:M7)</f>
        <v>0</v>
      </c>
      <c r="O7" s="11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3" t="s">
        <v>135</v>
      </c>
      <c r="B8" s="114"/>
      <c r="C8" s="122"/>
      <c r="D8" s="122"/>
      <c r="E8" s="122"/>
      <c r="F8" s="122"/>
      <c r="G8" s="122"/>
      <c r="H8" s="122"/>
      <c r="I8" s="122"/>
      <c r="J8" s="122"/>
      <c r="K8" s="114"/>
      <c r="L8" s="114"/>
      <c r="M8" s="114"/>
      <c r="N8" s="116" t="n">
        <f aca="false">SUM(C8:M8)</f>
        <v>0</v>
      </c>
      <c r="O8" s="11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3" t="s">
        <v>136</v>
      </c>
      <c r="B9" s="114"/>
      <c r="C9" s="122"/>
      <c r="D9" s="122"/>
      <c r="E9" s="122"/>
      <c r="F9" s="122"/>
      <c r="G9" s="122"/>
      <c r="H9" s="122"/>
      <c r="I9" s="122"/>
      <c r="J9" s="122"/>
      <c r="K9" s="114"/>
      <c r="L9" s="114"/>
      <c r="M9" s="114"/>
      <c r="N9" s="116" t="n">
        <f aca="false">SUM(C9:M9)</f>
        <v>0</v>
      </c>
      <c r="O9" s="11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3" t="s">
        <v>137</v>
      </c>
      <c r="B10" s="114"/>
      <c r="C10" s="122"/>
      <c r="D10" s="122"/>
      <c r="E10" s="122"/>
      <c r="F10" s="122"/>
      <c r="G10" s="122"/>
      <c r="H10" s="122"/>
      <c r="I10" s="122"/>
      <c r="J10" s="122"/>
      <c r="K10" s="114"/>
      <c r="L10" s="114"/>
      <c r="M10" s="114"/>
      <c r="N10" s="116"/>
      <c r="O10" s="11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3" t="s">
        <v>34</v>
      </c>
      <c r="B11" s="114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 t="n">
        <f aca="false">SUM(C11:M11)</f>
        <v>0</v>
      </c>
      <c r="O11" s="123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4" t="s">
        <v>138</v>
      </c>
      <c r="B12" s="114"/>
      <c r="C12" s="125" t="n">
        <f aca="false">SUM(C2:C11)</f>
        <v>0</v>
      </c>
      <c r="D12" s="125" t="n">
        <f aca="false">SUM(D2:D11)</f>
        <v>0</v>
      </c>
      <c r="E12" s="125" t="n">
        <f aca="false">SUM(E2:E11)</f>
        <v>0</v>
      </c>
      <c r="F12" s="125"/>
      <c r="G12" s="125" t="n">
        <f aca="false">SUM(G2:G11)</f>
        <v>0</v>
      </c>
      <c r="H12" s="125"/>
      <c r="I12" s="125" t="n">
        <f aca="false">SUM(I2:I11)</f>
        <v>0</v>
      </c>
      <c r="J12" s="125"/>
      <c r="K12" s="125" t="n">
        <f aca="false">SUM(K2:K11)</f>
        <v>0</v>
      </c>
      <c r="L12" s="125"/>
      <c r="M12" s="125" t="n">
        <f aca="false">SUM(M2:M11)</f>
        <v>0</v>
      </c>
      <c r="N12" s="125" t="n">
        <f aca="false">SUM(C12:M12)</f>
        <v>0</v>
      </c>
      <c r="O12" s="125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26" t="str">
        <f aca="false">"Non-Employee Sensitive "&amp;ROUND((N23/N25)*100,0)&amp;"%"</f>
        <v>Non-Employee Sensitive 100%</v>
      </c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3" t="s">
        <v>139</v>
      </c>
      <c r="B16" s="11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6" t="n">
        <f aca="false">SUM(C16:M16)</f>
        <v>0</v>
      </c>
      <c r="O16" s="11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3" t="s">
        <v>140</v>
      </c>
      <c r="B17" s="11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6"/>
      <c r="O17" s="11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3" t="s">
        <v>38</v>
      </c>
      <c r="B18" s="114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16" t="n">
        <f aca="false">SUM(C18:M18)</f>
        <v>0</v>
      </c>
      <c r="O18" s="127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28" t="s">
        <v>141</v>
      </c>
      <c r="B19" s="114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16" t="n">
        <f aca="false">SUM(C19:M19)</f>
        <v>0</v>
      </c>
      <c r="O19" s="11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3" t="s">
        <v>137</v>
      </c>
      <c r="B20" s="114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16" t="n">
        <f aca="false">SUM(C20:M20)</f>
        <v>0</v>
      </c>
      <c r="O20" s="11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3" t="s">
        <v>142</v>
      </c>
      <c r="B21" s="114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16"/>
      <c r="O21" s="11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143</v>
      </c>
      <c r="B22" s="114"/>
      <c r="C22" s="123" t="n">
        <v>1E-009</v>
      </c>
      <c r="D22" s="123" t="n">
        <v>1E-009</v>
      </c>
      <c r="E22" s="123" t="n">
        <v>1E-009</v>
      </c>
      <c r="F22" s="123"/>
      <c r="G22" s="123" t="n">
        <v>1E-009</v>
      </c>
      <c r="H22" s="123"/>
      <c r="I22" s="123" t="n">
        <v>1E-009</v>
      </c>
      <c r="J22" s="123"/>
      <c r="K22" s="123" t="n">
        <v>1E-009</v>
      </c>
      <c r="L22" s="123"/>
      <c r="M22" s="123" t="n">
        <v>1E-009</v>
      </c>
      <c r="N22" s="123" t="n">
        <f aca="false">SUM(C22:M22)</f>
        <v>7E-009</v>
      </c>
      <c r="O22" s="12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4" t="s">
        <v>138</v>
      </c>
      <c r="B23" s="114"/>
      <c r="C23" s="129" t="n">
        <f aca="false">SUM(C16:C22)</f>
        <v>1E-009</v>
      </c>
      <c r="D23" s="129" t="n">
        <f aca="false">SUM(D16:D22)</f>
        <v>1E-009</v>
      </c>
      <c r="E23" s="129" t="n">
        <f aca="false">SUM(E16:E22)</f>
        <v>1E-009</v>
      </c>
      <c r="F23" s="129"/>
      <c r="G23" s="129" t="n">
        <f aca="false">SUM(G16:G22)</f>
        <v>1E-009</v>
      </c>
      <c r="H23" s="129"/>
      <c r="I23" s="129" t="n">
        <f aca="false">SUM(I16:I22)</f>
        <v>1E-009</v>
      </c>
      <c r="J23" s="129"/>
      <c r="K23" s="129" t="n">
        <f aca="false">SUM(K16:K22)</f>
        <v>1E-009</v>
      </c>
      <c r="L23" s="129"/>
      <c r="M23" s="129" t="n">
        <f aca="false">SUM(M16:M22)</f>
        <v>1E-009</v>
      </c>
      <c r="N23" s="129" t="n">
        <f aca="false">SUM(C23:M23)</f>
        <v>7E-009</v>
      </c>
      <c r="O23" s="11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 t="n">
        <f aca="false">SUM(C24:M24)</f>
        <v>0</v>
      </c>
      <c r="O24" s="11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0" t="s">
        <v>144</v>
      </c>
      <c r="B25" s="130"/>
      <c r="C25" s="131" t="n">
        <f aca="false">C12+C23</f>
        <v>1E-009</v>
      </c>
      <c r="D25" s="131" t="n">
        <f aca="false">D12+D23</f>
        <v>1E-009</v>
      </c>
      <c r="E25" s="131" t="n">
        <f aca="false">E12+E23</f>
        <v>1E-009</v>
      </c>
      <c r="F25" s="131"/>
      <c r="G25" s="131" t="n">
        <f aca="false">G12+G23</f>
        <v>1E-009</v>
      </c>
      <c r="H25" s="131"/>
      <c r="I25" s="131" t="n">
        <f aca="false">I12+I23</f>
        <v>1E-009</v>
      </c>
      <c r="J25" s="131"/>
      <c r="K25" s="131" t="n">
        <f aca="false">K12+K23</f>
        <v>1E-009</v>
      </c>
      <c r="L25" s="131"/>
      <c r="M25" s="131" t="n">
        <f aca="false">M12+M23</f>
        <v>1E-009</v>
      </c>
      <c r="N25" s="131" t="n">
        <f aca="false">SUM(C25:M25)</f>
        <v>7E-009</v>
      </c>
      <c r="O25" s="11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0"/>
      <c r="C29" s="125"/>
      <c r="D29" s="125"/>
      <c r="E29" s="125"/>
      <c r="F29" s="125"/>
      <c r="G29" s="125"/>
      <c r="H29" s="125"/>
      <c r="I29" s="125"/>
      <c r="J29" s="125"/>
      <c r="K29" s="130"/>
      <c r="L29" s="130"/>
      <c r="M29" s="130"/>
      <c r="N29" s="130"/>
      <c r="O29" s="11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2"/>
      <c r="B30" s="130"/>
      <c r="C30" s="125"/>
      <c r="D30" s="125"/>
      <c r="E30" s="125"/>
      <c r="F30" s="125"/>
      <c r="G30" s="125"/>
      <c r="H30" s="125"/>
      <c r="I30" s="125"/>
      <c r="J30" s="125"/>
      <c r="K30" s="130"/>
      <c r="L30" s="130"/>
      <c r="M30" s="130"/>
      <c r="N30" s="130"/>
      <c r="O30" s="114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2"/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3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14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4"/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4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4"/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4"/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NORTH AMERICA
Expense Analysis - Forecast 2001
(millions)</oddHeader>
    <oddFooter>&amp;CHIGHLY CONFIDENTIAL - DO NOT COPY OR DISTRIBUTE&amp;R&amp;P of 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0" t="str">
        <f aca="false">"Employee Sensitive "&amp;ROUND((N12/N25)*100,0)&amp;"%"</f>
        <v>Employee Sensitive 0%</v>
      </c>
      <c r="B1" s="8"/>
      <c r="C1" s="44" t="s">
        <v>126</v>
      </c>
      <c r="D1" s="44"/>
      <c r="E1" s="44" t="s">
        <v>96</v>
      </c>
      <c r="F1" s="44"/>
      <c r="G1" s="44" t="s">
        <v>127</v>
      </c>
      <c r="H1" s="44"/>
      <c r="I1" s="44" t="s">
        <v>98</v>
      </c>
      <c r="J1" s="44"/>
      <c r="K1" s="44" t="s">
        <v>128</v>
      </c>
      <c r="L1" s="44"/>
      <c r="M1" s="111" t="s">
        <v>100</v>
      </c>
      <c r="N1" s="111" t="s">
        <v>103</v>
      </c>
      <c r="O1" s="112" t="s">
        <v>101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3" t="s">
        <v>129</v>
      </c>
      <c r="B2" s="114"/>
      <c r="C2" s="115"/>
      <c r="D2" s="115"/>
      <c r="E2" s="115"/>
      <c r="F2" s="115"/>
      <c r="G2" s="115"/>
      <c r="H2" s="115"/>
      <c r="I2" s="115"/>
      <c r="J2" s="115"/>
      <c r="K2" s="114"/>
      <c r="L2" s="114"/>
      <c r="M2" s="114"/>
      <c r="N2" s="116" t="n">
        <f aca="false">SUM(C2:M2)</f>
        <v>0</v>
      </c>
      <c r="O2" s="114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3" t="s">
        <v>130</v>
      </c>
      <c r="B3" s="114"/>
      <c r="C3" s="115"/>
      <c r="D3" s="115"/>
      <c r="E3" s="115"/>
      <c r="F3" s="115"/>
      <c r="G3" s="115"/>
      <c r="H3" s="115"/>
      <c r="I3" s="115"/>
      <c r="J3" s="115"/>
      <c r="K3" s="114"/>
      <c r="L3" s="114"/>
      <c r="M3" s="114"/>
      <c r="N3" s="116"/>
      <c r="O3" s="114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3" t="s">
        <v>131</v>
      </c>
      <c r="B4" s="114"/>
      <c r="C4" s="115"/>
      <c r="D4" s="115"/>
      <c r="E4" s="115"/>
      <c r="F4" s="115"/>
      <c r="G4" s="115"/>
      <c r="H4" s="115"/>
      <c r="I4" s="115"/>
      <c r="J4" s="115"/>
      <c r="K4" s="114"/>
      <c r="L4" s="114"/>
      <c r="M4" s="114"/>
      <c r="N4" s="116"/>
      <c r="O4" s="114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17" t="s">
        <v>132</v>
      </c>
      <c r="B5" s="114"/>
      <c r="C5" s="118"/>
      <c r="D5" s="118"/>
      <c r="E5" s="118"/>
      <c r="F5" s="118"/>
      <c r="G5" s="118"/>
      <c r="H5" s="118"/>
      <c r="I5" s="118"/>
      <c r="J5" s="118"/>
      <c r="K5" s="114"/>
      <c r="L5" s="114"/>
      <c r="M5" s="114"/>
      <c r="N5" s="116" t="n">
        <f aca="false">SUM(C5:M5)</f>
        <v>0</v>
      </c>
      <c r="O5" s="119"/>
      <c r="P5" s="8"/>
      <c r="Q5" s="120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17" t="s">
        <v>133</v>
      </c>
      <c r="B6" s="114"/>
      <c r="C6" s="121"/>
      <c r="D6" s="121"/>
      <c r="E6" s="121"/>
      <c r="F6" s="121"/>
      <c r="G6" s="121"/>
      <c r="H6" s="121"/>
      <c r="I6" s="121"/>
      <c r="J6" s="121"/>
      <c r="K6" s="114"/>
      <c r="L6" s="114"/>
      <c r="M6" s="114"/>
      <c r="N6" s="116" t="n">
        <f aca="false">SUM(C6:M6)</f>
        <v>0</v>
      </c>
      <c r="O6" s="11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17" t="s">
        <v>134</v>
      </c>
      <c r="B7" s="114"/>
      <c r="C7" s="122"/>
      <c r="D7" s="122"/>
      <c r="E7" s="122"/>
      <c r="F7" s="122"/>
      <c r="G7" s="122"/>
      <c r="H7" s="122"/>
      <c r="I7" s="122"/>
      <c r="J7" s="122"/>
      <c r="K7" s="114"/>
      <c r="L7" s="114"/>
      <c r="M7" s="114"/>
      <c r="N7" s="116" t="n">
        <f aca="false">SUM(C7:M7)</f>
        <v>0</v>
      </c>
      <c r="O7" s="11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3" t="s">
        <v>135</v>
      </c>
      <c r="B8" s="114"/>
      <c r="C8" s="122"/>
      <c r="D8" s="122"/>
      <c r="E8" s="122"/>
      <c r="F8" s="122"/>
      <c r="G8" s="122"/>
      <c r="H8" s="122"/>
      <c r="I8" s="122"/>
      <c r="J8" s="122"/>
      <c r="K8" s="114"/>
      <c r="L8" s="114"/>
      <c r="M8" s="114"/>
      <c r="N8" s="116" t="n">
        <f aca="false">SUM(C8:M8)</f>
        <v>0</v>
      </c>
      <c r="O8" s="11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3" t="s">
        <v>136</v>
      </c>
      <c r="B9" s="114"/>
      <c r="C9" s="122"/>
      <c r="D9" s="122"/>
      <c r="E9" s="122"/>
      <c r="F9" s="122"/>
      <c r="G9" s="122"/>
      <c r="H9" s="122"/>
      <c r="I9" s="122"/>
      <c r="J9" s="122"/>
      <c r="K9" s="114"/>
      <c r="L9" s="114"/>
      <c r="M9" s="114"/>
      <c r="N9" s="116" t="n">
        <f aca="false">SUM(C9:M9)</f>
        <v>0</v>
      </c>
      <c r="O9" s="11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3" t="s">
        <v>137</v>
      </c>
      <c r="B10" s="114"/>
      <c r="C10" s="122"/>
      <c r="D10" s="122"/>
      <c r="E10" s="122"/>
      <c r="F10" s="122"/>
      <c r="G10" s="122"/>
      <c r="H10" s="122"/>
      <c r="I10" s="122"/>
      <c r="J10" s="122"/>
      <c r="K10" s="114"/>
      <c r="L10" s="114"/>
      <c r="M10" s="114"/>
      <c r="N10" s="116"/>
      <c r="O10" s="11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3" t="s">
        <v>34</v>
      </c>
      <c r="B11" s="114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 t="n">
        <f aca="false">SUM(C11:M11)</f>
        <v>0</v>
      </c>
      <c r="O11" s="123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4" t="s">
        <v>138</v>
      </c>
      <c r="B12" s="114"/>
      <c r="C12" s="125" t="n">
        <f aca="false">SUM(C2:C11)</f>
        <v>0</v>
      </c>
      <c r="D12" s="125" t="n">
        <f aca="false">SUM(D2:D11)</f>
        <v>0</v>
      </c>
      <c r="E12" s="125" t="n">
        <f aca="false">SUM(E2:E11)</f>
        <v>0</v>
      </c>
      <c r="F12" s="125"/>
      <c r="G12" s="125" t="n">
        <f aca="false">SUM(G2:G11)</f>
        <v>0</v>
      </c>
      <c r="H12" s="125"/>
      <c r="I12" s="125" t="n">
        <f aca="false">SUM(I2:I11)</f>
        <v>0</v>
      </c>
      <c r="J12" s="125"/>
      <c r="K12" s="125" t="n">
        <f aca="false">SUM(K2:K11)</f>
        <v>0</v>
      </c>
      <c r="L12" s="125"/>
      <c r="M12" s="125" t="n">
        <f aca="false">SUM(M2:M11)</f>
        <v>0</v>
      </c>
      <c r="N12" s="125" t="n">
        <f aca="false">SUM(C12:M12)</f>
        <v>0</v>
      </c>
      <c r="O12" s="125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26" t="str">
        <f aca="false">"Non-Employee Sensitive "&amp;ROUND((N23/N25)*100,0)&amp;"%"</f>
        <v>Non-Employee Sensitive 100%</v>
      </c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3" t="s">
        <v>139</v>
      </c>
      <c r="B16" s="11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6" t="n">
        <f aca="false">SUM(C16:M16)</f>
        <v>0</v>
      </c>
      <c r="O16" s="11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3" t="s">
        <v>140</v>
      </c>
      <c r="B17" s="11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6"/>
      <c r="O17" s="11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3" t="s">
        <v>38</v>
      </c>
      <c r="B18" s="114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16" t="n">
        <f aca="false">SUM(C18:M18)</f>
        <v>0</v>
      </c>
      <c r="O18" s="127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28" t="s">
        <v>141</v>
      </c>
      <c r="B19" s="114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16" t="n">
        <f aca="false">SUM(C19:M19)</f>
        <v>0</v>
      </c>
      <c r="O19" s="11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3" t="s">
        <v>137</v>
      </c>
      <c r="B20" s="114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16" t="n">
        <f aca="false">SUM(C20:M20)</f>
        <v>0</v>
      </c>
      <c r="O20" s="11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3" t="s">
        <v>142</v>
      </c>
      <c r="B21" s="114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16"/>
      <c r="O21" s="11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143</v>
      </c>
      <c r="B22" s="114"/>
      <c r="C22" s="123" t="n">
        <v>1E-009</v>
      </c>
      <c r="D22" s="123" t="n">
        <v>1E-009</v>
      </c>
      <c r="E22" s="123" t="n">
        <v>1E-009</v>
      </c>
      <c r="F22" s="123"/>
      <c r="G22" s="123" t="n">
        <v>1E-009</v>
      </c>
      <c r="H22" s="123"/>
      <c r="I22" s="123" t="n">
        <v>1E-009</v>
      </c>
      <c r="J22" s="123"/>
      <c r="K22" s="123" t="n">
        <v>1E-009</v>
      </c>
      <c r="L22" s="123"/>
      <c r="M22" s="123" t="n">
        <v>1E-009</v>
      </c>
      <c r="N22" s="123" t="n">
        <f aca="false">SUM(C22:M22)</f>
        <v>7E-009</v>
      </c>
      <c r="O22" s="12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4" t="s">
        <v>138</v>
      </c>
      <c r="B23" s="114"/>
      <c r="C23" s="129" t="n">
        <f aca="false">SUM(C16:C22)</f>
        <v>1E-009</v>
      </c>
      <c r="D23" s="129" t="n">
        <f aca="false">SUM(D16:D22)</f>
        <v>1E-009</v>
      </c>
      <c r="E23" s="129" t="n">
        <f aca="false">SUM(E16:E22)</f>
        <v>1E-009</v>
      </c>
      <c r="F23" s="129"/>
      <c r="G23" s="129" t="n">
        <f aca="false">SUM(G16:G22)</f>
        <v>1E-009</v>
      </c>
      <c r="H23" s="129"/>
      <c r="I23" s="129" t="n">
        <f aca="false">SUM(I16:I22)</f>
        <v>1E-009</v>
      </c>
      <c r="J23" s="129"/>
      <c r="K23" s="129" t="n">
        <f aca="false">SUM(K16:K22)</f>
        <v>1E-009</v>
      </c>
      <c r="L23" s="129"/>
      <c r="M23" s="129" t="n">
        <f aca="false">SUM(M16:M22)</f>
        <v>1E-009</v>
      </c>
      <c r="N23" s="129" t="n">
        <f aca="false">SUM(C23:M23)</f>
        <v>7E-009</v>
      </c>
      <c r="O23" s="11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 t="n">
        <f aca="false">SUM(C24:M24)</f>
        <v>0</v>
      </c>
      <c r="O24" s="11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0" t="s">
        <v>144</v>
      </c>
      <c r="B25" s="130"/>
      <c r="C25" s="131" t="n">
        <f aca="false">C12+C23</f>
        <v>1E-009</v>
      </c>
      <c r="D25" s="131" t="n">
        <f aca="false">D12+D23</f>
        <v>1E-009</v>
      </c>
      <c r="E25" s="131" t="n">
        <f aca="false">E12+E23</f>
        <v>1E-009</v>
      </c>
      <c r="F25" s="131"/>
      <c r="G25" s="131" t="n">
        <f aca="false">G12+G23</f>
        <v>1E-009</v>
      </c>
      <c r="H25" s="131"/>
      <c r="I25" s="131" t="n">
        <f aca="false">I12+I23</f>
        <v>1E-009</v>
      </c>
      <c r="J25" s="131"/>
      <c r="K25" s="131" t="n">
        <f aca="false">K12+K23</f>
        <v>1E-009</v>
      </c>
      <c r="L25" s="131"/>
      <c r="M25" s="131" t="n">
        <f aca="false">M12+M23</f>
        <v>1E-009</v>
      </c>
      <c r="N25" s="131" t="n">
        <f aca="false">SUM(C25:M25)</f>
        <v>7E-009</v>
      </c>
      <c r="O25" s="11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0"/>
      <c r="C29" s="125"/>
      <c r="D29" s="125"/>
      <c r="E29" s="125"/>
      <c r="F29" s="125"/>
      <c r="G29" s="125"/>
      <c r="H29" s="125"/>
      <c r="I29" s="125"/>
      <c r="J29" s="125"/>
      <c r="K29" s="130"/>
      <c r="L29" s="130"/>
      <c r="M29" s="130"/>
      <c r="N29" s="130"/>
      <c r="O29" s="11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2"/>
      <c r="B30" s="130"/>
      <c r="C30" s="125"/>
      <c r="D30" s="125"/>
      <c r="E30" s="125"/>
      <c r="F30" s="125"/>
      <c r="G30" s="125"/>
      <c r="H30" s="125"/>
      <c r="I30" s="125"/>
      <c r="J30" s="125"/>
      <c r="K30" s="130"/>
      <c r="L30" s="130"/>
      <c r="M30" s="130"/>
      <c r="N30" s="130"/>
      <c r="O30" s="114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2"/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3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14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4"/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4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4"/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4"/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INDUSTRIAL MARKETS
Expense Analysis - Forecast 2001
(millions)</oddHeader>
    <oddFooter>&amp;CHIGHLY CONFIDENTIAL - DO NOT COPY OR DISTRIBUTE&amp;R&amp;P of 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0" t="str">
        <f aca="false">"Employee Sensitive "&amp;ROUND((N12/N25)*100,0)&amp;"%"</f>
        <v>Employee Sensitive 0%</v>
      </c>
      <c r="B1" s="8"/>
      <c r="C1" s="44" t="s">
        <v>126</v>
      </c>
      <c r="D1" s="44"/>
      <c r="E1" s="44" t="s">
        <v>96</v>
      </c>
      <c r="F1" s="44"/>
      <c r="G1" s="44" t="s">
        <v>127</v>
      </c>
      <c r="H1" s="44"/>
      <c r="I1" s="44" t="s">
        <v>98</v>
      </c>
      <c r="J1" s="44"/>
      <c r="K1" s="44" t="s">
        <v>128</v>
      </c>
      <c r="L1" s="44"/>
      <c r="M1" s="111" t="s">
        <v>100</v>
      </c>
      <c r="N1" s="111" t="s">
        <v>103</v>
      </c>
      <c r="O1" s="112" t="s">
        <v>101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3" t="s">
        <v>129</v>
      </c>
      <c r="B2" s="114"/>
      <c r="C2" s="115"/>
      <c r="D2" s="115"/>
      <c r="E2" s="115"/>
      <c r="F2" s="115"/>
      <c r="G2" s="115"/>
      <c r="H2" s="115"/>
      <c r="I2" s="115"/>
      <c r="J2" s="115"/>
      <c r="K2" s="114"/>
      <c r="L2" s="114"/>
      <c r="M2" s="114"/>
      <c r="N2" s="116" t="n">
        <f aca="false">SUM(C2:M2)</f>
        <v>0</v>
      </c>
      <c r="O2" s="114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3" t="s">
        <v>130</v>
      </c>
      <c r="B3" s="114"/>
      <c r="C3" s="115"/>
      <c r="D3" s="115"/>
      <c r="E3" s="115"/>
      <c r="F3" s="115"/>
      <c r="G3" s="115"/>
      <c r="H3" s="115"/>
      <c r="I3" s="115"/>
      <c r="J3" s="115"/>
      <c r="K3" s="114"/>
      <c r="L3" s="114"/>
      <c r="M3" s="114"/>
      <c r="N3" s="116"/>
      <c r="O3" s="114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3" t="s">
        <v>131</v>
      </c>
      <c r="B4" s="114"/>
      <c r="C4" s="115"/>
      <c r="D4" s="115"/>
      <c r="E4" s="115"/>
      <c r="F4" s="115"/>
      <c r="G4" s="115"/>
      <c r="H4" s="115"/>
      <c r="I4" s="115"/>
      <c r="J4" s="115"/>
      <c r="K4" s="114"/>
      <c r="L4" s="114"/>
      <c r="M4" s="114"/>
      <c r="N4" s="116"/>
      <c r="O4" s="114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17" t="s">
        <v>132</v>
      </c>
      <c r="B5" s="114"/>
      <c r="C5" s="118"/>
      <c r="D5" s="118"/>
      <c r="E5" s="118"/>
      <c r="F5" s="118"/>
      <c r="G5" s="118"/>
      <c r="H5" s="118"/>
      <c r="I5" s="118"/>
      <c r="J5" s="118"/>
      <c r="K5" s="114"/>
      <c r="L5" s="114"/>
      <c r="M5" s="114"/>
      <c r="N5" s="116" t="n">
        <f aca="false">SUM(C5:M5)</f>
        <v>0</v>
      </c>
      <c r="O5" s="119"/>
      <c r="P5" s="8"/>
      <c r="Q5" s="120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17" t="s">
        <v>133</v>
      </c>
      <c r="B6" s="114"/>
      <c r="C6" s="121"/>
      <c r="D6" s="121"/>
      <c r="E6" s="121"/>
      <c r="F6" s="121"/>
      <c r="G6" s="121"/>
      <c r="H6" s="121"/>
      <c r="I6" s="121"/>
      <c r="J6" s="121"/>
      <c r="K6" s="114"/>
      <c r="L6" s="114"/>
      <c r="M6" s="114"/>
      <c r="N6" s="116" t="n">
        <f aca="false">SUM(C6:M6)</f>
        <v>0</v>
      </c>
      <c r="O6" s="11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17" t="s">
        <v>134</v>
      </c>
      <c r="B7" s="114"/>
      <c r="C7" s="122"/>
      <c r="D7" s="122"/>
      <c r="E7" s="122"/>
      <c r="F7" s="122"/>
      <c r="G7" s="122"/>
      <c r="H7" s="122"/>
      <c r="I7" s="122"/>
      <c r="J7" s="122"/>
      <c r="K7" s="114"/>
      <c r="L7" s="114"/>
      <c r="M7" s="114"/>
      <c r="N7" s="116" t="n">
        <f aca="false">SUM(C7:M7)</f>
        <v>0</v>
      </c>
      <c r="O7" s="11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3" t="s">
        <v>135</v>
      </c>
      <c r="B8" s="114"/>
      <c r="C8" s="122"/>
      <c r="D8" s="122"/>
      <c r="E8" s="122"/>
      <c r="F8" s="122"/>
      <c r="G8" s="122"/>
      <c r="H8" s="122"/>
      <c r="I8" s="122"/>
      <c r="J8" s="122"/>
      <c r="K8" s="114"/>
      <c r="L8" s="114"/>
      <c r="M8" s="114"/>
      <c r="N8" s="116" t="n">
        <f aca="false">SUM(C8:M8)</f>
        <v>0</v>
      </c>
      <c r="O8" s="11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3" t="s">
        <v>136</v>
      </c>
      <c r="B9" s="114"/>
      <c r="C9" s="122"/>
      <c r="D9" s="122"/>
      <c r="E9" s="122"/>
      <c r="F9" s="122"/>
      <c r="G9" s="122"/>
      <c r="H9" s="122"/>
      <c r="I9" s="122"/>
      <c r="J9" s="122"/>
      <c r="K9" s="114"/>
      <c r="L9" s="114"/>
      <c r="M9" s="114"/>
      <c r="N9" s="116" t="n">
        <f aca="false">SUM(C9:M9)</f>
        <v>0</v>
      </c>
      <c r="O9" s="11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3" t="s">
        <v>137</v>
      </c>
      <c r="B10" s="114"/>
      <c r="C10" s="122"/>
      <c r="D10" s="122"/>
      <c r="E10" s="122"/>
      <c r="F10" s="122"/>
      <c r="G10" s="122"/>
      <c r="H10" s="122"/>
      <c r="I10" s="122"/>
      <c r="J10" s="122"/>
      <c r="K10" s="114"/>
      <c r="L10" s="114"/>
      <c r="M10" s="114"/>
      <c r="N10" s="116"/>
      <c r="O10" s="11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3" t="s">
        <v>34</v>
      </c>
      <c r="B11" s="114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 t="n">
        <f aca="false">SUM(C11:M11)</f>
        <v>0</v>
      </c>
      <c r="O11" s="123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4" t="s">
        <v>138</v>
      </c>
      <c r="B12" s="114"/>
      <c r="C12" s="125" t="n">
        <f aca="false">SUM(C2:C11)</f>
        <v>0</v>
      </c>
      <c r="D12" s="125" t="n">
        <f aca="false">SUM(D2:D11)</f>
        <v>0</v>
      </c>
      <c r="E12" s="125" t="n">
        <f aca="false">SUM(E2:E11)</f>
        <v>0</v>
      </c>
      <c r="F12" s="125"/>
      <c r="G12" s="125" t="n">
        <f aca="false">SUM(G2:G11)</f>
        <v>0</v>
      </c>
      <c r="H12" s="125"/>
      <c r="I12" s="125" t="n">
        <f aca="false">SUM(I2:I11)</f>
        <v>0</v>
      </c>
      <c r="J12" s="125"/>
      <c r="K12" s="125" t="n">
        <f aca="false">SUM(K2:K11)</f>
        <v>0</v>
      </c>
      <c r="L12" s="125"/>
      <c r="M12" s="125" t="n">
        <f aca="false">SUM(M2:M11)</f>
        <v>0</v>
      </c>
      <c r="N12" s="125" t="n">
        <f aca="false">SUM(C12:M12)</f>
        <v>0</v>
      </c>
      <c r="O12" s="125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26" t="str">
        <f aca="false">"Non-Employee Sensitive "&amp;ROUND((N23/N25)*100,0)&amp;"%"</f>
        <v>Non-Employee Sensitive 100%</v>
      </c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3" t="s">
        <v>139</v>
      </c>
      <c r="B16" s="11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6" t="n">
        <f aca="false">SUM(C16:M16)</f>
        <v>0</v>
      </c>
      <c r="O16" s="11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3" t="s">
        <v>140</v>
      </c>
      <c r="B17" s="11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6"/>
      <c r="O17" s="11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3" t="s">
        <v>38</v>
      </c>
      <c r="B18" s="114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16" t="n">
        <f aca="false">SUM(C18:M18)</f>
        <v>0</v>
      </c>
      <c r="O18" s="127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28" t="s">
        <v>141</v>
      </c>
      <c r="B19" s="114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16" t="n">
        <f aca="false">SUM(C19:M19)</f>
        <v>0</v>
      </c>
      <c r="O19" s="11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3" t="s">
        <v>137</v>
      </c>
      <c r="B20" s="114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16" t="n">
        <f aca="false">SUM(C20:M20)</f>
        <v>0</v>
      </c>
      <c r="O20" s="11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3" t="s">
        <v>142</v>
      </c>
      <c r="B21" s="114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16"/>
      <c r="O21" s="11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143</v>
      </c>
      <c r="B22" s="114"/>
      <c r="C22" s="123" t="n">
        <v>1E-009</v>
      </c>
      <c r="D22" s="123" t="n">
        <v>1E-009</v>
      </c>
      <c r="E22" s="123" t="n">
        <v>1E-009</v>
      </c>
      <c r="F22" s="123"/>
      <c r="G22" s="123" t="n">
        <v>1E-009</v>
      </c>
      <c r="H22" s="123"/>
      <c r="I22" s="123" t="n">
        <v>1E-009</v>
      </c>
      <c r="J22" s="123"/>
      <c r="K22" s="123" t="n">
        <v>1E-009</v>
      </c>
      <c r="L22" s="123"/>
      <c r="M22" s="123" t="n">
        <v>1E-009</v>
      </c>
      <c r="N22" s="123" t="n">
        <f aca="false">SUM(C22:M22)</f>
        <v>7E-009</v>
      </c>
      <c r="O22" s="12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4" t="s">
        <v>138</v>
      </c>
      <c r="B23" s="114"/>
      <c r="C23" s="129" t="n">
        <f aca="false">SUM(C16:C22)</f>
        <v>1E-009</v>
      </c>
      <c r="D23" s="129" t="n">
        <f aca="false">SUM(D16:D22)</f>
        <v>1E-009</v>
      </c>
      <c r="E23" s="129" t="n">
        <f aca="false">SUM(E16:E22)</f>
        <v>1E-009</v>
      </c>
      <c r="F23" s="129"/>
      <c r="G23" s="129" t="n">
        <f aca="false">SUM(G16:G22)</f>
        <v>1E-009</v>
      </c>
      <c r="H23" s="129"/>
      <c r="I23" s="129" t="n">
        <f aca="false">SUM(I16:I22)</f>
        <v>1E-009</v>
      </c>
      <c r="J23" s="129"/>
      <c r="K23" s="129" t="n">
        <f aca="false">SUM(K16:K22)</f>
        <v>1E-009</v>
      </c>
      <c r="L23" s="129"/>
      <c r="M23" s="129" t="n">
        <f aca="false">SUM(M16:M22)</f>
        <v>1E-009</v>
      </c>
      <c r="N23" s="129" t="n">
        <f aca="false">SUM(C23:M23)</f>
        <v>7E-009</v>
      </c>
      <c r="O23" s="11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 t="n">
        <f aca="false">SUM(C24:M24)</f>
        <v>0</v>
      </c>
      <c r="O24" s="11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0" t="s">
        <v>144</v>
      </c>
      <c r="B25" s="130"/>
      <c r="C25" s="131" t="n">
        <f aca="false">C12+C23</f>
        <v>1E-009</v>
      </c>
      <c r="D25" s="131" t="n">
        <f aca="false">D12+D23</f>
        <v>1E-009</v>
      </c>
      <c r="E25" s="131" t="n">
        <f aca="false">E12+E23</f>
        <v>1E-009</v>
      </c>
      <c r="F25" s="131"/>
      <c r="G25" s="131" t="n">
        <f aca="false">G12+G23</f>
        <v>1E-009</v>
      </c>
      <c r="H25" s="131"/>
      <c r="I25" s="131" t="n">
        <f aca="false">I12+I23</f>
        <v>1E-009</v>
      </c>
      <c r="J25" s="131"/>
      <c r="K25" s="131" t="n">
        <f aca="false">K12+K23</f>
        <v>1E-009</v>
      </c>
      <c r="L25" s="131"/>
      <c r="M25" s="131" t="n">
        <f aca="false">M12+M23</f>
        <v>1E-009</v>
      </c>
      <c r="N25" s="131" t="n">
        <f aca="false">SUM(C25:M25)</f>
        <v>7E-009</v>
      </c>
      <c r="O25" s="11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0"/>
      <c r="C29" s="125"/>
      <c r="D29" s="125"/>
      <c r="E29" s="125"/>
      <c r="F29" s="125"/>
      <c r="G29" s="125"/>
      <c r="H29" s="125"/>
      <c r="I29" s="125"/>
      <c r="J29" s="125"/>
      <c r="K29" s="130"/>
      <c r="L29" s="130"/>
      <c r="M29" s="130"/>
      <c r="N29" s="130"/>
      <c r="O29" s="11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2"/>
      <c r="B30" s="130"/>
      <c r="C30" s="125"/>
      <c r="D30" s="125"/>
      <c r="E30" s="125"/>
      <c r="F30" s="125"/>
      <c r="G30" s="125"/>
      <c r="H30" s="125"/>
      <c r="I30" s="125"/>
      <c r="J30" s="125"/>
      <c r="K30" s="130"/>
      <c r="L30" s="130"/>
      <c r="M30" s="130"/>
      <c r="N30" s="130"/>
      <c r="O30" s="114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2"/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3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14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4"/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4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4"/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4"/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Expense Analysis - Forecast 2001
(millions)</oddHeader>
    <oddFooter>&amp;CHIGHLY CONFIDENTIAL - DO NOT COPY OR DISTRIBUTE&amp;R&amp;P of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0" t="str">
        <f aca="false">"Employee Sensitive "&amp;ROUND((N12/N25)*100,0)&amp;"%"</f>
        <v>Employee Sensitive 0%</v>
      </c>
      <c r="B1" s="8"/>
      <c r="C1" s="44" t="s">
        <v>126</v>
      </c>
      <c r="D1" s="44"/>
      <c r="E1" s="44" t="s">
        <v>96</v>
      </c>
      <c r="F1" s="44"/>
      <c r="G1" s="44" t="s">
        <v>127</v>
      </c>
      <c r="H1" s="44"/>
      <c r="I1" s="44" t="s">
        <v>98</v>
      </c>
      <c r="J1" s="44"/>
      <c r="K1" s="44" t="s">
        <v>128</v>
      </c>
      <c r="L1" s="44"/>
      <c r="M1" s="111" t="s">
        <v>100</v>
      </c>
      <c r="N1" s="111" t="s">
        <v>103</v>
      </c>
      <c r="O1" s="112" t="s">
        <v>101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3" t="s">
        <v>129</v>
      </c>
      <c r="B2" s="114"/>
      <c r="C2" s="115"/>
      <c r="D2" s="115"/>
      <c r="E2" s="115"/>
      <c r="F2" s="115"/>
      <c r="G2" s="115"/>
      <c r="H2" s="115"/>
      <c r="I2" s="115"/>
      <c r="J2" s="115"/>
      <c r="K2" s="114"/>
      <c r="L2" s="114"/>
      <c r="M2" s="114"/>
      <c r="N2" s="116" t="n">
        <f aca="false">SUM(C2:M2)</f>
        <v>0</v>
      </c>
      <c r="O2" s="114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3" t="s">
        <v>130</v>
      </c>
      <c r="B3" s="114"/>
      <c r="C3" s="115"/>
      <c r="D3" s="115"/>
      <c r="E3" s="115"/>
      <c r="F3" s="115"/>
      <c r="G3" s="115"/>
      <c r="H3" s="115"/>
      <c r="I3" s="115"/>
      <c r="J3" s="115"/>
      <c r="K3" s="114"/>
      <c r="L3" s="114"/>
      <c r="M3" s="114"/>
      <c r="N3" s="116"/>
      <c r="O3" s="114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3" t="s">
        <v>131</v>
      </c>
      <c r="B4" s="114"/>
      <c r="C4" s="115"/>
      <c r="D4" s="115"/>
      <c r="E4" s="115"/>
      <c r="F4" s="115"/>
      <c r="G4" s="115"/>
      <c r="H4" s="115"/>
      <c r="I4" s="115"/>
      <c r="J4" s="115"/>
      <c r="K4" s="114"/>
      <c r="L4" s="114"/>
      <c r="M4" s="114"/>
      <c r="N4" s="116"/>
      <c r="O4" s="114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17" t="s">
        <v>132</v>
      </c>
      <c r="B5" s="114"/>
      <c r="C5" s="118"/>
      <c r="D5" s="118"/>
      <c r="E5" s="118"/>
      <c r="F5" s="118"/>
      <c r="G5" s="118"/>
      <c r="H5" s="118"/>
      <c r="I5" s="118"/>
      <c r="J5" s="118"/>
      <c r="K5" s="114"/>
      <c r="L5" s="114"/>
      <c r="M5" s="114"/>
      <c r="N5" s="116" t="n">
        <f aca="false">SUM(C5:M5)</f>
        <v>0</v>
      </c>
      <c r="O5" s="119"/>
      <c r="P5" s="8"/>
      <c r="Q5" s="120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17" t="s">
        <v>133</v>
      </c>
      <c r="B6" s="114"/>
      <c r="C6" s="121"/>
      <c r="D6" s="121"/>
      <c r="E6" s="121"/>
      <c r="F6" s="121"/>
      <c r="G6" s="121"/>
      <c r="H6" s="121"/>
      <c r="I6" s="121"/>
      <c r="J6" s="121"/>
      <c r="K6" s="114"/>
      <c r="L6" s="114"/>
      <c r="M6" s="114"/>
      <c r="N6" s="116" t="n">
        <f aca="false">SUM(C6:M6)</f>
        <v>0</v>
      </c>
      <c r="O6" s="11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17" t="s">
        <v>134</v>
      </c>
      <c r="B7" s="114"/>
      <c r="C7" s="122"/>
      <c r="D7" s="122"/>
      <c r="E7" s="122"/>
      <c r="F7" s="122"/>
      <c r="G7" s="122"/>
      <c r="H7" s="122"/>
      <c r="I7" s="122"/>
      <c r="J7" s="122"/>
      <c r="K7" s="114"/>
      <c r="L7" s="114"/>
      <c r="M7" s="114"/>
      <c r="N7" s="116" t="n">
        <f aca="false">SUM(C7:M7)</f>
        <v>0</v>
      </c>
      <c r="O7" s="11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3" t="s">
        <v>135</v>
      </c>
      <c r="B8" s="114"/>
      <c r="C8" s="122"/>
      <c r="D8" s="122"/>
      <c r="E8" s="122"/>
      <c r="F8" s="122"/>
      <c r="G8" s="122"/>
      <c r="H8" s="122"/>
      <c r="I8" s="122"/>
      <c r="J8" s="122"/>
      <c r="K8" s="114"/>
      <c r="L8" s="114"/>
      <c r="M8" s="114"/>
      <c r="N8" s="116" t="n">
        <f aca="false">SUM(C8:M8)</f>
        <v>0</v>
      </c>
      <c r="O8" s="11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3" t="s">
        <v>136</v>
      </c>
      <c r="B9" s="114"/>
      <c r="C9" s="122"/>
      <c r="D9" s="122"/>
      <c r="E9" s="122"/>
      <c r="F9" s="122"/>
      <c r="G9" s="122"/>
      <c r="H9" s="122"/>
      <c r="I9" s="122"/>
      <c r="J9" s="122"/>
      <c r="K9" s="114"/>
      <c r="L9" s="114"/>
      <c r="M9" s="114"/>
      <c r="N9" s="116" t="n">
        <f aca="false">SUM(C9:M9)</f>
        <v>0</v>
      </c>
      <c r="O9" s="11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3" t="s">
        <v>137</v>
      </c>
      <c r="B10" s="114"/>
      <c r="C10" s="122"/>
      <c r="D10" s="122"/>
      <c r="E10" s="122"/>
      <c r="F10" s="122"/>
      <c r="G10" s="122"/>
      <c r="H10" s="122"/>
      <c r="I10" s="122"/>
      <c r="J10" s="122"/>
      <c r="K10" s="114"/>
      <c r="L10" s="114"/>
      <c r="M10" s="114"/>
      <c r="N10" s="116"/>
      <c r="O10" s="11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3" t="s">
        <v>34</v>
      </c>
      <c r="B11" s="114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 t="n">
        <f aca="false">SUM(C11:M11)</f>
        <v>0</v>
      </c>
      <c r="O11" s="123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4" t="s">
        <v>138</v>
      </c>
      <c r="B12" s="114"/>
      <c r="C12" s="125" t="n">
        <f aca="false">SUM(C2:C11)</f>
        <v>0</v>
      </c>
      <c r="D12" s="125" t="n">
        <f aca="false">SUM(D2:D11)</f>
        <v>0</v>
      </c>
      <c r="E12" s="125" t="n">
        <f aca="false">SUM(E2:E11)</f>
        <v>0</v>
      </c>
      <c r="F12" s="125"/>
      <c r="G12" s="125" t="n">
        <f aca="false">SUM(G2:G11)</f>
        <v>0</v>
      </c>
      <c r="H12" s="125"/>
      <c r="I12" s="125" t="n">
        <f aca="false">SUM(I2:I11)</f>
        <v>0</v>
      </c>
      <c r="J12" s="125"/>
      <c r="K12" s="125" t="n">
        <f aca="false">SUM(K2:K11)</f>
        <v>0</v>
      </c>
      <c r="L12" s="125"/>
      <c r="M12" s="125" t="n">
        <f aca="false">SUM(M2:M11)</f>
        <v>0</v>
      </c>
      <c r="N12" s="125" t="n">
        <f aca="false">SUM(C12:M12)</f>
        <v>0</v>
      </c>
      <c r="O12" s="125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26" t="str">
        <f aca="false">"Non-Employee Sensitive "&amp;ROUND((N23/N25)*100,0)&amp;"%"</f>
        <v>Non-Employee Sensitive 100%</v>
      </c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3" t="s">
        <v>139</v>
      </c>
      <c r="B16" s="11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6" t="n">
        <f aca="false">SUM(C16:M16)</f>
        <v>0</v>
      </c>
      <c r="O16" s="11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3" t="s">
        <v>140</v>
      </c>
      <c r="B17" s="11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6"/>
      <c r="O17" s="11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3" t="s">
        <v>38</v>
      </c>
      <c r="B18" s="114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16" t="n">
        <f aca="false">SUM(C18:M18)</f>
        <v>0</v>
      </c>
      <c r="O18" s="127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28" t="s">
        <v>141</v>
      </c>
      <c r="B19" s="114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16" t="n">
        <f aca="false">SUM(C19:M19)</f>
        <v>0</v>
      </c>
      <c r="O19" s="11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3" t="s">
        <v>137</v>
      </c>
      <c r="B20" s="114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16" t="n">
        <f aca="false">SUM(C20:M20)</f>
        <v>0</v>
      </c>
      <c r="O20" s="11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3" t="s">
        <v>142</v>
      </c>
      <c r="B21" s="114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16"/>
      <c r="O21" s="11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143</v>
      </c>
      <c r="B22" s="114"/>
      <c r="C22" s="123" t="n">
        <v>1E-009</v>
      </c>
      <c r="D22" s="123" t="n">
        <v>1E-009</v>
      </c>
      <c r="E22" s="123" t="n">
        <v>1E-009</v>
      </c>
      <c r="F22" s="123"/>
      <c r="G22" s="123" t="n">
        <v>1E-009</v>
      </c>
      <c r="H22" s="123"/>
      <c r="I22" s="123" t="n">
        <v>1E-009</v>
      </c>
      <c r="J22" s="123"/>
      <c r="K22" s="123" t="n">
        <v>1E-009</v>
      </c>
      <c r="L22" s="123"/>
      <c r="M22" s="123" t="n">
        <v>1E-009</v>
      </c>
      <c r="N22" s="123" t="n">
        <f aca="false">SUM(C22:M22)</f>
        <v>7E-009</v>
      </c>
      <c r="O22" s="12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4" t="s">
        <v>138</v>
      </c>
      <c r="B23" s="114"/>
      <c r="C23" s="129" t="n">
        <f aca="false">SUM(C16:C22)</f>
        <v>1E-009</v>
      </c>
      <c r="D23" s="129" t="n">
        <f aca="false">SUM(D16:D22)</f>
        <v>1E-009</v>
      </c>
      <c r="E23" s="129" t="n">
        <f aca="false">SUM(E16:E22)</f>
        <v>1E-009</v>
      </c>
      <c r="F23" s="129"/>
      <c r="G23" s="129" t="n">
        <f aca="false">SUM(G16:G22)</f>
        <v>1E-009</v>
      </c>
      <c r="H23" s="129"/>
      <c r="I23" s="129" t="n">
        <f aca="false">SUM(I16:I22)</f>
        <v>1E-009</v>
      </c>
      <c r="J23" s="129"/>
      <c r="K23" s="129" t="n">
        <f aca="false">SUM(K16:K22)</f>
        <v>1E-009</v>
      </c>
      <c r="L23" s="129"/>
      <c r="M23" s="129" t="n">
        <f aca="false">SUM(M16:M22)</f>
        <v>1E-009</v>
      </c>
      <c r="N23" s="129" t="n">
        <f aca="false">SUM(C23:M23)</f>
        <v>7E-009</v>
      </c>
      <c r="O23" s="11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 t="n">
        <f aca="false">SUM(C24:M24)</f>
        <v>0</v>
      </c>
      <c r="O24" s="11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0" t="s">
        <v>144</v>
      </c>
      <c r="B25" s="130"/>
      <c r="C25" s="131" t="n">
        <f aca="false">C12+C23</f>
        <v>1E-009</v>
      </c>
      <c r="D25" s="131" t="n">
        <f aca="false">D12+D23</f>
        <v>1E-009</v>
      </c>
      <c r="E25" s="131" t="n">
        <f aca="false">E12+E23</f>
        <v>1E-009</v>
      </c>
      <c r="F25" s="131"/>
      <c r="G25" s="131" t="n">
        <f aca="false">G12+G23</f>
        <v>1E-009</v>
      </c>
      <c r="H25" s="131"/>
      <c r="I25" s="131" t="n">
        <f aca="false">I12+I23</f>
        <v>1E-009</v>
      </c>
      <c r="J25" s="131"/>
      <c r="K25" s="131" t="n">
        <f aca="false">K12+K23</f>
        <v>1E-009</v>
      </c>
      <c r="L25" s="131"/>
      <c r="M25" s="131" t="n">
        <f aca="false">M12+M23</f>
        <v>1E-009</v>
      </c>
      <c r="N25" s="131" t="n">
        <f aca="false">SUM(C25:M25)</f>
        <v>7E-009</v>
      </c>
      <c r="O25" s="11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0"/>
      <c r="C29" s="125"/>
      <c r="D29" s="125"/>
      <c r="E29" s="125"/>
      <c r="F29" s="125"/>
      <c r="G29" s="125"/>
      <c r="H29" s="125"/>
      <c r="I29" s="125"/>
      <c r="J29" s="125"/>
      <c r="K29" s="130"/>
      <c r="L29" s="130"/>
      <c r="M29" s="130"/>
      <c r="N29" s="130"/>
      <c r="O29" s="11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2"/>
      <c r="B30" s="130"/>
      <c r="C30" s="125"/>
      <c r="D30" s="125"/>
      <c r="E30" s="125"/>
      <c r="F30" s="125"/>
      <c r="G30" s="125"/>
      <c r="H30" s="125"/>
      <c r="I30" s="125"/>
      <c r="J30" s="125"/>
      <c r="K30" s="130"/>
      <c r="L30" s="130"/>
      <c r="M30" s="130"/>
      <c r="N30" s="130"/>
      <c r="O30" s="114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2"/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3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14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4"/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4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4"/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4"/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BROADBAND SERVICES
Expense Analysis - Forecast 2001
(millions)</oddHeader>
    <oddFooter>&amp;CHIGHLY CONFIDENTIAL - DO NOT COPY OR DISTRIBUTE&amp;R&amp;P of &amp;N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0" t="str">
        <f aca="false">"Employee Sensitive "&amp;ROUND((N12/N25)*100,0)&amp;"%"</f>
        <v>Employee Sensitive 0%</v>
      </c>
      <c r="B1" s="8"/>
      <c r="C1" s="44" t="s">
        <v>126</v>
      </c>
      <c r="D1" s="44"/>
      <c r="E1" s="44" t="s">
        <v>96</v>
      </c>
      <c r="F1" s="44"/>
      <c r="G1" s="44" t="s">
        <v>127</v>
      </c>
      <c r="H1" s="44"/>
      <c r="I1" s="44" t="s">
        <v>98</v>
      </c>
      <c r="J1" s="44"/>
      <c r="K1" s="44" t="s">
        <v>128</v>
      </c>
      <c r="L1" s="44"/>
      <c r="M1" s="111" t="s">
        <v>100</v>
      </c>
      <c r="N1" s="111" t="s">
        <v>103</v>
      </c>
      <c r="O1" s="112" t="s">
        <v>101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3" t="s">
        <v>129</v>
      </c>
      <c r="B2" s="114"/>
      <c r="C2" s="115"/>
      <c r="D2" s="115"/>
      <c r="E2" s="115"/>
      <c r="F2" s="115"/>
      <c r="G2" s="115"/>
      <c r="H2" s="115"/>
      <c r="I2" s="115"/>
      <c r="J2" s="115"/>
      <c r="K2" s="114"/>
      <c r="L2" s="114"/>
      <c r="M2" s="114"/>
      <c r="N2" s="116" t="n">
        <f aca="false">SUM(C2:M2)</f>
        <v>0</v>
      </c>
      <c r="O2" s="114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3" t="s">
        <v>130</v>
      </c>
      <c r="B3" s="114"/>
      <c r="C3" s="115"/>
      <c r="D3" s="115"/>
      <c r="E3" s="115"/>
      <c r="F3" s="115"/>
      <c r="G3" s="115"/>
      <c r="H3" s="115"/>
      <c r="I3" s="115"/>
      <c r="J3" s="115"/>
      <c r="K3" s="114"/>
      <c r="L3" s="114"/>
      <c r="M3" s="114"/>
      <c r="N3" s="116"/>
      <c r="O3" s="114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3" t="s">
        <v>131</v>
      </c>
      <c r="B4" s="114"/>
      <c r="C4" s="115"/>
      <c r="D4" s="115"/>
      <c r="E4" s="115"/>
      <c r="F4" s="115"/>
      <c r="G4" s="115"/>
      <c r="H4" s="115"/>
      <c r="I4" s="115"/>
      <c r="J4" s="115"/>
      <c r="K4" s="114"/>
      <c r="L4" s="114"/>
      <c r="M4" s="114"/>
      <c r="N4" s="116"/>
      <c r="O4" s="114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17" t="s">
        <v>132</v>
      </c>
      <c r="B5" s="114"/>
      <c r="C5" s="118"/>
      <c r="D5" s="118"/>
      <c r="E5" s="118"/>
      <c r="F5" s="118"/>
      <c r="G5" s="118"/>
      <c r="H5" s="118"/>
      <c r="I5" s="118"/>
      <c r="J5" s="118"/>
      <c r="K5" s="114"/>
      <c r="L5" s="114"/>
      <c r="M5" s="114"/>
      <c r="N5" s="116" t="n">
        <f aca="false">SUM(C5:M5)</f>
        <v>0</v>
      </c>
      <c r="O5" s="119"/>
      <c r="P5" s="8"/>
      <c r="Q5" s="120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17" t="s">
        <v>133</v>
      </c>
      <c r="B6" s="114"/>
      <c r="C6" s="121"/>
      <c r="D6" s="121"/>
      <c r="E6" s="121"/>
      <c r="F6" s="121"/>
      <c r="G6" s="121"/>
      <c r="H6" s="121"/>
      <c r="I6" s="121"/>
      <c r="J6" s="121"/>
      <c r="K6" s="114"/>
      <c r="L6" s="114"/>
      <c r="M6" s="114"/>
      <c r="N6" s="116" t="n">
        <f aca="false">SUM(C6:M6)</f>
        <v>0</v>
      </c>
      <c r="O6" s="11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17" t="s">
        <v>134</v>
      </c>
      <c r="B7" s="114"/>
      <c r="C7" s="122"/>
      <c r="D7" s="122"/>
      <c r="E7" s="122"/>
      <c r="F7" s="122"/>
      <c r="G7" s="122"/>
      <c r="H7" s="122"/>
      <c r="I7" s="122"/>
      <c r="J7" s="122"/>
      <c r="K7" s="114"/>
      <c r="L7" s="114"/>
      <c r="M7" s="114"/>
      <c r="N7" s="116" t="n">
        <f aca="false">SUM(C7:M7)</f>
        <v>0</v>
      </c>
      <c r="O7" s="11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3" t="s">
        <v>135</v>
      </c>
      <c r="B8" s="114"/>
      <c r="C8" s="122"/>
      <c r="D8" s="122"/>
      <c r="E8" s="122"/>
      <c r="F8" s="122"/>
      <c r="G8" s="122"/>
      <c r="H8" s="122"/>
      <c r="I8" s="122"/>
      <c r="J8" s="122"/>
      <c r="K8" s="114"/>
      <c r="L8" s="114"/>
      <c r="M8" s="114"/>
      <c r="N8" s="116" t="n">
        <f aca="false">SUM(C8:M8)</f>
        <v>0</v>
      </c>
      <c r="O8" s="11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3" t="s">
        <v>136</v>
      </c>
      <c r="B9" s="114"/>
      <c r="C9" s="122"/>
      <c r="D9" s="122"/>
      <c r="E9" s="122"/>
      <c r="F9" s="122"/>
      <c r="G9" s="122"/>
      <c r="H9" s="122"/>
      <c r="I9" s="122"/>
      <c r="J9" s="122"/>
      <c r="K9" s="114"/>
      <c r="L9" s="114"/>
      <c r="M9" s="114"/>
      <c r="N9" s="116" t="n">
        <f aca="false">SUM(C9:M9)</f>
        <v>0</v>
      </c>
      <c r="O9" s="11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3" t="s">
        <v>137</v>
      </c>
      <c r="B10" s="114"/>
      <c r="C10" s="122"/>
      <c r="D10" s="122"/>
      <c r="E10" s="122"/>
      <c r="F10" s="122"/>
      <c r="G10" s="122"/>
      <c r="H10" s="122"/>
      <c r="I10" s="122"/>
      <c r="J10" s="122"/>
      <c r="K10" s="114"/>
      <c r="L10" s="114"/>
      <c r="M10" s="114"/>
      <c r="N10" s="116"/>
      <c r="O10" s="11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3" t="s">
        <v>34</v>
      </c>
      <c r="B11" s="114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 t="n">
        <f aca="false">SUM(C11:M11)</f>
        <v>0</v>
      </c>
      <c r="O11" s="123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4" t="s">
        <v>138</v>
      </c>
      <c r="B12" s="114"/>
      <c r="C12" s="125" t="n">
        <f aca="false">SUM(C2:C11)</f>
        <v>0</v>
      </c>
      <c r="D12" s="125" t="n">
        <f aca="false">SUM(D2:D11)</f>
        <v>0</v>
      </c>
      <c r="E12" s="125" t="n">
        <f aca="false">SUM(E2:E11)</f>
        <v>0</v>
      </c>
      <c r="F12" s="125"/>
      <c r="G12" s="125" t="n">
        <f aca="false">SUM(G2:G11)</f>
        <v>0</v>
      </c>
      <c r="H12" s="125"/>
      <c r="I12" s="125" t="n">
        <f aca="false">SUM(I2:I11)</f>
        <v>0</v>
      </c>
      <c r="J12" s="125"/>
      <c r="K12" s="125" t="n">
        <f aca="false">SUM(K2:K11)</f>
        <v>0</v>
      </c>
      <c r="L12" s="125"/>
      <c r="M12" s="125" t="n">
        <f aca="false">SUM(M2:M11)</f>
        <v>0</v>
      </c>
      <c r="N12" s="125" t="n">
        <f aca="false">SUM(C12:M12)</f>
        <v>0</v>
      </c>
      <c r="O12" s="125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26" t="str">
        <f aca="false">"Non-Employee Sensitive "&amp;ROUND((N23/N25)*100,0)&amp;"%"</f>
        <v>Non-Employee Sensitive 100%</v>
      </c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3" t="s">
        <v>139</v>
      </c>
      <c r="B16" s="11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6" t="n">
        <f aca="false">SUM(C16:M16)</f>
        <v>0</v>
      </c>
      <c r="O16" s="11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3" t="s">
        <v>140</v>
      </c>
      <c r="B17" s="11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6"/>
      <c r="O17" s="11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3" t="s">
        <v>38</v>
      </c>
      <c r="B18" s="114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16" t="n">
        <f aca="false">SUM(C18:M18)</f>
        <v>0</v>
      </c>
      <c r="O18" s="127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28" t="s">
        <v>141</v>
      </c>
      <c r="B19" s="114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16" t="n">
        <f aca="false">SUM(C19:M19)</f>
        <v>0</v>
      </c>
      <c r="O19" s="11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3" t="s">
        <v>137</v>
      </c>
      <c r="B20" s="114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16" t="n">
        <f aca="false">SUM(C20:M20)</f>
        <v>0</v>
      </c>
      <c r="O20" s="11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3" t="s">
        <v>142</v>
      </c>
      <c r="B21" s="114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16"/>
      <c r="O21" s="11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143</v>
      </c>
      <c r="B22" s="114"/>
      <c r="C22" s="123" t="n">
        <v>1E-009</v>
      </c>
      <c r="D22" s="123" t="n">
        <v>1E-009</v>
      </c>
      <c r="E22" s="123" t="n">
        <v>1E-009</v>
      </c>
      <c r="F22" s="123"/>
      <c r="G22" s="123" t="n">
        <v>1E-009</v>
      </c>
      <c r="H22" s="123"/>
      <c r="I22" s="123" t="n">
        <v>1E-009</v>
      </c>
      <c r="J22" s="123"/>
      <c r="K22" s="123" t="n">
        <v>1E-009</v>
      </c>
      <c r="L22" s="123"/>
      <c r="M22" s="123" t="n">
        <v>1E-009</v>
      </c>
      <c r="N22" s="123" t="n">
        <f aca="false">SUM(C22:M22)</f>
        <v>7E-009</v>
      </c>
      <c r="O22" s="12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4" t="s">
        <v>138</v>
      </c>
      <c r="B23" s="114"/>
      <c r="C23" s="129" t="n">
        <f aca="false">SUM(C16:C22)</f>
        <v>1E-009</v>
      </c>
      <c r="D23" s="129" t="n">
        <f aca="false">SUM(D16:D22)</f>
        <v>1E-009</v>
      </c>
      <c r="E23" s="129" t="n">
        <f aca="false">SUM(E16:E22)</f>
        <v>1E-009</v>
      </c>
      <c r="F23" s="129"/>
      <c r="G23" s="129" t="n">
        <f aca="false">SUM(G16:G22)</f>
        <v>1E-009</v>
      </c>
      <c r="H23" s="129"/>
      <c r="I23" s="129" t="n">
        <f aca="false">SUM(I16:I22)</f>
        <v>1E-009</v>
      </c>
      <c r="J23" s="129"/>
      <c r="K23" s="129" t="n">
        <f aca="false">SUM(K16:K22)</f>
        <v>1E-009</v>
      </c>
      <c r="L23" s="129"/>
      <c r="M23" s="129" t="n">
        <f aca="false">SUM(M16:M22)</f>
        <v>1E-009</v>
      </c>
      <c r="N23" s="129" t="n">
        <f aca="false">SUM(C23:M23)</f>
        <v>7E-009</v>
      </c>
      <c r="O23" s="11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 t="n">
        <f aca="false">SUM(C24:M24)</f>
        <v>0</v>
      </c>
      <c r="O24" s="11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0" t="s">
        <v>144</v>
      </c>
      <c r="B25" s="130"/>
      <c r="C25" s="131" t="n">
        <f aca="false">C12+C23</f>
        <v>1E-009</v>
      </c>
      <c r="D25" s="131" t="n">
        <f aca="false">D12+D23</f>
        <v>1E-009</v>
      </c>
      <c r="E25" s="131" t="n">
        <f aca="false">E12+E23</f>
        <v>1E-009</v>
      </c>
      <c r="F25" s="131"/>
      <c r="G25" s="131" t="n">
        <f aca="false">G12+G23</f>
        <v>1E-009</v>
      </c>
      <c r="H25" s="131"/>
      <c r="I25" s="131" t="n">
        <f aca="false">I12+I23</f>
        <v>1E-009</v>
      </c>
      <c r="J25" s="131"/>
      <c r="K25" s="131" t="n">
        <f aca="false">K12+K23</f>
        <v>1E-009</v>
      </c>
      <c r="L25" s="131"/>
      <c r="M25" s="131" t="n">
        <f aca="false">M12+M23</f>
        <v>1E-009</v>
      </c>
      <c r="N25" s="131" t="n">
        <f aca="false">SUM(C25:M25)</f>
        <v>7E-009</v>
      </c>
      <c r="O25" s="11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0"/>
      <c r="C29" s="125"/>
      <c r="D29" s="125"/>
      <c r="E29" s="125"/>
      <c r="F29" s="125"/>
      <c r="G29" s="125"/>
      <c r="H29" s="125"/>
      <c r="I29" s="125"/>
      <c r="J29" s="125"/>
      <c r="K29" s="130"/>
      <c r="L29" s="130"/>
      <c r="M29" s="130"/>
      <c r="N29" s="130"/>
      <c r="O29" s="11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2"/>
      <c r="B30" s="130"/>
      <c r="C30" s="125"/>
      <c r="D30" s="125"/>
      <c r="E30" s="125"/>
      <c r="F30" s="125"/>
      <c r="G30" s="125"/>
      <c r="H30" s="125"/>
      <c r="I30" s="125"/>
      <c r="J30" s="125"/>
      <c r="K30" s="130"/>
      <c r="L30" s="130"/>
      <c r="M30" s="130"/>
      <c r="N30" s="130"/>
      <c r="O30" s="114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2"/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3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14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4"/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4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4"/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4"/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NETWORKS
Expense Analysis - Forecast 2001
(millions)</oddHeader>
    <oddFooter>&amp;CHIGHLY CONFIDENTIAL - DO NOT COPY OR DISTRIBUTE&amp;R&amp;P of &amp;N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0" t="str">
        <f aca="false">"Employee Sensitive "&amp;ROUND((N12/N25)*100,0)&amp;"%"</f>
        <v>Employee Sensitive 0%</v>
      </c>
      <c r="B1" s="8"/>
      <c r="C1" s="44" t="s">
        <v>126</v>
      </c>
      <c r="D1" s="44"/>
      <c r="E1" s="44" t="s">
        <v>96</v>
      </c>
      <c r="F1" s="44"/>
      <c r="G1" s="44" t="s">
        <v>127</v>
      </c>
      <c r="H1" s="44"/>
      <c r="I1" s="44" t="s">
        <v>98</v>
      </c>
      <c r="J1" s="44"/>
      <c r="K1" s="44" t="s">
        <v>128</v>
      </c>
      <c r="L1" s="44"/>
      <c r="M1" s="111" t="s">
        <v>100</v>
      </c>
      <c r="N1" s="111" t="s">
        <v>103</v>
      </c>
      <c r="O1" s="112" t="s">
        <v>101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3" t="s">
        <v>129</v>
      </c>
      <c r="B2" s="114"/>
      <c r="C2" s="115"/>
      <c r="D2" s="115"/>
      <c r="E2" s="115"/>
      <c r="F2" s="115"/>
      <c r="G2" s="115"/>
      <c r="H2" s="115"/>
      <c r="I2" s="115"/>
      <c r="J2" s="115"/>
      <c r="K2" s="114"/>
      <c r="L2" s="114"/>
      <c r="M2" s="114"/>
      <c r="N2" s="116" t="n">
        <f aca="false">SUM(C2:M2)</f>
        <v>0</v>
      </c>
      <c r="O2" s="114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3" t="s">
        <v>130</v>
      </c>
      <c r="B3" s="114"/>
      <c r="C3" s="115"/>
      <c r="D3" s="115"/>
      <c r="E3" s="115"/>
      <c r="F3" s="115"/>
      <c r="G3" s="115"/>
      <c r="H3" s="115"/>
      <c r="I3" s="115"/>
      <c r="J3" s="115"/>
      <c r="K3" s="114"/>
      <c r="L3" s="114"/>
      <c r="M3" s="114"/>
      <c r="N3" s="116"/>
      <c r="O3" s="114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3" t="s">
        <v>131</v>
      </c>
      <c r="B4" s="114"/>
      <c r="C4" s="115"/>
      <c r="D4" s="115"/>
      <c r="E4" s="115"/>
      <c r="F4" s="115"/>
      <c r="G4" s="115"/>
      <c r="H4" s="115"/>
      <c r="I4" s="115"/>
      <c r="J4" s="115"/>
      <c r="K4" s="114"/>
      <c r="L4" s="114"/>
      <c r="M4" s="114"/>
      <c r="N4" s="116"/>
      <c r="O4" s="114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17" t="s">
        <v>132</v>
      </c>
      <c r="B5" s="114"/>
      <c r="C5" s="118"/>
      <c r="D5" s="118"/>
      <c r="E5" s="118"/>
      <c r="F5" s="118"/>
      <c r="G5" s="118"/>
      <c r="H5" s="118"/>
      <c r="I5" s="118"/>
      <c r="J5" s="118"/>
      <c r="K5" s="114"/>
      <c r="L5" s="114"/>
      <c r="M5" s="114"/>
      <c r="N5" s="116" t="n">
        <f aca="false">SUM(C5:M5)</f>
        <v>0</v>
      </c>
      <c r="O5" s="119"/>
      <c r="P5" s="8"/>
      <c r="Q5" s="120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17" t="s">
        <v>133</v>
      </c>
      <c r="B6" s="114"/>
      <c r="C6" s="121"/>
      <c r="D6" s="121"/>
      <c r="E6" s="121"/>
      <c r="F6" s="121"/>
      <c r="G6" s="121"/>
      <c r="H6" s="121"/>
      <c r="I6" s="121"/>
      <c r="J6" s="121"/>
      <c r="K6" s="114"/>
      <c r="L6" s="114"/>
      <c r="M6" s="114"/>
      <c r="N6" s="116" t="n">
        <f aca="false">SUM(C6:M6)</f>
        <v>0</v>
      </c>
      <c r="O6" s="11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17" t="s">
        <v>134</v>
      </c>
      <c r="B7" s="114"/>
      <c r="C7" s="122"/>
      <c r="D7" s="122"/>
      <c r="E7" s="122"/>
      <c r="F7" s="122"/>
      <c r="G7" s="122"/>
      <c r="H7" s="122"/>
      <c r="I7" s="122"/>
      <c r="J7" s="122"/>
      <c r="K7" s="114"/>
      <c r="L7" s="114"/>
      <c r="M7" s="114"/>
      <c r="N7" s="116" t="n">
        <f aca="false">SUM(C7:M7)</f>
        <v>0</v>
      </c>
      <c r="O7" s="11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3" t="s">
        <v>135</v>
      </c>
      <c r="B8" s="114"/>
      <c r="C8" s="122"/>
      <c r="D8" s="122"/>
      <c r="E8" s="122"/>
      <c r="F8" s="122"/>
      <c r="G8" s="122"/>
      <c r="H8" s="122"/>
      <c r="I8" s="122"/>
      <c r="J8" s="122"/>
      <c r="K8" s="114"/>
      <c r="L8" s="114"/>
      <c r="M8" s="114"/>
      <c r="N8" s="116" t="n">
        <f aca="false">SUM(C8:M8)</f>
        <v>0</v>
      </c>
      <c r="O8" s="11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3" t="s">
        <v>136</v>
      </c>
      <c r="B9" s="114"/>
      <c r="C9" s="122"/>
      <c r="D9" s="122"/>
      <c r="E9" s="122"/>
      <c r="F9" s="122"/>
      <c r="G9" s="122"/>
      <c r="H9" s="122"/>
      <c r="I9" s="122"/>
      <c r="J9" s="122"/>
      <c r="K9" s="114"/>
      <c r="L9" s="114"/>
      <c r="M9" s="114"/>
      <c r="N9" s="116" t="n">
        <f aca="false">SUM(C9:M9)</f>
        <v>0</v>
      </c>
      <c r="O9" s="11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3" t="s">
        <v>137</v>
      </c>
      <c r="B10" s="114"/>
      <c r="C10" s="122"/>
      <c r="D10" s="122"/>
      <c r="E10" s="122"/>
      <c r="F10" s="122"/>
      <c r="G10" s="122"/>
      <c r="H10" s="122"/>
      <c r="I10" s="122"/>
      <c r="J10" s="122"/>
      <c r="K10" s="114"/>
      <c r="L10" s="114"/>
      <c r="M10" s="114"/>
      <c r="N10" s="116"/>
      <c r="O10" s="11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3" t="s">
        <v>34</v>
      </c>
      <c r="B11" s="114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 t="n">
        <f aca="false">SUM(C11:M11)</f>
        <v>0</v>
      </c>
      <c r="O11" s="123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4" t="s">
        <v>138</v>
      </c>
      <c r="B12" s="114"/>
      <c r="C12" s="125" t="n">
        <f aca="false">SUM(C2:C11)</f>
        <v>0</v>
      </c>
      <c r="D12" s="125" t="n">
        <f aca="false">SUM(D2:D11)</f>
        <v>0</v>
      </c>
      <c r="E12" s="125" t="n">
        <f aca="false">SUM(E2:E11)</f>
        <v>0</v>
      </c>
      <c r="F12" s="125"/>
      <c r="G12" s="125" t="n">
        <f aca="false">SUM(G2:G11)</f>
        <v>0</v>
      </c>
      <c r="H12" s="125"/>
      <c r="I12" s="125" t="n">
        <f aca="false">SUM(I2:I11)</f>
        <v>0</v>
      </c>
      <c r="J12" s="125"/>
      <c r="K12" s="125" t="n">
        <f aca="false">SUM(K2:K11)</f>
        <v>0</v>
      </c>
      <c r="L12" s="125"/>
      <c r="M12" s="125" t="n">
        <f aca="false">SUM(M2:M11)</f>
        <v>0</v>
      </c>
      <c r="N12" s="125" t="n">
        <f aca="false">SUM(C12:M12)</f>
        <v>0</v>
      </c>
      <c r="O12" s="125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26" t="str">
        <f aca="false">"Non-Employee Sensitive "&amp;ROUND((N23/N25)*100,0)&amp;"%"</f>
        <v>Non-Employee Sensitive 100%</v>
      </c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3" t="s">
        <v>139</v>
      </c>
      <c r="B16" s="11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6" t="n">
        <f aca="false">SUM(C16:M16)</f>
        <v>0</v>
      </c>
      <c r="O16" s="11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3" t="s">
        <v>140</v>
      </c>
      <c r="B17" s="11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6"/>
      <c r="O17" s="11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3" t="s">
        <v>38</v>
      </c>
      <c r="B18" s="114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16" t="n">
        <f aca="false">SUM(C18:M18)</f>
        <v>0</v>
      </c>
      <c r="O18" s="127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28" t="s">
        <v>141</v>
      </c>
      <c r="B19" s="114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16" t="n">
        <f aca="false">SUM(C19:M19)</f>
        <v>0</v>
      </c>
      <c r="O19" s="11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3" t="s">
        <v>137</v>
      </c>
      <c r="B20" s="114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16" t="n">
        <f aca="false">SUM(C20:M20)</f>
        <v>0</v>
      </c>
      <c r="O20" s="11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3" t="s">
        <v>142</v>
      </c>
      <c r="B21" s="114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16"/>
      <c r="O21" s="11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143</v>
      </c>
      <c r="B22" s="114"/>
      <c r="C22" s="123" t="n">
        <v>1E-009</v>
      </c>
      <c r="D22" s="123" t="n">
        <v>1E-009</v>
      </c>
      <c r="E22" s="123" t="n">
        <v>1E-009</v>
      </c>
      <c r="F22" s="123"/>
      <c r="G22" s="123" t="n">
        <v>1E-009</v>
      </c>
      <c r="H22" s="123"/>
      <c r="I22" s="123" t="n">
        <v>1E-009</v>
      </c>
      <c r="J22" s="123"/>
      <c r="K22" s="123" t="n">
        <v>1E-009</v>
      </c>
      <c r="L22" s="123"/>
      <c r="M22" s="123" t="n">
        <v>1E-009</v>
      </c>
      <c r="N22" s="123" t="n">
        <f aca="false">SUM(C22:M22)</f>
        <v>7E-009</v>
      </c>
      <c r="O22" s="12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4" t="s">
        <v>138</v>
      </c>
      <c r="B23" s="114"/>
      <c r="C23" s="129" t="n">
        <f aca="false">SUM(C16:C22)</f>
        <v>1E-009</v>
      </c>
      <c r="D23" s="129" t="n">
        <f aca="false">SUM(D16:D22)</f>
        <v>1E-009</v>
      </c>
      <c r="E23" s="129" t="n">
        <f aca="false">SUM(E16:E22)</f>
        <v>1E-009</v>
      </c>
      <c r="F23" s="129"/>
      <c r="G23" s="129" t="n">
        <f aca="false">SUM(G16:G22)</f>
        <v>1E-009</v>
      </c>
      <c r="H23" s="129"/>
      <c r="I23" s="129" t="n">
        <f aca="false">SUM(I16:I22)</f>
        <v>1E-009</v>
      </c>
      <c r="J23" s="129"/>
      <c r="K23" s="129" t="n">
        <f aca="false">SUM(K16:K22)</f>
        <v>1E-009</v>
      </c>
      <c r="L23" s="129"/>
      <c r="M23" s="129" t="n">
        <f aca="false">SUM(M16:M22)</f>
        <v>1E-009</v>
      </c>
      <c r="N23" s="129" t="n">
        <f aca="false">SUM(C23:M23)</f>
        <v>7E-009</v>
      </c>
      <c r="O23" s="11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 t="n">
        <f aca="false">SUM(C24:M24)</f>
        <v>0</v>
      </c>
      <c r="O24" s="11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0" t="s">
        <v>144</v>
      </c>
      <c r="B25" s="130"/>
      <c r="C25" s="131" t="n">
        <f aca="false">C12+C23</f>
        <v>1E-009</v>
      </c>
      <c r="D25" s="131" t="n">
        <f aca="false">D12+D23</f>
        <v>1E-009</v>
      </c>
      <c r="E25" s="131" t="n">
        <f aca="false">E12+E23</f>
        <v>1E-009</v>
      </c>
      <c r="F25" s="131"/>
      <c r="G25" s="131" t="n">
        <f aca="false">G12+G23</f>
        <v>1E-009</v>
      </c>
      <c r="H25" s="131"/>
      <c r="I25" s="131" t="n">
        <f aca="false">I12+I23</f>
        <v>1E-009</v>
      </c>
      <c r="J25" s="131"/>
      <c r="K25" s="131" t="n">
        <f aca="false">K12+K23</f>
        <v>1E-009</v>
      </c>
      <c r="L25" s="131"/>
      <c r="M25" s="131" t="n">
        <f aca="false">M12+M23</f>
        <v>1E-009</v>
      </c>
      <c r="N25" s="131" t="n">
        <f aca="false">SUM(C25:M25)</f>
        <v>7E-009</v>
      </c>
      <c r="O25" s="11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0"/>
      <c r="C29" s="125"/>
      <c r="D29" s="125"/>
      <c r="E29" s="125"/>
      <c r="F29" s="125"/>
      <c r="G29" s="125"/>
      <c r="H29" s="125"/>
      <c r="I29" s="125"/>
      <c r="J29" s="125"/>
      <c r="K29" s="130"/>
      <c r="L29" s="130"/>
      <c r="M29" s="130"/>
      <c r="N29" s="130"/>
      <c r="O29" s="11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2"/>
      <c r="B30" s="130"/>
      <c r="C30" s="125"/>
      <c r="D30" s="125"/>
      <c r="E30" s="125"/>
      <c r="F30" s="125"/>
      <c r="G30" s="125"/>
      <c r="H30" s="125"/>
      <c r="I30" s="125"/>
      <c r="J30" s="125"/>
      <c r="K30" s="130"/>
      <c r="L30" s="130"/>
      <c r="M30" s="130"/>
      <c r="N30" s="130"/>
      <c r="O30" s="114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2"/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3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14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4"/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4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4"/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4"/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ENERGY SERVICES
Expense Analysis - Forecast 2001
(millions)</oddHeader>
    <oddFooter>&amp;CHIGHLY CONFIDENTIAL - DO NOT COPY OR DISTRIBUTE&amp;R&amp;P of &amp;N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0" t="str">
        <f aca="false">"Employee Sensitive "&amp;ROUND((N12/N25)*100,0)&amp;"%"</f>
        <v>Employee Sensitive 0%</v>
      </c>
      <c r="B1" s="8"/>
      <c r="C1" s="44" t="s">
        <v>126</v>
      </c>
      <c r="D1" s="44"/>
      <c r="E1" s="44" t="s">
        <v>96</v>
      </c>
      <c r="F1" s="44"/>
      <c r="G1" s="44" t="s">
        <v>127</v>
      </c>
      <c r="H1" s="44"/>
      <c r="I1" s="44" t="s">
        <v>98</v>
      </c>
      <c r="J1" s="44"/>
      <c r="K1" s="44" t="s">
        <v>128</v>
      </c>
      <c r="L1" s="44"/>
      <c r="M1" s="111" t="s">
        <v>100</v>
      </c>
      <c r="N1" s="111" t="s">
        <v>103</v>
      </c>
      <c r="O1" s="112" t="s">
        <v>101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3" t="s">
        <v>129</v>
      </c>
      <c r="B2" s="114"/>
      <c r="C2" s="115"/>
      <c r="D2" s="115"/>
      <c r="E2" s="115"/>
      <c r="F2" s="115"/>
      <c r="G2" s="115"/>
      <c r="H2" s="115"/>
      <c r="I2" s="115"/>
      <c r="J2" s="115"/>
      <c r="K2" s="114"/>
      <c r="L2" s="114"/>
      <c r="M2" s="114"/>
      <c r="N2" s="116" t="n">
        <f aca="false">SUM(C2:M2)</f>
        <v>0</v>
      </c>
      <c r="O2" s="114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3" t="s">
        <v>130</v>
      </c>
      <c r="B3" s="114"/>
      <c r="C3" s="115"/>
      <c r="D3" s="115"/>
      <c r="E3" s="115"/>
      <c r="F3" s="115"/>
      <c r="G3" s="115"/>
      <c r="H3" s="115"/>
      <c r="I3" s="115"/>
      <c r="J3" s="115"/>
      <c r="K3" s="114"/>
      <c r="L3" s="114"/>
      <c r="M3" s="114"/>
      <c r="N3" s="116"/>
      <c r="O3" s="114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3" t="s">
        <v>131</v>
      </c>
      <c r="B4" s="114"/>
      <c r="C4" s="115"/>
      <c r="D4" s="115"/>
      <c r="E4" s="115"/>
      <c r="F4" s="115"/>
      <c r="G4" s="115"/>
      <c r="H4" s="115"/>
      <c r="I4" s="115"/>
      <c r="J4" s="115"/>
      <c r="K4" s="114"/>
      <c r="L4" s="114"/>
      <c r="M4" s="114"/>
      <c r="N4" s="116"/>
      <c r="O4" s="114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17" t="s">
        <v>132</v>
      </c>
      <c r="B5" s="114"/>
      <c r="C5" s="118"/>
      <c r="D5" s="118"/>
      <c r="E5" s="118"/>
      <c r="F5" s="118"/>
      <c r="G5" s="118"/>
      <c r="H5" s="118"/>
      <c r="I5" s="118"/>
      <c r="J5" s="118"/>
      <c r="K5" s="114"/>
      <c r="L5" s="114"/>
      <c r="M5" s="114"/>
      <c r="N5" s="116" t="n">
        <f aca="false">SUM(C5:M5)</f>
        <v>0</v>
      </c>
      <c r="O5" s="119"/>
      <c r="P5" s="8"/>
      <c r="Q5" s="120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17" t="s">
        <v>133</v>
      </c>
      <c r="B6" s="114"/>
      <c r="C6" s="121"/>
      <c r="D6" s="121"/>
      <c r="E6" s="121"/>
      <c r="F6" s="121"/>
      <c r="G6" s="121"/>
      <c r="H6" s="121"/>
      <c r="I6" s="121"/>
      <c r="J6" s="121"/>
      <c r="K6" s="114"/>
      <c r="L6" s="114"/>
      <c r="M6" s="114"/>
      <c r="N6" s="116" t="n">
        <f aca="false">SUM(C6:M6)</f>
        <v>0</v>
      </c>
      <c r="O6" s="11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17" t="s">
        <v>134</v>
      </c>
      <c r="B7" s="114"/>
      <c r="C7" s="122"/>
      <c r="D7" s="122"/>
      <c r="E7" s="122"/>
      <c r="F7" s="122"/>
      <c r="G7" s="122"/>
      <c r="H7" s="122"/>
      <c r="I7" s="122"/>
      <c r="J7" s="122"/>
      <c r="K7" s="114"/>
      <c r="L7" s="114"/>
      <c r="M7" s="114"/>
      <c r="N7" s="116" t="n">
        <f aca="false">SUM(C7:M7)</f>
        <v>0</v>
      </c>
      <c r="O7" s="11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3" t="s">
        <v>135</v>
      </c>
      <c r="B8" s="114"/>
      <c r="C8" s="122"/>
      <c r="D8" s="122"/>
      <c r="E8" s="122"/>
      <c r="F8" s="122"/>
      <c r="G8" s="122"/>
      <c r="H8" s="122"/>
      <c r="I8" s="122"/>
      <c r="J8" s="122"/>
      <c r="K8" s="114"/>
      <c r="L8" s="114"/>
      <c r="M8" s="114"/>
      <c r="N8" s="116" t="n">
        <f aca="false">SUM(C8:M8)</f>
        <v>0</v>
      </c>
      <c r="O8" s="11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3" t="s">
        <v>136</v>
      </c>
      <c r="B9" s="114"/>
      <c r="C9" s="122"/>
      <c r="D9" s="122"/>
      <c r="E9" s="122"/>
      <c r="F9" s="122"/>
      <c r="G9" s="122"/>
      <c r="H9" s="122"/>
      <c r="I9" s="122"/>
      <c r="J9" s="122"/>
      <c r="K9" s="114"/>
      <c r="L9" s="114"/>
      <c r="M9" s="114"/>
      <c r="N9" s="116" t="n">
        <f aca="false">SUM(C9:M9)</f>
        <v>0</v>
      </c>
      <c r="O9" s="11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3" t="s">
        <v>137</v>
      </c>
      <c r="B10" s="114"/>
      <c r="C10" s="122"/>
      <c r="D10" s="122"/>
      <c r="E10" s="122"/>
      <c r="F10" s="122"/>
      <c r="G10" s="122"/>
      <c r="H10" s="122"/>
      <c r="I10" s="122"/>
      <c r="J10" s="122"/>
      <c r="K10" s="114"/>
      <c r="L10" s="114"/>
      <c r="M10" s="114"/>
      <c r="N10" s="116"/>
      <c r="O10" s="11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3" t="s">
        <v>34</v>
      </c>
      <c r="B11" s="114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 t="n">
        <f aca="false">SUM(C11:M11)</f>
        <v>0</v>
      </c>
      <c r="O11" s="123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4" t="s">
        <v>138</v>
      </c>
      <c r="B12" s="114"/>
      <c r="C12" s="125" t="n">
        <f aca="false">SUM(C2:C11)</f>
        <v>0</v>
      </c>
      <c r="D12" s="125" t="n">
        <f aca="false">SUM(D2:D11)</f>
        <v>0</v>
      </c>
      <c r="E12" s="125" t="n">
        <f aca="false">SUM(E2:E11)</f>
        <v>0</v>
      </c>
      <c r="F12" s="125"/>
      <c r="G12" s="125" t="n">
        <f aca="false">SUM(G2:G11)</f>
        <v>0</v>
      </c>
      <c r="H12" s="125"/>
      <c r="I12" s="125" t="n">
        <f aca="false">SUM(I2:I11)</f>
        <v>0</v>
      </c>
      <c r="J12" s="125"/>
      <c r="K12" s="125" t="n">
        <f aca="false">SUM(K2:K11)</f>
        <v>0</v>
      </c>
      <c r="L12" s="125"/>
      <c r="M12" s="125" t="n">
        <f aca="false">SUM(M2:M11)</f>
        <v>0</v>
      </c>
      <c r="N12" s="125" t="n">
        <f aca="false">SUM(C12:M12)</f>
        <v>0</v>
      </c>
      <c r="O12" s="125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26" t="str">
        <f aca="false">"Non-Employee Sensitive "&amp;ROUND((N23/N25)*100,0)&amp;"%"</f>
        <v>Non-Employee Sensitive 100%</v>
      </c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3" t="s">
        <v>139</v>
      </c>
      <c r="B16" s="11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6" t="n">
        <f aca="false">SUM(C16:M16)</f>
        <v>0</v>
      </c>
      <c r="O16" s="11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3" t="s">
        <v>140</v>
      </c>
      <c r="B17" s="11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6"/>
      <c r="O17" s="11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3" t="s">
        <v>38</v>
      </c>
      <c r="B18" s="114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16" t="n">
        <f aca="false">SUM(C18:M18)</f>
        <v>0</v>
      </c>
      <c r="O18" s="127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28" t="s">
        <v>141</v>
      </c>
      <c r="B19" s="114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16" t="n">
        <f aca="false">SUM(C19:M19)</f>
        <v>0</v>
      </c>
      <c r="O19" s="11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3" t="s">
        <v>137</v>
      </c>
      <c r="B20" s="114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16" t="n">
        <f aca="false">SUM(C20:M20)</f>
        <v>0</v>
      </c>
      <c r="O20" s="11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3" t="s">
        <v>142</v>
      </c>
      <c r="B21" s="114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16"/>
      <c r="O21" s="11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143</v>
      </c>
      <c r="B22" s="114"/>
      <c r="C22" s="123" t="n">
        <v>1E-009</v>
      </c>
      <c r="D22" s="123" t="n">
        <v>1E-009</v>
      </c>
      <c r="E22" s="123" t="n">
        <v>1E-009</v>
      </c>
      <c r="F22" s="123"/>
      <c r="G22" s="123" t="n">
        <v>1E-009</v>
      </c>
      <c r="H22" s="123"/>
      <c r="I22" s="123" t="n">
        <v>1E-009</v>
      </c>
      <c r="J22" s="123"/>
      <c r="K22" s="123" t="n">
        <v>1E-009</v>
      </c>
      <c r="L22" s="123"/>
      <c r="M22" s="123" t="n">
        <v>1E-009</v>
      </c>
      <c r="N22" s="123" t="n">
        <f aca="false">SUM(C22:M22)</f>
        <v>7E-009</v>
      </c>
      <c r="O22" s="12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4" t="s">
        <v>138</v>
      </c>
      <c r="B23" s="114"/>
      <c r="C23" s="129" t="n">
        <f aca="false">SUM(C16:C22)</f>
        <v>1E-009</v>
      </c>
      <c r="D23" s="129" t="n">
        <f aca="false">SUM(D16:D22)</f>
        <v>1E-009</v>
      </c>
      <c r="E23" s="129" t="n">
        <f aca="false">SUM(E16:E22)</f>
        <v>1E-009</v>
      </c>
      <c r="F23" s="129"/>
      <c r="G23" s="129" t="n">
        <f aca="false">SUM(G16:G22)</f>
        <v>1E-009</v>
      </c>
      <c r="H23" s="129"/>
      <c r="I23" s="129" t="n">
        <f aca="false">SUM(I16:I22)</f>
        <v>1E-009</v>
      </c>
      <c r="J23" s="129"/>
      <c r="K23" s="129" t="n">
        <f aca="false">SUM(K16:K22)</f>
        <v>1E-009</v>
      </c>
      <c r="L23" s="129"/>
      <c r="M23" s="129" t="n">
        <f aca="false">SUM(M16:M22)</f>
        <v>1E-009</v>
      </c>
      <c r="N23" s="129" t="n">
        <f aca="false">SUM(C23:M23)</f>
        <v>7E-009</v>
      </c>
      <c r="O23" s="11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 t="n">
        <f aca="false">SUM(C24:M24)</f>
        <v>0</v>
      </c>
      <c r="O24" s="11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0" t="s">
        <v>144</v>
      </c>
      <c r="B25" s="130"/>
      <c r="C25" s="131" t="n">
        <f aca="false">C12+C23</f>
        <v>1E-009</v>
      </c>
      <c r="D25" s="131" t="n">
        <f aca="false">D12+D23</f>
        <v>1E-009</v>
      </c>
      <c r="E25" s="131" t="n">
        <f aca="false">E12+E23</f>
        <v>1E-009</v>
      </c>
      <c r="F25" s="131"/>
      <c r="G25" s="131" t="n">
        <f aca="false">G12+G23</f>
        <v>1E-009</v>
      </c>
      <c r="H25" s="131"/>
      <c r="I25" s="131" t="n">
        <f aca="false">I12+I23</f>
        <v>1E-009</v>
      </c>
      <c r="J25" s="131"/>
      <c r="K25" s="131" t="n">
        <f aca="false">K12+K23</f>
        <v>1E-009</v>
      </c>
      <c r="L25" s="131"/>
      <c r="M25" s="131" t="n">
        <f aca="false">M12+M23</f>
        <v>1E-009</v>
      </c>
      <c r="N25" s="131" t="n">
        <f aca="false">SUM(C25:M25)</f>
        <v>7E-009</v>
      </c>
      <c r="O25" s="11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0"/>
      <c r="C29" s="125"/>
      <c r="D29" s="125"/>
      <c r="E29" s="125"/>
      <c r="F29" s="125"/>
      <c r="G29" s="125"/>
      <c r="H29" s="125"/>
      <c r="I29" s="125"/>
      <c r="J29" s="125"/>
      <c r="K29" s="130"/>
      <c r="L29" s="130"/>
      <c r="M29" s="130"/>
      <c r="N29" s="130"/>
      <c r="O29" s="11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2"/>
      <c r="B30" s="130"/>
      <c r="C30" s="125"/>
      <c r="D30" s="125"/>
      <c r="E30" s="125"/>
      <c r="F30" s="125"/>
      <c r="G30" s="125"/>
      <c r="H30" s="125"/>
      <c r="I30" s="125"/>
      <c r="J30" s="125"/>
      <c r="K30" s="130"/>
      <c r="L30" s="130"/>
      <c r="M30" s="130"/>
      <c r="N30" s="130"/>
      <c r="O30" s="114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2"/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3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14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4"/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4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4"/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4"/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PRINCIPAL INVESTMENTS
Expense Analysis - Forecast 2001
(millions)</oddHeader>
    <oddFooter>&amp;CHIGHLY CONFIDENTIAL - DO NOT COPY OR DISTRIBUTE&amp;R&amp;P of &amp;N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17" activeCellId="0" sqref="E1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34" width="67.28"/>
    <col collapsed="false" customWidth="true" hidden="false" outlineLevel="0" max="5" min="5" style="135" width="13.56"/>
    <col collapsed="false" customWidth="true" hidden="false" outlineLevel="0" max="6" min="6" style="135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36" t="s">
        <v>145</v>
      </c>
      <c r="B1" s="137"/>
      <c r="C1" s="8"/>
      <c r="D1" s="138" t="s">
        <v>101</v>
      </c>
    </row>
    <row r="2" customFormat="false" ht="39" hidden="false" customHeight="true" outlineLevel="0" collapsed="false">
      <c r="A2" s="113"/>
      <c r="B2" s="139"/>
      <c r="C2" s="114"/>
      <c r="D2" s="119"/>
      <c r="E2" s="140"/>
      <c r="F2" s="140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  <c r="CA2" s="141"/>
      <c r="CB2" s="141"/>
      <c r="CC2" s="141"/>
      <c r="CD2" s="141"/>
      <c r="CE2" s="141"/>
      <c r="CF2" s="141"/>
      <c r="CG2" s="141"/>
      <c r="CH2" s="141"/>
      <c r="CI2" s="141"/>
      <c r="CJ2" s="141"/>
      <c r="CK2" s="141"/>
      <c r="CL2" s="141"/>
      <c r="CM2" s="141"/>
      <c r="CN2" s="141"/>
      <c r="CO2" s="141"/>
      <c r="CP2" s="141"/>
      <c r="CQ2" s="141"/>
      <c r="CR2" s="141"/>
      <c r="CS2" s="141"/>
      <c r="CT2" s="141"/>
      <c r="CU2" s="141"/>
      <c r="CV2" s="141"/>
      <c r="CW2" s="141"/>
      <c r="CX2" s="141"/>
      <c r="CY2" s="141"/>
      <c r="CZ2" s="141"/>
      <c r="DA2" s="141"/>
      <c r="DB2" s="141"/>
      <c r="DC2" s="141"/>
      <c r="DD2" s="141"/>
      <c r="DE2" s="141"/>
      <c r="DF2" s="141"/>
      <c r="DG2" s="141"/>
      <c r="DH2" s="141"/>
      <c r="DI2" s="141"/>
      <c r="DJ2" s="141"/>
      <c r="DK2" s="141"/>
      <c r="DL2" s="141"/>
      <c r="DM2" s="141"/>
      <c r="DN2" s="141"/>
      <c r="DO2" s="141"/>
      <c r="DP2" s="141"/>
      <c r="DQ2" s="141"/>
      <c r="DR2" s="141"/>
      <c r="DS2" s="141"/>
      <c r="DT2" s="141"/>
      <c r="DU2" s="141"/>
      <c r="DV2" s="141"/>
      <c r="DW2" s="141"/>
      <c r="DX2" s="141"/>
      <c r="DY2" s="141"/>
      <c r="DZ2" s="141"/>
      <c r="EA2" s="141"/>
      <c r="EB2" s="141"/>
      <c r="EC2" s="141"/>
      <c r="ED2" s="141"/>
      <c r="EE2" s="141"/>
      <c r="EF2" s="141"/>
      <c r="EG2" s="141"/>
      <c r="EH2" s="141"/>
      <c r="EI2" s="141"/>
      <c r="EJ2" s="141"/>
      <c r="EK2" s="141"/>
      <c r="EL2" s="141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141"/>
      <c r="FA2" s="141"/>
      <c r="FB2" s="141"/>
      <c r="FC2" s="141"/>
      <c r="FD2" s="141"/>
      <c r="FE2" s="141"/>
      <c r="FF2" s="141"/>
      <c r="FG2" s="141"/>
      <c r="FH2" s="141"/>
      <c r="FI2" s="141"/>
      <c r="FJ2" s="141"/>
      <c r="FK2" s="141"/>
      <c r="FL2" s="141"/>
      <c r="FM2" s="141"/>
      <c r="FN2" s="141"/>
      <c r="FO2" s="141"/>
      <c r="FP2" s="141"/>
      <c r="FQ2" s="141"/>
      <c r="FR2" s="141"/>
      <c r="FS2" s="141"/>
      <c r="FT2" s="141"/>
      <c r="FU2" s="141"/>
      <c r="FV2" s="141"/>
      <c r="FW2" s="141"/>
      <c r="FX2" s="141"/>
      <c r="FY2" s="141"/>
      <c r="FZ2" s="141"/>
      <c r="GA2" s="141"/>
      <c r="GB2" s="141"/>
      <c r="GC2" s="141"/>
      <c r="GD2" s="141"/>
      <c r="GE2" s="141"/>
      <c r="GF2" s="141"/>
      <c r="GG2" s="141"/>
      <c r="GH2" s="141"/>
      <c r="GI2" s="141"/>
      <c r="GJ2" s="141"/>
      <c r="GK2" s="141"/>
      <c r="GL2" s="141"/>
      <c r="GM2" s="141"/>
      <c r="GN2" s="141"/>
      <c r="GO2" s="141"/>
      <c r="GP2" s="141"/>
      <c r="GQ2" s="141"/>
      <c r="GR2" s="141"/>
      <c r="GS2" s="141"/>
      <c r="GT2" s="141"/>
      <c r="GU2" s="141"/>
      <c r="GV2" s="141"/>
      <c r="GW2" s="141"/>
      <c r="GX2" s="141"/>
      <c r="GY2" s="141"/>
      <c r="GZ2" s="141"/>
      <c r="HA2" s="141"/>
      <c r="HB2" s="141"/>
      <c r="HC2" s="141"/>
      <c r="HD2" s="141"/>
      <c r="HE2" s="141"/>
      <c r="HF2" s="141"/>
      <c r="HG2" s="141"/>
      <c r="HH2" s="141"/>
      <c r="HI2" s="141"/>
      <c r="HJ2" s="141"/>
      <c r="HK2" s="141"/>
      <c r="HL2" s="141"/>
      <c r="HM2" s="141"/>
      <c r="HN2" s="141"/>
      <c r="HO2" s="141"/>
      <c r="HP2" s="141"/>
      <c r="HQ2" s="141"/>
      <c r="HR2" s="141"/>
      <c r="HS2" s="141"/>
      <c r="HT2" s="141"/>
      <c r="HU2" s="141"/>
      <c r="HV2" s="141"/>
      <c r="HW2" s="141"/>
      <c r="HX2" s="141"/>
      <c r="HY2" s="141"/>
      <c r="HZ2" s="141"/>
      <c r="IA2" s="141"/>
      <c r="IB2" s="141"/>
      <c r="IC2" s="141"/>
      <c r="ID2" s="141"/>
      <c r="IE2" s="141"/>
      <c r="IF2" s="141"/>
      <c r="IG2" s="141"/>
      <c r="IH2" s="141"/>
      <c r="II2" s="141"/>
      <c r="IJ2" s="141"/>
      <c r="IK2" s="141"/>
      <c r="IL2" s="141"/>
      <c r="IM2" s="141"/>
      <c r="IN2" s="141"/>
      <c r="IO2" s="141"/>
      <c r="IP2" s="141"/>
      <c r="IQ2" s="141"/>
      <c r="IR2" s="141"/>
      <c r="IS2" s="141"/>
      <c r="IT2" s="141"/>
      <c r="IU2" s="141"/>
      <c r="IV2" s="141"/>
      <c r="IW2" s="141"/>
    </row>
    <row r="3" customFormat="false" ht="39" hidden="false" customHeight="true" outlineLevel="0" collapsed="false">
      <c r="A3" s="142"/>
      <c r="B3" s="143"/>
      <c r="C3" s="8"/>
      <c r="D3" s="119"/>
      <c r="E3" s="140"/>
      <c r="F3" s="140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39" hidden="false" customHeight="true" outlineLevel="0" collapsed="false">
      <c r="A4" s="142"/>
      <c r="B4" s="143"/>
      <c r="C4" s="8"/>
      <c r="D4" s="119"/>
      <c r="E4" s="140"/>
      <c r="F4" s="140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  <c r="IW4" s="141"/>
    </row>
    <row r="5" customFormat="false" ht="55.5" hidden="false" customHeight="true" outlineLevel="0" collapsed="false">
      <c r="A5" s="113"/>
      <c r="B5" s="143"/>
      <c r="C5" s="114"/>
      <c r="D5" s="119"/>
      <c r="E5" s="140"/>
      <c r="F5" s="140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  <c r="IU5" s="141"/>
      <c r="IV5" s="141"/>
      <c r="IW5" s="141"/>
    </row>
    <row r="6" customFormat="false" ht="39" hidden="false" customHeight="true" outlineLevel="0" collapsed="false">
      <c r="A6" s="142"/>
      <c r="B6" s="143"/>
      <c r="C6" s="8"/>
      <c r="D6" s="119"/>
      <c r="E6" s="140"/>
      <c r="F6" s="140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</row>
    <row r="7" customFormat="false" ht="31.5" hidden="false" customHeight="true" outlineLevel="0" collapsed="false">
      <c r="A7" s="142"/>
      <c r="B7" s="144"/>
      <c r="C7" s="8"/>
      <c r="D7" s="119"/>
      <c r="E7" s="140"/>
      <c r="F7" s="140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</row>
    <row r="8" customFormat="false" ht="32.25" hidden="false" customHeight="true" outlineLevel="0" collapsed="false">
      <c r="A8" s="145" t="s">
        <v>146</v>
      </c>
      <c r="B8" s="146" t="n">
        <f aca="false">SUM(B2:B7)</f>
        <v>0</v>
      </c>
      <c r="C8" s="114"/>
      <c r="D8" s="119"/>
      <c r="E8" s="140"/>
      <c r="F8" s="140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</row>
    <row r="9" customFormat="false" ht="24" hidden="false" customHeight="true" outlineLevel="0" collapsed="false">
      <c r="A9" s="136" t="s">
        <v>147</v>
      </c>
      <c r="B9" s="139"/>
      <c r="C9" s="114"/>
      <c r="D9" s="119"/>
      <c r="E9" s="147" t="s">
        <v>148</v>
      </c>
      <c r="F9" s="147" t="s">
        <v>149</v>
      </c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</row>
    <row r="10" customFormat="false" ht="55.5" hidden="false" customHeight="true" outlineLevel="0" collapsed="false">
      <c r="A10" s="142"/>
      <c r="B10" s="139"/>
      <c r="C10" s="114"/>
      <c r="D10" s="119"/>
      <c r="E10" s="148"/>
      <c r="F10" s="149" t="n">
        <f aca="false">B10*(1-E10)</f>
        <v>0</v>
      </c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</row>
    <row r="11" customFormat="false" ht="88.5" hidden="false" customHeight="true" outlineLevel="0" collapsed="false">
      <c r="A11" s="142"/>
      <c r="B11" s="150"/>
      <c r="C11" s="114"/>
      <c r="D11" s="119"/>
      <c r="E11" s="148"/>
      <c r="F11" s="151" t="n">
        <f aca="false">B11*(1-E11)</f>
        <v>0</v>
      </c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</row>
    <row r="12" customFormat="false" ht="42" hidden="false" customHeight="true" outlineLevel="0" collapsed="false">
      <c r="A12" s="142"/>
      <c r="B12" s="150"/>
      <c r="C12" s="114"/>
      <c r="D12" s="119"/>
      <c r="E12" s="148"/>
      <c r="F12" s="151" t="n">
        <f aca="false">B12*(1-E12)</f>
        <v>0</v>
      </c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</row>
    <row r="13" customFormat="false" ht="57" hidden="false" customHeight="true" outlineLevel="0" collapsed="false">
      <c r="A13" s="142"/>
      <c r="B13" s="150"/>
      <c r="C13" s="114"/>
      <c r="D13" s="119"/>
      <c r="E13" s="148"/>
      <c r="F13" s="151" t="n">
        <f aca="false">B13*(1-E13)</f>
        <v>0</v>
      </c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</row>
    <row r="14" customFormat="false" ht="33.75" hidden="false" customHeight="true" outlineLevel="0" collapsed="false">
      <c r="A14" s="142"/>
      <c r="B14" s="144"/>
      <c r="C14" s="114"/>
      <c r="D14" s="119"/>
      <c r="E14" s="152"/>
      <c r="F14" s="153" t="n">
        <f aca="false">B14*(1-E14)</f>
        <v>0</v>
      </c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</row>
    <row r="15" customFormat="false" ht="38.25" hidden="false" customHeight="true" outlineLevel="0" collapsed="false">
      <c r="A15" s="145" t="s">
        <v>146</v>
      </c>
      <c r="B15" s="146" t="n">
        <f aca="false">SUM(B10:B14)</f>
        <v>0</v>
      </c>
      <c r="C15" s="141"/>
      <c r="D15" s="141"/>
      <c r="E15" s="154" t="s">
        <v>150</v>
      </c>
      <c r="F15" s="155" t="n">
        <f aca="false">SUM(F10:F14)</f>
        <v>0</v>
      </c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</row>
    <row r="16" customFormat="false" ht="24" hidden="false" customHeight="true" outlineLevel="0" collapsed="false">
      <c r="A16" s="71" t="s">
        <v>151</v>
      </c>
      <c r="B16" s="156" t="n">
        <f aca="false">B15+B8</f>
        <v>0</v>
      </c>
      <c r="D16" s="6"/>
      <c r="E16" s="157" t="s">
        <v>152</v>
      </c>
      <c r="F16" s="158" t="n">
        <f aca="false">F15+B8</f>
        <v>0</v>
      </c>
    </row>
    <row r="17" customFormat="false" ht="15.75" hidden="false" customHeight="false" outlineLevel="0" collapsed="false">
      <c r="A17" s="159"/>
      <c r="B17" s="159"/>
      <c r="C17" s="159"/>
      <c r="D17" s="160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NORTH AMERICA
Contingencies and Commitments
September 30, 2001
(millions)</oddHeader>
    <oddFooter>&amp;CHIGHLY CONFIDENTIAL - DO NOT COPY OR DISTRIBUTE&amp;R&amp;P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3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12" activeCellId="0" sqref="I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24</v>
      </c>
      <c r="B8" s="15"/>
      <c r="C8" s="45"/>
      <c r="D8" s="46"/>
    </row>
    <row r="9" customFormat="false" ht="15.75" hidden="false" customHeight="false" outlineLevel="0" collapsed="false">
      <c r="A9" s="14" t="s">
        <v>25</v>
      </c>
      <c r="B9" s="15"/>
      <c r="C9" s="47"/>
      <c r="D9" s="48"/>
    </row>
    <row r="10" customFormat="false" ht="15.75" hidden="false" customHeight="false" outlineLevel="0" collapsed="false">
      <c r="A10" s="14" t="s">
        <v>26</v>
      </c>
      <c r="B10" s="15"/>
      <c r="C10" s="47"/>
      <c r="D10" s="48"/>
    </row>
    <row r="11" customFormat="false" ht="15.75" hidden="false" customHeight="false" outlineLevel="0" collapsed="false">
      <c r="A11" s="14" t="s">
        <v>27</v>
      </c>
      <c r="B11" s="15"/>
      <c r="C11" s="47"/>
      <c r="D11" s="48"/>
    </row>
    <row r="12" customFormat="false" ht="15.75" hidden="false" customHeight="false" outlineLevel="0" collapsed="false">
      <c r="A12" s="14" t="s">
        <v>28</v>
      </c>
      <c r="B12" s="15"/>
      <c r="C12" s="47"/>
      <c r="D12" s="48"/>
    </row>
    <row r="13" customFormat="false" ht="15.75" hidden="false" customHeight="false" outlineLevel="0" collapsed="false">
      <c r="A13" s="14" t="s">
        <v>29</v>
      </c>
      <c r="B13" s="15"/>
      <c r="C13" s="47"/>
      <c r="D13" s="48"/>
    </row>
    <row r="14" customFormat="false" ht="15.75" hidden="false" customHeight="false" outlineLevel="0" collapsed="false">
      <c r="A14" s="14" t="s">
        <v>30</v>
      </c>
      <c r="B14" s="15"/>
      <c r="C14" s="49"/>
      <c r="D14" s="48"/>
    </row>
    <row r="15" customFormat="false" ht="15.75" hidden="false" customHeight="false" outlineLevel="0" collapsed="false">
      <c r="A15" s="14" t="s">
        <v>31</v>
      </c>
      <c r="B15" s="15"/>
      <c r="C15" s="49"/>
      <c r="D15" s="48"/>
    </row>
    <row r="16" customFormat="false" ht="15.75" hidden="false" customHeight="false" outlineLevel="0" collapsed="false">
      <c r="A16" s="14" t="s">
        <v>32</v>
      </c>
      <c r="B16" s="15"/>
      <c r="C16" s="49"/>
      <c r="D16" s="48"/>
    </row>
    <row r="17" customFormat="false" ht="15.75" hidden="false" customHeight="false" outlineLevel="0" collapsed="false">
      <c r="A17" s="14" t="s">
        <v>33</v>
      </c>
      <c r="B17" s="15"/>
      <c r="C17" s="49"/>
      <c r="D17" s="48"/>
    </row>
    <row r="18" customFormat="false" ht="15.75" hidden="false" customHeight="false" outlineLevel="0" collapsed="false">
      <c r="A18" s="14" t="s">
        <v>34</v>
      </c>
      <c r="B18" s="15"/>
      <c r="C18" s="49"/>
      <c r="D18" s="48"/>
    </row>
    <row r="19" customFormat="false" ht="15.75" hidden="false" customHeight="false" outlineLevel="0" collapsed="false">
      <c r="A19" s="29" t="s">
        <v>35</v>
      </c>
      <c r="B19" s="15"/>
      <c r="C19" s="50" t="n">
        <f aca="false">SUM(C7:C18)</f>
        <v>0</v>
      </c>
      <c r="D19" s="51"/>
    </row>
    <row r="20" customFormat="false" ht="15.75" hidden="false" customHeight="false" outlineLevel="0" collapsed="false">
      <c r="A20" s="29"/>
      <c r="B20" s="15"/>
      <c r="C20" s="52"/>
      <c r="D20" s="51"/>
    </row>
    <row r="21" customFormat="false" ht="15.75" hidden="false" customHeight="false" outlineLevel="0" collapsed="false">
      <c r="A21" s="53" t="s">
        <v>36</v>
      </c>
      <c r="B21" s="15"/>
      <c r="C21" s="49" t="n">
        <v>0</v>
      </c>
      <c r="D21" s="48"/>
    </row>
    <row r="22" customFormat="false" ht="15.75" hidden="false" customHeight="false" outlineLevel="0" collapsed="false">
      <c r="A22" s="35"/>
      <c r="B22" s="15"/>
      <c r="C22" s="49"/>
      <c r="D22" s="48"/>
    </row>
    <row r="23" customFormat="false" ht="15.75" hidden="false" customHeight="false" outlineLevel="0" collapsed="false">
      <c r="A23" s="53" t="s">
        <v>37</v>
      </c>
      <c r="B23" s="15"/>
      <c r="C23" s="49" t="n">
        <v>0</v>
      </c>
      <c r="D23" s="48"/>
    </row>
    <row r="24" customFormat="false" ht="15.75" hidden="false" customHeight="false" outlineLevel="0" collapsed="false">
      <c r="A24" s="53" t="s">
        <v>38</v>
      </c>
      <c r="B24" s="15"/>
      <c r="C24" s="49" t="n">
        <v>0</v>
      </c>
      <c r="D24" s="54"/>
    </row>
    <row r="25" customFormat="false" ht="15.75" hidden="false" customHeight="false" outlineLevel="0" collapsed="false">
      <c r="A25" s="53" t="s">
        <v>39</v>
      </c>
      <c r="B25" s="15"/>
      <c r="C25" s="55" t="n">
        <v>0</v>
      </c>
      <c r="D25" s="54"/>
    </row>
    <row r="26" customFormat="false" ht="9" hidden="false" customHeight="true" outlineLevel="0" collapsed="false">
      <c r="A26" s="35"/>
      <c r="B26" s="15"/>
      <c r="C26" s="56"/>
      <c r="D26" s="57"/>
    </row>
    <row r="27" customFormat="false" ht="16.5" hidden="false" customHeight="false" outlineLevel="0" collapsed="false">
      <c r="A27" s="53" t="s">
        <v>40</v>
      </c>
      <c r="B27" s="15"/>
      <c r="C27" s="58" t="n">
        <f aca="false">SUM(C19:C25)</f>
        <v>0</v>
      </c>
      <c r="D27" s="59"/>
    </row>
    <row r="28" customFormat="false" ht="16.5" hidden="false" customHeight="false" outlineLevel="0" collapsed="false">
      <c r="C28" s="60"/>
    </row>
    <row r="29" customFormat="false" ht="12.75" hidden="false" customHeight="false" outlineLevel="0" collapsed="false">
      <c r="A29" s="40"/>
    </row>
    <row r="30" customFormat="false" ht="12.75" hidden="false" customHeight="false" outlineLevel="0" collapsed="false">
      <c r="A30" s="40"/>
    </row>
    <row r="31" customFormat="false" ht="12.75" hidden="false" customHeight="false" outlineLevel="0" collapsed="false">
      <c r="A31" s="40"/>
    </row>
    <row r="32" customFormat="false" ht="12.75" hidden="false" customHeight="false" outlineLevel="0" collapsed="false">
      <c r="A32" s="40"/>
    </row>
    <row r="34" customFormat="false" ht="12.75" hidden="true" customHeight="false" outlineLevel="0" collapsed="false">
      <c r="A34" s="41" t="s">
        <v>20</v>
      </c>
    </row>
    <row r="36" customFormat="false" ht="12.75" hidden="false" customHeight="false" outlineLevel="0" collapsed="false">
      <c r="A36" s="40"/>
    </row>
    <row r="37" customFormat="false" ht="12.75" hidden="false" customHeight="false" outlineLevel="0" collapsed="false">
      <c r="A37" s="40"/>
    </row>
    <row r="38" customFormat="false" ht="12.75" hidden="false" customHeight="false" outlineLevel="0" collapsed="false">
      <c r="A38" s="40"/>
    </row>
    <row r="39" customFormat="false" ht="12.75" hidden="false" customHeight="false" outlineLevel="0" collapsed="false">
      <c r="A39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17" activeCellId="0" sqref="E1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34" width="67.28"/>
    <col collapsed="false" customWidth="true" hidden="false" outlineLevel="0" max="5" min="5" style="135" width="13.56"/>
    <col collapsed="false" customWidth="true" hidden="false" outlineLevel="0" max="6" min="6" style="135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36" t="s">
        <v>145</v>
      </c>
      <c r="B1" s="137"/>
      <c r="C1" s="8"/>
      <c r="D1" s="138" t="s">
        <v>101</v>
      </c>
    </row>
    <row r="2" customFormat="false" ht="39" hidden="false" customHeight="true" outlineLevel="0" collapsed="false">
      <c r="A2" s="113"/>
      <c r="B2" s="139"/>
      <c r="C2" s="114"/>
      <c r="D2" s="119"/>
      <c r="E2" s="140"/>
      <c r="F2" s="140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  <c r="CA2" s="141"/>
      <c r="CB2" s="141"/>
      <c r="CC2" s="141"/>
      <c r="CD2" s="141"/>
      <c r="CE2" s="141"/>
      <c r="CF2" s="141"/>
      <c r="CG2" s="141"/>
      <c r="CH2" s="141"/>
      <c r="CI2" s="141"/>
      <c r="CJ2" s="141"/>
      <c r="CK2" s="141"/>
      <c r="CL2" s="141"/>
      <c r="CM2" s="141"/>
      <c r="CN2" s="141"/>
      <c r="CO2" s="141"/>
      <c r="CP2" s="141"/>
      <c r="CQ2" s="141"/>
      <c r="CR2" s="141"/>
      <c r="CS2" s="141"/>
      <c r="CT2" s="141"/>
      <c r="CU2" s="141"/>
      <c r="CV2" s="141"/>
      <c r="CW2" s="141"/>
      <c r="CX2" s="141"/>
      <c r="CY2" s="141"/>
      <c r="CZ2" s="141"/>
      <c r="DA2" s="141"/>
      <c r="DB2" s="141"/>
      <c r="DC2" s="141"/>
      <c r="DD2" s="141"/>
      <c r="DE2" s="141"/>
      <c r="DF2" s="141"/>
      <c r="DG2" s="141"/>
      <c r="DH2" s="141"/>
      <c r="DI2" s="141"/>
      <c r="DJ2" s="141"/>
      <c r="DK2" s="141"/>
      <c r="DL2" s="141"/>
      <c r="DM2" s="141"/>
      <c r="DN2" s="141"/>
      <c r="DO2" s="141"/>
      <c r="DP2" s="141"/>
      <c r="DQ2" s="141"/>
      <c r="DR2" s="141"/>
      <c r="DS2" s="141"/>
      <c r="DT2" s="141"/>
      <c r="DU2" s="141"/>
      <c r="DV2" s="141"/>
      <c r="DW2" s="141"/>
      <c r="DX2" s="141"/>
      <c r="DY2" s="141"/>
      <c r="DZ2" s="141"/>
      <c r="EA2" s="141"/>
      <c r="EB2" s="141"/>
      <c r="EC2" s="141"/>
      <c r="ED2" s="141"/>
      <c r="EE2" s="141"/>
      <c r="EF2" s="141"/>
      <c r="EG2" s="141"/>
      <c r="EH2" s="141"/>
      <c r="EI2" s="141"/>
      <c r="EJ2" s="141"/>
      <c r="EK2" s="141"/>
      <c r="EL2" s="141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141"/>
      <c r="FA2" s="141"/>
      <c r="FB2" s="141"/>
      <c r="FC2" s="141"/>
      <c r="FD2" s="141"/>
      <c r="FE2" s="141"/>
      <c r="FF2" s="141"/>
      <c r="FG2" s="141"/>
      <c r="FH2" s="141"/>
      <c r="FI2" s="141"/>
      <c r="FJ2" s="141"/>
      <c r="FK2" s="141"/>
      <c r="FL2" s="141"/>
      <c r="FM2" s="141"/>
      <c r="FN2" s="141"/>
      <c r="FO2" s="141"/>
      <c r="FP2" s="141"/>
      <c r="FQ2" s="141"/>
      <c r="FR2" s="141"/>
      <c r="FS2" s="141"/>
      <c r="FT2" s="141"/>
      <c r="FU2" s="141"/>
      <c r="FV2" s="141"/>
      <c r="FW2" s="141"/>
      <c r="FX2" s="141"/>
      <c r="FY2" s="141"/>
      <c r="FZ2" s="141"/>
      <c r="GA2" s="141"/>
      <c r="GB2" s="141"/>
      <c r="GC2" s="141"/>
      <c r="GD2" s="141"/>
      <c r="GE2" s="141"/>
      <c r="GF2" s="141"/>
      <c r="GG2" s="141"/>
      <c r="GH2" s="141"/>
      <c r="GI2" s="141"/>
      <c r="GJ2" s="141"/>
      <c r="GK2" s="141"/>
      <c r="GL2" s="141"/>
      <c r="GM2" s="141"/>
      <c r="GN2" s="141"/>
      <c r="GO2" s="141"/>
      <c r="GP2" s="141"/>
      <c r="GQ2" s="141"/>
      <c r="GR2" s="141"/>
      <c r="GS2" s="141"/>
      <c r="GT2" s="141"/>
      <c r="GU2" s="141"/>
      <c r="GV2" s="141"/>
      <c r="GW2" s="141"/>
      <c r="GX2" s="141"/>
      <c r="GY2" s="141"/>
      <c r="GZ2" s="141"/>
      <c r="HA2" s="141"/>
      <c r="HB2" s="141"/>
      <c r="HC2" s="141"/>
      <c r="HD2" s="141"/>
      <c r="HE2" s="141"/>
      <c r="HF2" s="141"/>
      <c r="HG2" s="141"/>
      <c r="HH2" s="141"/>
      <c r="HI2" s="141"/>
      <c r="HJ2" s="141"/>
      <c r="HK2" s="141"/>
      <c r="HL2" s="141"/>
      <c r="HM2" s="141"/>
      <c r="HN2" s="141"/>
      <c r="HO2" s="141"/>
      <c r="HP2" s="141"/>
      <c r="HQ2" s="141"/>
      <c r="HR2" s="141"/>
      <c r="HS2" s="141"/>
      <c r="HT2" s="141"/>
      <c r="HU2" s="141"/>
      <c r="HV2" s="141"/>
      <c r="HW2" s="141"/>
      <c r="HX2" s="141"/>
      <c r="HY2" s="141"/>
      <c r="HZ2" s="141"/>
      <c r="IA2" s="141"/>
      <c r="IB2" s="141"/>
      <c r="IC2" s="141"/>
      <c r="ID2" s="141"/>
      <c r="IE2" s="141"/>
      <c r="IF2" s="141"/>
      <c r="IG2" s="141"/>
      <c r="IH2" s="141"/>
      <c r="II2" s="141"/>
      <c r="IJ2" s="141"/>
      <c r="IK2" s="141"/>
      <c r="IL2" s="141"/>
      <c r="IM2" s="141"/>
      <c r="IN2" s="141"/>
      <c r="IO2" s="141"/>
      <c r="IP2" s="141"/>
      <c r="IQ2" s="141"/>
      <c r="IR2" s="141"/>
      <c r="IS2" s="141"/>
      <c r="IT2" s="141"/>
      <c r="IU2" s="141"/>
      <c r="IV2" s="141"/>
      <c r="IW2" s="141"/>
    </row>
    <row r="3" customFormat="false" ht="39" hidden="false" customHeight="true" outlineLevel="0" collapsed="false">
      <c r="A3" s="142"/>
      <c r="B3" s="143"/>
      <c r="C3" s="8"/>
      <c r="D3" s="119"/>
      <c r="E3" s="140"/>
      <c r="F3" s="140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39" hidden="false" customHeight="true" outlineLevel="0" collapsed="false">
      <c r="A4" s="142"/>
      <c r="B4" s="143"/>
      <c r="C4" s="8"/>
      <c r="D4" s="119"/>
      <c r="E4" s="140"/>
      <c r="F4" s="140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  <c r="IW4" s="141"/>
    </row>
    <row r="5" customFormat="false" ht="55.5" hidden="false" customHeight="true" outlineLevel="0" collapsed="false">
      <c r="A5" s="113"/>
      <c r="B5" s="143"/>
      <c r="C5" s="114"/>
      <c r="D5" s="119"/>
      <c r="E5" s="140"/>
      <c r="F5" s="140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  <c r="IU5" s="141"/>
      <c r="IV5" s="141"/>
      <c r="IW5" s="141"/>
    </row>
    <row r="6" customFormat="false" ht="39" hidden="false" customHeight="true" outlineLevel="0" collapsed="false">
      <c r="A6" s="142"/>
      <c r="B6" s="143"/>
      <c r="C6" s="8"/>
      <c r="D6" s="119"/>
      <c r="E6" s="140"/>
      <c r="F6" s="140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</row>
    <row r="7" customFormat="false" ht="31.5" hidden="false" customHeight="true" outlineLevel="0" collapsed="false">
      <c r="A7" s="142"/>
      <c r="B7" s="144"/>
      <c r="C7" s="8"/>
      <c r="D7" s="119"/>
      <c r="E7" s="140"/>
      <c r="F7" s="140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</row>
    <row r="8" customFormat="false" ht="32.25" hidden="false" customHeight="true" outlineLevel="0" collapsed="false">
      <c r="A8" s="145" t="s">
        <v>146</v>
      </c>
      <c r="B8" s="146" t="n">
        <f aca="false">SUM(B2:B7)</f>
        <v>0</v>
      </c>
      <c r="C8" s="114"/>
      <c r="D8" s="119"/>
      <c r="E8" s="140"/>
      <c r="F8" s="140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</row>
    <row r="9" customFormat="false" ht="24" hidden="false" customHeight="true" outlineLevel="0" collapsed="false">
      <c r="A9" s="136" t="s">
        <v>147</v>
      </c>
      <c r="B9" s="139"/>
      <c r="C9" s="114"/>
      <c r="D9" s="119"/>
      <c r="E9" s="147" t="s">
        <v>148</v>
      </c>
      <c r="F9" s="147" t="s">
        <v>149</v>
      </c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</row>
    <row r="10" customFormat="false" ht="55.5" hidden="false" customHeight="true" outlineLevel="0" collapsed="false">
      <c r="A10" s="142"/>
      <c r="B10" s="139"/>
      <c r="C10" s="114"/>
      <c r="D10" s="119"/>
      <c r="E10" s="148"/>
      <c r="F10" s="149" t="n">
        <f aca="false">B10*(1-E10)</f>
        <v>0</v>
      </c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</row>
    <row r="11" customFormat="false" ht="88.5" hidden="false" customHeight="true" outlineLevel="0" collapsed="false">
      <c r="A11" s="142"/>
      <c r="B11" s="150"/>
      <c r="C11" s="114"/>
      <c r="D11" s="119"/>
      <c r="E11" s="148"/>
      <c r="F11" s="151" t="n">
        <f aca="false">B11*(1-E11)</f>
        <v>0</v>
      </c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</row>
    <row r="12" customFormat="false" ht="42" hidden="false" customHeight="true" outlineLevel="0" collapsed="false">
      <c r="A12" s="142"/>
      <c r="B12" s="150"/>
      <c r="C12" s="114"/>
      <c r="D12" s="119"/>
      <c r="E12" s="148"/>
      <c r="F12" s="151" t="n">
        <f aca="false">B12*(1-E12)</f>
        <v>0</v>
      </c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</row>
    <row r="13" customFormat="false" ht="57" hidden="false" customHeight="true" outlineLevel="0" collapsed="false">
      <c r="A13" s="142"/>
      <c r="B13" s="150"/>
      <c r="C13" s="114"/>
      <c r="D13" s="119"/>
      <c r="E13" s="148"/>
      <c r="F13" s="151" t="n">
        <f aca="false">B13*(1-E13)</f>
        <v>0</v>
      </c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</row>
    <row r="14" customFormat="false" ht="33.75" hidden="false" customHeight="true" outlineLevel="0" collapsed="false">
      <c r="A14" s="142"/>
      <c r="B14" s="144"/>
      <c r="C14" s="114"/>
      <c r="D14" s="119"/>
      <c r="E14" s="152"/>
      <c r="F14" s="153" t="n">
        <f aca="false">B14*(1-E14)</f>
        <v>0</v>
      </c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</row>
    <row r="15" customFormat="false" ht="38.25" hidden="false" customHeight="true" outlineLevel="0" collapsed="false">
      <c r="A15" s="145" t="s">
        <v>146</v>
      </c>
      <c r="B15" s="146" t="n">
        <f aca="false">SUM(B10:B14)</f>
        <v>0</v>
      </c>
      <c r="C15" s="141"/>
      <c r="D15" s="141"/>
      <c r="E15" s="154" t="s">
        <v>150</v>
      </c>
      <c r="F15" s="155" t="n">
        <f aca="false">SUM(F10:F14)</f>
        <v>0</v>
      </c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</row>
    <row r="16" customFormat="false" ht="24" hidden="false" customHeight="true" outlineLevel="0" collapsed="false">
      <c r="A16" s="71" t="s">
        <v>151</v>
      </c>
      <c r="B16" s="156" t="n">
        <f aca="false">B15+B8</f>
        <v>0</v>
      </c>
      <c r="D16" s="6"/>
      <c r="E16" s="157" t="s">
        <v>152</v>
      </c>
      <c r="F16" s="158" t="n">
        <f aca="false">F15+B8</f>
        <v>0</v>
      </c>
    </row>
    <row r="17" customFormat="false" ht="15.75" hidden="false" customHeight="false" outlineLevel="0" collapsed="false">
      <c r="A17" s="159"/>
      <c r="B17" s="159"/>
      <c r="C17" s="159"/>
      <c r="D17" s="160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Contingencies and Commitments
September 30, 2001
(millions)</oddHeader>
    <oddFooter>&amp;CHIGHLY CONFIDENTIAL - DO NOT COPY OR DISTRIBUTE&amp;R&amp;P of &amp;N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3" colorId="64" zoomScale="90" zoomScaleNormal="90" zoomScalePageLayoutView="100" workbookViewId="0">
      <selection pane="topLeft" activeCell="E17" activeCellId="0" sqref="E1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34" width="67.28"/>
    <col collapsed="false" customWidth="true" hidden="false" outlineLevel="0" max="5" min="5" style="135" width="13.56"/>
    <col collapsed="false" customWidth="true" hidden="false" outlineLevel="0" max="6" min="6" style="135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36" t="s">
        <v>145</v>
      </c>
      <c r="B1" s="137"/>
      <c r="C1" s="8"/>
      <c r="D1" s="138" t="s">
        <v>101</v>
      </c>
    </row>
    <row r="2" customFormat="false" ht="39" hidden="false" customHeight="true" outlineLevel="0" collapsed="false">
      <c r="A2" s="113"/>
      <c r="B2" s="139"/>
      <c r="C2" s="114"/>
      <c r="D2" s="119"/>
      <c r="E2" s="140"/>
      <c r="F2" s="140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  <c r="CA2" s="141"/>
      <c r="CB2" s="141"/>
      <c r="CC2" s="141"/>
      <c r="CD2" s="141"/>
      <c r="CE2" s="141"/>
      <c r="CF2" s="141"/>
      <c r="CG2" s="141"/>
      <c r="CH2" s="141"/>
      <c r="CI2" s="141"/>
      <c r="CJ2" s="141"/>
      <c r="CK2" s="141"/>
      <c r="CL2" s="141"/>
      <c r="CM2" s="141"/>
      <c r="CN2" s="141"/>
      <c r="CO2" s="141"/>
      <c r="CP2" s="141"/>
      <c r="CQ2" s="141"/>
      <c r="CR2" s="141"/>
      <c r="CS2" s="141"/>
      <c r="CT2" s="141"/>
      <c r="CU2" s="141"/>
      <c r="CV2" s="141"/>
      <c r="CW2" s="141"/>
      <c r="CX2" s="141"/>
      <c r="CY2" s="141"/>
      <c r="CZ2" s="141"/>
      <c r="DA2" s="141"/>
      <c r="DB2" s="141"/>
      <c r="DC2" s="141"/>
      <c r="DD2" s="141"/>
      <c r="DE2" s="141"/>
      <c r="DF2" s="141"/>
      <c r="DG2" s="141"/>
      <c r="DH2" s="141"/>
      <c r="DI2" s="141"/>
      <c r="DJ2" s="141"/>
      <c r="DK2" s="141"/>
      <c r="DL2" s="141"/>
      <c r="DM2" s="141"/>
      <c r="DN2" s="141"/>
      <c r="DO2" s="141"/>
      <c r="DP2" s="141"/>
      <c r="DQ2" s="141"/>
      <c r="DR2" s="141"/>
      <c r="DS2" s="141"/>
      <c r="DT2" s="141"/>
      <c r="DU2" s="141"/>
      <c r="DV2" s="141"/>
      <c r="DW2" s="141"/>
      <c r="DX2" s="141"/>
      <c r="DY2" s="141"/>
      <c r="DZ2" s="141"/>
      <c r="EA2" s="141"/>
      <c r="EB2" s="141"/>
      <c r="EC2" s="141"/>
      <c r="ED2" s="141"/>
      <c r="EE2" s="141"/>
      <c r="EF2" s="141"/>
      <c r="EG2" s="141"/>
      <c r="EH2" s="141"/>
      <c r="EI2" s="141"/>
      <c r="EJ2" s="141"/>
      <c r="EK2" s="141"/>
      <c r="EL2" s="141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141"/>
      <c r="FA2" s="141"/>
      <c r="FB2" s="141"/>
      <c r="FC2" s="141"/>
      <c r="FD2" s="141"/>
      <c r="FE2" s="141"/>
      <c r="FF2" s="141"/>
      <c r="FG2" s="141"/>
      <c r="FH2" s="141"/>
      <c r="FI2" s="141"/>
      <c r="FJ2" s="141"/>
      <c r="FK2" s="141"/>
      <c r="FL2" s="141"/>
      <c r="FM2" s="141"/>
      <c r="FN2" s="141"/>
      <c r="FO2" s="141"/>
      <c r="FP2" s="141"/>
      <c r="FQ2" s="141"/>
      <c r="FR2" s="141"/>
      <c r="FS2" s="141"/>
      <c r="FT2" s="141"/>
      <c r="FU2" s="141"/>
      <c r="FV2" s="141"/>
      <c r="FW2" s="141"/>
      <c r="FX2" s="141"/>
      <c r="FY2" s="141"/>
      <c r="FZ2" s="141"/>
      <c r="GA2" s="141"/>
      <c r="GB2" s="141"/>
      <c r="GC2" s="141"/>
      <c r="GD2" s="141"/>
      <c r="GE2" s="141"/>
      <c r="GF2" s="141"/>
      <c r="GG2" s="141"/>
      <c r="GH2" s="141"/>
      <c r="GI2" s="141"/>
      <c r="GJ2" s="141"/>
      <c r="GK2" s="141"/>
      <c r="GL2" s="141"/>
      <c r="GM2" s="141"/>
      <c r="GN2" s="141"/>
      <c r="GO2" s="141"/>
      <c r="GP2" s="141"/>
      <c r="GQ2" s="141"/>
      <c r="GR2" s="141"/>
      <c r="GS2" s="141"/>
      <c r="GT2" s="141"/>
      <c r="GU2" s="141"/>
      <c r="GV2" s="141"/>
      <c r="GW2" s="141"/>
      <c r="GX2" s="141"/>
      <c r="GY2" s="141"/>
      <c r="GZ2" s="141"/>
      <c r="HA2" s="141"/>
      <c r="HB2" s="141"/>
      <c r="HC2" s="141"/>
      <c r="HD2" s="141"/>
      <c r="HE2" s="141"/>
      <c r="HF2" s="141"/>
      <c r="HG2" s="141"/>
      <c r="HH2" s="141"/>
      <c r="HI2" s="141"/>
      <c r="HJ2" s="141"/>
      <c r="HK2" s="141"/>
      <c r="HL2" s="141"/>
      <c r="HM2" s="141"/>
      <c r="HN2" s="141"/>
      <c r="HO2" s="141"/>
      <c r="HP2" s="141"/>
      <c r="HQ2" s="141"/>
      <c r="HR2" s="141"/>
      <c r="HS2" s="141"/>
      <c r="HT2" s="141"/>
      <c r="HU2" s="141"/>
      <c r="HV2" s="141"/>
      <c r="HW2" s="141"/>
      <c r="HX2" s="141"/>
      <c r="HY2" s="141"/>
      <c r="HZ2" s="141"/>
      <c r="IA2" s="141"/>
      <c r="IB2" s="141"/>
      <c r="IC2" s="141"/>
      <c r="ID2" s="141"/>
      <c r="IE2" s="141"/>
      <c r="IF2" s="141"/>
      <c r="IG2" s="141"/>
      <c r="IH2" s="141"/>
      <c r="II2" s="141"/>
      <c r="IJ2" s="141"/>
      <c r="IK2" s="141"/>
      <c r="IL2" s="141"/>
      <c r="IM2" s="141"/>
      <c r="IN2" s="141"/>
      <c r="IO2" s="141"/>
      <c r="IP2" s="141"/>
      <c r="IQ2" s="141"/>
      <c r="IR2" s="141"/>
      <c r="IS2" s="141"/>
      <c r="IT2" s="141"/>
      <c r="IU2" s="141"/>
      <c r="IV2" s="141"/>
      <c r="IW2" s="141"/>
    </row>
    <row r="3" customFormat="false" ht="39" hidden="false" customHeight="true" outlineLevel="0" collapsed="false">
      <c r="A3" s="142"/>
      <c r="B3" s="143"/>
      <c r="C3" s="8"/>
      <c r="D3" s="119"/>
      <c r="E3" s="140"/>
      <c r="F3" s="140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39" hidden="false" customHeight="true" outlineLevel="0" collapsed="false">
      <c r="A4" s="142"/>
      <c r="B4" s="143"/>
      <c r="C4" s="8"/>
      <c r="D4" s="119"/>
      <c r="E4" s="140"/>
      <c r="F4" s="140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  <c r="IW4" s="141"/>
    </row>
    <row r="5" customFormat="false" ht="55.5" hidden="false" customHeight="true" outlineLevel="0" collapsed="false">
      <c r="A5" s="113"/>
      <c r="B5" s="143"/>
      <c r="C5" s="114"/>
      <c r="D5" s="119"/>
      <c r="E5" s="140"/>
      <c r="F5" s="140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  <c r="IU5" s="141"/>
      <c r="IV5" s="141"/>
      <c r="IW5" s="141"/>
    </row>
    <row r="6" customFormat="false" ht="39" hidden="false" customHeight="true" outlineLevel="0" collapsed="false">
      <c r="A6" s="142"/>
      <c r="B6" s="143"/>
      <c r="C6" s="8"/>
      <c r="D6" s="119"/>
      <c r="E6" s="140"/>
      <c r="F6" s="140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</row>
    <row r="7" customFormat="false" ht="31.5" hidden="false" customHeight="true" outlineLevel="0" collapsed="false">
      <c r="A7" s="142"/>
      <c r="B7" s="144"/>
      <c r="C7" s="8"/>
      <c r="D7" s="119"/>
      <c r="E7" s="140"/>
      <c r="F7" s="140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</row>
    <row r="8" customFormat="false" ht="32.25" hidden="false" customHeight="true" outlineLevel="0" collapsed="false">
      <c r="A8" s="145" t="s">
        <v>146</v>
      </c>
      <c r="B8" s="146" t="n">
        <f aca="false">SUM(B2:B7)</f>
        <v>0</v>
      </c>
      <c r="C8" s="114"/>
      <c r="D8" s="119"/>
      <c r="E8" s="140"/>
      <c r="F8" s="140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</row>
    <row r="9" customFormat="false" ht="24" hidden="false" customHeight="true" outlineLevel="0" collapsed="false">
      <c r="A9" s="136" t="s">
        <v>147</v>
      </c>
      <c r="B9" s="139"/>
      <c r="C9" s="114"/>
      <c r="D9" s="119"/>
      <c r="E9" s="147" t="s">
        <v>148</v>
      </c>
      <c r="F9" s="147" t="s">
        <v>149</v>
      </c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</row>
    <row r="10" customFormat="false" ht="55.5" hidden="false" customHeight="true" outlineLevel="0" collapsed="false">
      <c r="A10" s="142"/>
      <c r="B10" s="139"/>
      <c r="C10" s="114"/>
      <c r="D10" s="119"/>
      <c r="E10" s="148"/>
      <c r="F10" s="149" t="n">
        <f aca="false">B10*(1-E10)</f>
        <v>0</v>
      </c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</row>
    <row r="11" customFormat="false" ht="88.5" hidden="false" customHeight="true" outlineLevel="0" collapsed="false">
      <c r="A11" s="142"/>
      <c r="B11" s="150"/>
      <c r="C11" s="114"/>
      <c r="D11" s="119"/>
      <c r="E11" s="148"/>
      <c r="F11" s="151" t="n">
        <f aca="false">B11*(1-E11)</f>
        <v>0</v>
      </c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</row>
    <row r="12" customFormat="false" ht="42" hidden="false" customHeight="true" outlineLevel="0" collapsed="false">
      <c r="A12" s="142"/>
      <c r="B12" s="150"/>
      <c r="C12" s="114"/>
      <c r="D12" s="119"/>
      <c r="E12" s="148"/>
      <c r="F12" s="151" t="n">
        <f aca="false">B12*(1-E12)</f>
        <v>0</v>
      </c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</row>
    <row r="13" customFormat="false" ht="57" hidden="false" customHeight="true" outlineLevel="0" collapsed="false">
      <c r="A13" s="142"/>
      <c r="B13" s="150"/>
      <c r="C13" s="114"/>
      <c r="D13" s="119"/>
      <c r="E13" s="148"/>
      <c r="F13" s="151" t="n">
        <f aca="false">B13*(1-E13)</f>
        <v>0</v>
      </c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</row>
    <row r="14" customFormat="false" ht="33.75" hidden="false" customHeight="true" outlineLevel="0" collapsed="false">
      <c r="A14" s="142"/>
      <c r="B14" s="144"/>
      <c r="C14" s="114"/>
      <c r="D14" s="119"/>
      <c r="E14" s="152"/>
      <c r="F14" s="153" t="n">
        <f aca="false">B14*(1-E14)</f>
        <v>0</v>
      </c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</row>
    <row r="15" customFormat="false" ht="38.25" hidden="false" customHeight="true" outlineLevel="0" collapsed="false">
      <c r="A15" s="145" t="s">
        <v>146</v>
      </c>
      <c r="B15" s="146" t="n">
        <f aca="false">SUM(B10:B14)</f>
        <v>0</v>
      </c>
      <c r="C15" s="141"/>
      <c r="D15" s="141"/>
      <c r="E15" s="154" t="s">
        <v>150</v>
      </c>
      <c r="F15" s="155" t="n">
        <f aca="false">SUM(F10:F14)</f>
        <v>0</v>
      </c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</row>
    <row r="16" customFormat="false" ht="24" hidden="false" customHeight="true" outlineLevel="0" collapsed="false">
      <c r="A16" s="71" t="s">
        <v>151</v>
      </c>
      <c r="B16" s="156" t="n">
        <f aca="false">B15+B8</f>
        <v>0</v>
      </c>
      <c r="D16" s="6"/>
      <c r="E16" s="157" t="s">
        <v>152</v>
      </c>
      <c r="F16" s="158" t="n">
        <f aca="false">F15+B8</f>
        <v>0</v>
      </c>
    </row>
    <row r="17" customFormat="false" ht="15.75" hidden="false" customHeight="false" outlineLevel="0" collapsed="false">
      <c r="A17" s="159"/>
      <c r="B17" s="159"/>
      <c r="C17" s="159"/>
      <c r="D17" s="160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SERVICES
Contingencies and Commitments
September 30, 2001
(millions)</oddHeader>
    <oddFooter>&amp;CHIGHLY CONFIDENTIAL - DO NOT COPY OR DISTRIBUTE&amp;R&amp;P of &amp;N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17" activeCellId="0" sqref="E1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34" width="67.28"/>
    <col collapsed="false" customWidth="true" hidden="false" outlineLevel="0" max="5" min="5" style="135" width="13.56"/>
    <col collapsed="false" customWidth="true" hidden="false" outlineLevel="0" max="6" min="6" style="135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36" t="s">
        <v>145</v>
      </c>
      <c r="B1" s="137"/>
      <c r="C1" s="8"/>
      <c r="D1" s="138" t="s">
        <v>101</v>
      </c>
    </row>
    <row r="2" customFormat="false" ht="39" hidden="false" customHeight="true" outlineLevel="0" collapsed="false">
      <c r="A2" s="113"/>
      <c r="B2" s="139"/>
      <c r="C2" s="114"/>
      <c r="D2" s="119"/>
      <c r="E2" s="140"/>
      <c r="F2" s="140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  <c r="CA2" s="141"/>
      <c r="CB2" s="141"/>
      <c r="CC2" s="141"/>
      <c r="CD2" s="141"/>
      <c r="CE2" s="141"/>
      <c r="CF2" s="141"/>
      <c r="CG2" s="141"/>
      <c r="CH2" s="141"/>
      <c r="CI2" s="141"/>
      <c r="CJ2" s="141"/>
      <c r="CK2" s="141"/>
      <c r="CL2" s="141"/>
      <c r="CM2" s="141"/>
      <c r="CN2" s="141"/>
      <c r="CO2" s="141"/>
      <c r="CP2" s="141"/>
      <c r="CQ2" s="141"/>
      <c r="CR2" s="141"/>
      <c r="CS2" s="141"/>
      <c r="CT2" s="141"/>
      <c r="CU2" s="141"/>
      <c r="CV2" s="141"/>
      <c r="CW2" s="141"/>
      <c r="CX2" s="141"/>
      <c r="CY2" s="141"/>
      <c r="CZ2" s="141"/>
      <c r="DA2" s="141"/>
      <c r="DB2" s="141"/>
      <c r="DC2" s="141"/>
      <c r="DD2" s="141"/>
      <c r="DE2" s="141"/>
      <c r="DF2" s="141"/>
      <c r="DG2" s="141"/>
      <c r="DH2" s="141"/>
      <c r="DI2" s="141"/>
      <c r="DJ2" s="141"/>
      <c r="DK2" s="141"/>
      <c r="DL2" s="141"/>
      <c r="DM2" s="141"/>
      <c r="DN2" s="141"/>
      <c r="DO2" s="141"/>
      <c r="DP2" s="141"/>
      <c r="DQ2" s="141"/>
      <c r="DR2" s="141"/>
      <c r="DS2" s="141"/>
      <c r="DT2" s="141"/>
      <c r="DU2" s="141"/>
      <c r="DV2" s="141"/>
      <c r="DW2" s="141"/>
      <c r="DX2" s="141"/>
      <c r="DY2" s="141"/>
      <c r="DZ2" s="141"/>
      <c r="EA2" s="141"/>
      <c r="EB2" s="141"/>
      <c r="EC2" s="141"/>
      <c r="ED2" s="141"/>
      <c r="EE2" s="141"/>
      <c r="EF2" s="141"/>
      <c r="EG2" s="141"/>
      <c r="EH2" s="141"/>
      <c r="EI2" s="141"/>
      <c r="EJ2" s="141"/>
      <c r="EK2" s="141"/>
      <c r="EL2" s="141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141"/>
      <c r="FA2" s="141"/>
      <c r="FB2" s="141"/>
      <c r="FC2" s="141"/>
      <c r="FD2" s="141"/>
      <c r="FE2" s="141"/>
      <c r="FF2" s="141"/>
      <c r="FG2" s="141"/>
      <c r="FH2" s="141"/>
      <c r="FI2" s="141"/>
      <c r="FJ2" s="141"/>
      <c r="FK2" s="141"/>
      <c r="FL2" s="141"/>
      <c r="FM2" s="141"/>
      <c r="FN2" s="141"/>
      <c r="FO2" s="141"/>
      <c r="FP2" s="141"/>
      <c r="FQ2" s="141"/>
      <c r="FR2" s="141"/>
      <c r="FS2" s="141"/>
      <c r="FT2" s="141"/>
      <c r="FU2" s="141"/>
      <c r="FV2" s="141"/>
      <c r="FW2" s="141"/>
      <c r="FX2" s="141"/>
      <c r="FY2" s="141"/>
      <c r="FZ2" s="141"/>
      <c r="GA2" s="141"/>
      <c r="GB2" s="141"/>
      <c r="GC2" s="141"/>
      <c r="GD2" s="141"/>
      <c r="GE2" s="141"/>
      <c r="GF2" s="141"/>
      <c r="GG2" s="141"/>
      <c r="GH2" s="141"/>
      <c r="GI2" s="141"/>
      <c r="GJ2" s="141"/>
      <c r="GK2" s="141"/>
      <c r="GL2" s="141"/>
      <c r="GM2" s="141"/>
      <c r="GN2" s="141"/>
      <c r="GO2" s="141"/>
      <c r="GP2" s="141"/>
      <c r="GQ2" s="141"/>
      <c r="GR2" s="141"/>
      <c r="GS2" s="141"/>
      <c r="GT2" s="141"/>
      <c r="GU2" s="141"/>
      <c r="GV2" s="141"/>
      <c r="GW2" s="141"/>
      <c r="GX2" s="141"/>
      <c r="GY2" s="141"/>
      <c r="GZ2" s="141"/>
      <c r="HA2" s="141"/>
      <c r="HB2" s="141"/>
      <c r="HC2" s="141"/>
      <c r="HD2" s="141"/>
      <c r="HE2" s="141"/>
      <c r="HF2" s="141"/>
      <c r="HG2" s="141"/>
      <c r="HH2" s="141"/>
      <c r="HI2" s="141"/>
      <c r="HJ2" s="141"/>
      <c r="HK2" s="141"/>
      <c r="HL2" s="141"/>
      <c r="HM2" s="141"/>
      <c r="HN2" s="141"/>
      <c r="HO2" s="141"/>
      <c r="HP2" s="141"/>
      <c r="HQ2" s="141"/>
      <c r="HR2" s="141"/>
      <c r="HS2" s="141"/>
      <c r="HT2" s="141"/>
      <c r="HU2" s="141"/>
      <c r="HV2" s="141"/>
      <c r="HW2" s="141"/>
      <c r="HX2" s="141"/>
      <c r="HY2" s="141"/>
      <c r="HZ2" s="141"/>
      <c r="IA2" s="141"/>
      <c r="IB2" s="141"/>
      <c r="IC2" s="141"/>
      <c r="ID2" s="141"/>
      <c r="IE2" s="141"/>
      <c r="IF2" s="141"/>
      <c r="IG2" s="141"/>
      <c r="IH2" s="141"/>
      <c r="II2" s="141"/>
      <c r="IJ2" s="141"/>
      <c r="IK2" s="141"/>
      <c r="IL2" s="141"/>
      <c r="IM2" s="141"/>
      <c r="IN2" s="141"/>
      <c r="IO2" s="141"/>
      <c r="IP2" s="141"/>
      <c r="IQ2" s="141"/>
      <c r="IR2" s="141"/>
      <c r="IS2" s="141"/>
      <c r="IT2" s="141"/>
      <c r="IU2" s="141"/>
      <c r="IV2" s="141"/>
      <c r="IW2" s="141"/>
    </row>
    <row r="3" customFormat="false" ht="39" hidden="false" customHeight="true" outlineLevel="0" collapsed="false">
      <c r="A3" s="142"/>
      <c r="B3" s="143"/>
      <c r="C3" s="8"/>
      <c r="D3" s="119"/>
      <c r="E3" s="140"/>
      <c r="F3" s="140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39" hidden="false" customHeight="true" outlineLevel="0" collapsed="false">
      <c r="A4" s="142"/>
      <c r="B4" s="143"/>
      <c r="C4" s="8"/>
      <c r="D4" s="119"/>
      <c r="E4" s="140"/>
      <c r="F4" s="140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  <c r="IW4" s="141"/>
    </row>
    <row r="5" customFormat="false" ht="55.5" hidden="false" customHeight="true" outlineLevel="0" collapsed="false">
      <c r="A5" s="113"/>
      <c r="B5" s="143"/>
      <c r="C5" s="114"/>
      <c r="D5" s="119"/>
      <c r="E5" s="140"/>
      <c r="F5" s="140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  <c r="IU5" s="141"/>
      <c r="IV5" s="141"/>
      <c r="IW5" s="141"/>
    </row>
    <row r="6" customFormat="false" ht="39" hidden="false" customHeight="true" outlineLevel="0" collapsed="false">
      <c r="A6" s="142"/>
      <c r="B6" s="143"/>
      <c r="C6" s="8"/>
      <c r="D6" s="119"/>
      <c r="E6" s="140"/>
      <c r="F6" s="140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</row>
    <row r="7" customFormat="false" ht="31.5" hidden="false" customHeight="true" outlineLevel="0" collapsed="false">
      <c r="A7" s="142"/>
      <c r="B7" s="144"/>
      <c r="C7" s="8"/>
      <c r="D7" s="119"/>
      <c r="E7" s="140"/>
      <c r="F7" s="140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</row>
    <row r="8" customFormat="false" ht="32.25" hidden="false" customHeight="true" outlineLevel="0" collapsed="false">
      <c r="A8" s="145" t="s">
        <v>146</v>
      </c>
      <c r="B8" s="146" t="n">
        <f aca="false">SUM(B2:B7)</f>
        <v>0</v>
      </c>
      <c r="C8" s="114"/>
      <c r="D8" s="119"/>
      <c r="E8" s="140"/>
      <c r="F8" s="140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</row>
    <row r="9" customFormat="false" ht="24" hidden="false" customHeight="true" outlineLevel="0" collapsed="false">
      <c r="A9" s="136" t="s">
        <v>147</v>
      </c>
      <c r="B9" s="139"/>
      <c r="C9" s="114"/>
      <c r="D9" s="119"/>
      <c r="E9" s="147" t="s">
        <v>148</v>
      </c>
      <c r="F9" s="147" t="s">
        <v>149</v>
      </c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</row>
    <row r="10" customFormat="false" ht="55.5" hidden="false" customHeight="true" outlineLevel="0" collapsed="false">
      <c r="A10" s="142"/>
      <c r="B10" s="139"/>
      <c r="C10" s="114"/>
      <c r="D10" s="119"/>
      <c r="E10" s="148"/>
      <c r="F10" s="149" t="n">
        <f aca="false">B10*(1-E10)</f>
        <v>0</v>
      </c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</row>
    <row r="11" customFormat="false" ht="88.5" hidden="false" customHeight="true" outlineLevel="0" collapsed="false">
      <c r="A11" s="142"/>
      <c r="B11" s="150"/>
      <c r="C11" s="114"/>
      <c r="D11" s="119"/>
      <c r="E11" s="148"/>
      <c r="F11" s="151" t="n">
        <f aca="false">B11*(1-E11)</f>
        <v>0</v>
      </c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</row>
    <row r="12" customFormat="false" ht="42" hidden="false" customHeight="true" outlineLevel="0" collapsed="false">
      <c r="A12" s="142"/>
      <c r="B12" s="150"/>
      <c r="C12" s="114"/>
      <c r="D12" s="119"/>
      <c r="E12" s="148"/>
      <c r="F12" s="151" t="n">
        <f aca="false">B12*(1-E12)</f>
        <v>0</v>
      </c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</row>
    <row r="13" customFormat="false" ht="57" hidden="false" customHeight="true" outlineLevel="0" collapsed="false">
      <c r="A13" s="142"/>
      <c r="B13" s="150"/>
      <c r="C13" s="114"/>
      <c r="D13" s="119"/>
      <c r="E13" s="148"/>
      <c r="F13" s="151" t="n">
        <f aca="false">B13*(1-E13)</f>
        <v>0</v>
      </c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</row>
    <row r="14" customFormat="false" ht="33.75" hidden="false" customHeight="true" outlineLevel="0" collapsed="false">
      <c r="A14" s="142"/>
      <c r="B14" s="144"/>
      <c r="C14" s="114"/>
      <c r="D14" s="119"/>
      <c r="E14" s="152"/>
      <c r="F14" s="153" t="n">
        <f aca="false">B14*(1-E14)</f>
        <v>0</v>
      </c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</row>
    <row r="15" customFormat="false" ht="38.25" hidden="false" customHeight="true" outlineLevel="0" collapsed="false">
      <c r="A15" s="145" t="s">
        <v>146</v>
      </c>
      <c r="B15" s="146" t="n">
        <f aca="false">SUM(B10:B14)</f>
        <v>0</v>
      </c>
      <c r="C15" s="141"/>
      <c r="D15" s="141"/>
      <c r="E15" s="154" t="s">
        <v>150</v>
      </c>
      <c r="F15" s="155" t="n">
        <f aca="false">SUM(F10:F14)</f>
        <v>0</v>
      </c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</row>
    <row r="16" customFormat="false" ht="24" hidden="false" customHeight="true" outlineLevel="0" collapsed="false">
      <c r="A16" s="71" t="s">
        <v>151</v>
      </c>
      <c r="B16" s="156" t="n">
        <f aca="false">B15+B8</f>
        <v>0</v>
      </c>
      <c r="D16" s="6"/>
      <c r="E16" s="157" t="s">
        <v>152</v>
      </c>
      <c r="F16" s="158" t="n">
        <f aca="false">F15+B8</f>
        <v>0</v>
      </c>
    </row>
    <row r="17" customFormat="false" ht="15.75" hidden="false" customHeight="false" outlineLevel="0" collapsed="false">
      <c r="A17" s="159"/>
      <c r="B17" s="159"/>
      <c r="C17" s="159"/>
      <c r="D17" s="160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INDUSTRIAL MARKETS
Contingencies and Commitments
September 30, 2001
(millions)</oddHeader>
    <oddFooter>&amp;CHIGHLY CONFIDENTIAL - DO NOT COPY OR DISTRIBUTE&amp;R&amp;P of &amp;N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17" activeCellId="0" sqref="E1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34" width="67.28"/>
    <col collapsed="false" customWidth="true" hidden="false" outlineLevel="0" max="5" min="5" style="135" width="13.56"/>
    <col collapsed="false" customWidth="true" hidden="false" outlineLevel="0" max="6" min="6" style="135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36" t="s">
        <v>145</v>
      </c>
      <c r="B1" s="137"/>
      <c r="C1" s="8"/>
      <c r="D1" s="138" t="s">
        <v>101</v>
      </c>
    </row>
    <row r="2" customFormat="false" ht="39" hidden="false" customHeight="true" outlineLevel="0" collapsed="false">
      <c r="A2" s="113"/>
      <c r="B2" s="139"/>
      <c r="C2" s="114"/>
      <c r="D2" s="119"/>
      <c r="E2" s="140"/>
      <c r="F2" s="140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  <c r="CA2" s="141"/>
      <c r="CB2" s="141"/>
      <c r="CC2" s="141"/>
      <c r="CD2" s="141"/>
      <c r="CE2" s="141"/>
      <c r="CF2" s="141"/>
      <c r="CG2" s="141"/>
      <c r="CH2" s="141"/>
      <c r="CI2" s="141"/>
      <c r="CJ2" s="141"/>
      <c r="CK2" s="141"/>
      <c r="CL2" s="141"/>
      <c r="CM2" s="141"/>
      <c r="CN2" s="141"/>
      <c r="CO2" s="141"/>
      <c r="CP2" s="141"/>
      <c r="CQ2" s="141"/>
      <c r="CR2" s="141"/>
      <c r="CS2" s="141"/>
      <c r="CT2" s="141"/>
      <c r="CU2" s="141"/>
      <c r="CV2" s="141"/>
      <c r="CW2" s="141"/>
      <c r="CX2" s="141"/>
      <c r="CY2" s="141"/>
      <c r="CZ2" s="141"/>
      <c r="DA2" s="141"/>
      <c r="DB2" s="141"/>
      <c r="DC2" s="141"/>
      <c r="DD2" s="141"/>
      <c r="DE2" s="141"/>
      <c r="DF2" s="141"/>
      <c r="DG2" s="141"/>
      <c r="DH2" s="141"/>
      <c r="DI2" s="141"/>
      <c r="DJ2" s="141"/>
      <c r="DK2" s="141"/>
      <c r="DL2" s="141"/>
      <c r="DM2" s="141"/>
      <c r="DN2" s="141"/>
      <c r="DO2" s="141"/>
      <c r="DP2" s="141"/>
      <c r="DQ2" s="141"/>
      <c r="DR2" s="141"/>
      <c r="DS2" s="141"/>
      <c r="DT2" s="141"/>
      <c r="DU2" s="141"/>
      <c r="DV2" s="141"/>
      <c r="DW2" s="141"/>
      <c r="DX2" s="141"/>
      <c r="DY2" s="141"/>
      <c r="DZ2" s="141"/>
      <c r="EA2" s="141"/>
      <c r="EB2" s="141"/>
      <c r="EC2" s="141"/>
      <c r="ED2" s="141"/>
      <c r="EE2" s="141"/>
      <c r="EF2" s="141"/>
      <c r="EG2" s="141"/>
      <c r="EH2" s="141"/>
      <c r="EI2" s="141"/>
      <c r="EJ2" s="141"/>
      <c r="EK2" s="141"/>
      <c r="EL2" s="141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141"/>
      <c r="FA2" s="141"/>
      <c r="FB2" s="141"/>
      <c r="FC2" s="141"/>
      <c r="FD2" s="141"/>
      <c r="FE2" s="141"/>
      <c r="FF2" s="141"/>
      <c r="FG2" s="141"/>
      <c r="FH2" s="141"/>
      <c r="FI2" s="141"/>
      <c r="FJ2" s="141"/>
      <c r="FK2" s="141"/>
      <c r="FL2" s="141"/>
      <c r="FM2" s="141"/>
      <c r="FN2" s="141"/>
      <c r="FO2" s="141"/>
      <c r="FP2" s="141"/>
      <c r="FQ2" s="141"/>
      <c r="FR2" s="141"/>
      <c r="FS2" s="141"/>
      <c r="FT2" s="141"/>
      <c r="FU2" s="141"/>
      <c r="FV2" s="141"/>
      <c r="FW2" s="141"/>
      <c r="FX2" s="141"/>
      <c r="FY2" s="141"/>
      <c r="FZ2" s="141"/>
      <c r="GA2" s="141"/>
      <c r="GB2" s="141"/>
      <c r="GC2" s="141"/>
      <c r="GD2" s="141"/>
      <c r="GE2" s="141"/>
      <c r="GF2" s="141"/>
      <c r="GG2" s="141"/>
      <c r="GH2" s="141"/>
      <c r="GI2" s="141"/>
      <c r="GJ2" s="141"/>
      <c r="GK2" s="141"/>
      <c r="GL2" s="141"/>
      <c r="GM2" s="141"/>
      <c r="GN2" s="141"/>
      <c r="GO2" s="141"/>
      <c r="GP2" s="141"/>
      <c r="GQ2" s="141"/>
      <c r="GR2" s="141"/>
      <c r="GS2" s="141"/>
      <c r="GT2" s="141"/>
      <c r="GU2" s="141"/>
      <c r="GV2" s="141"/>
      <c r="GW2" s="141"/>
      <c r="GX2" s="141"/>
      <c r="GY2" s="141"/>
      <c r="GZ2" s="141"/>
      <c r="HA2" s="141"/>
      <c r="HB2" s="141"/>
      <c r="HC2" s="141"/>
      <c r="HD2" s="141"/>
      <c r="HE2" s="141"/>
      <c r="HF2" s="141"/>
      <c r="HG2" s="141"/>
      <c r="HH2" s="141"/>
      <c r="HI2" s="141"/>
      <c r="HJ2" s="141"/>
      <c r="HK2" s="141"/>
      <c r="HL2" s="141"/>
      <c r="HM2" s="141"/>
      <c r="HN2" s="141"/>
      <c r="HO2" s="141"/>
      <c r="HP2" s="141"/>
      <c r="HQ2" s="141"/>
      <c r="HR2" s="141"/>
      <c r="HS2" s="141"/>
      <c r="HT2" s="141"/>
      <c r="HU2" s="141"/>
      <c r="HV2" s="141"/>
      <c r="HW2" s="141"/>
      <c r="HX2" s="141"/>
      <c r="HY2" s="141"/>
      <c r="HZ2" s="141"/>
      <c r="IA2" s="141"/>
      <c r="IB2" s="141"/>
      <c r="IC2" s="141"/>
      <c r="ID2" s="141"/>
      <c r="IE2" s="141"/>
      <c r="IF2" s="141"/>
      <c r="IG2" s="141"/>
      <c r="IH2" s="141"/>
      <c r="II2" s="141"/>
      <c r="IJ2" s="141"/>
      <c r="IK2" s="141"/>
      <c r="IL2" s="141"/>
      <c r="IM2" s="141"/>
      <c r="IN2" s="141"/>
      <c r="IO2" s="141"/>
      <c r="IP2" s="141"/>
      <c r="IQ2" s="141"/>
      <c r="IR2" s="141"/>
      <c r="IS2" s="141"/>
      <c r="IT2" s="141"/>
      <c r="IU2" s="141"/>
      <c r="IV2" s="141"/>
      <c r="IW2" s="141"/>
    </row>
    <row r="3" customFormat="false" ht="39" hidden="false" customHeight="true" outlineLevel="0" collapsed="false">
      <c r="A3" s="142"/>
      <c r="B3" s="143"/>
      <c r="C3" s="8"/>
      <c r="D3" s="119"/>
      <c r="E3" s="140"/>
      <c r="F3" s="140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39" hidden="false" customHeight="true" outlineLevel="0" collapsed="false">
      <c r="A4" s="142"/>
      <c r="B4" s="143"/>
      <c r="C4" s="8"/>
      <c r="D4" s="119"/>
      <c r="E4" s="140"/>
      <c r="F4" s="140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  <c r="IW4" s="141"/>
    </row>
    <row r="5" customFormat="false" ht="55.5" hidden="false" customHeight="true" outlineLevel="0" collapsed="false">
      <c r="A5" s="113"/>
      <c r="B5" s="143"/>
      <c r="C5" s="114"/>
      <c r="D5" s="119"/>
      <c r="E5" s="140"/>
      <c r="F5" s="140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  <c r="IU5" s="141"/>
      <c r="IV5" s="141"/>
      <c r="IW5" s="141"/>
    </row>
    <row r="6" customFormat="false" ht="39" hidden="false" customHeight="true" outlineLevel="0" collapsed="false">
      <c r="A6" s="142"/>
      <c r="B6" s="143"/>
      <c r="C6" s="8"/>
      <c r="D6" s="119"/>
      <c r="E6" s="140"/>
      <c r="F6" s="140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</row>
    <row r="7" customFormat="false" ht="31.5" hidden="false" customHeight="true" outlineLevel="0" collapsed="false">
      <c r="A7" s="142"/>
      <c r="B7" s="144"/>
      <c r="C7" s="8"/>
      <c r="D7" s="119"/>
      <c r="E7" s="140"/>
      <c r="F7" s="140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</row>
    <row r="8" customFormat="false" ht="32.25" hidden="false" customHeight="true" outlineLevel="0" collapsed="false">
      <c r="A8" s="145" t="s">
        <v>146</v>
      </c>
      <c r="B8" s="146" t="n">
        <f aca="false">SUM(B2:B7)</f>
        <v>0</v>
      </c>
      <c r="C8" s="114"/>
      <c r="D8" s="119"/>
      <c r="E8" s="140"/>
      <c r="F8" s="140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</row>
    <row r="9" customFormat="false" ht="24" hidden="false" customHeight="true" outlineLevel="0" collapsed="false">
      <c r="A9" s="136" t="s">
        <v>147</v>
      </c>
      <c r="B9" s="139"/>
      <c r="C9" s="114"/>
      <c r="D9" s="119"/>
      <c r="E9" s="147" t="s">
        <v>148</v>
      </c>
      <c r="F9" s="147" t="s">
        <v>149</v>
      </c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</row>
    <row r="10" customFormat="false" ht="55.5" hidden="false" customHeight="true" outlineLevel="0" collapsed="false">
      <c r="A10" s="142"/>
      <c r="B10" s="139"/>
      <c r="C10" s="114"/>
      <c r="D10" s="119"/>
      <c r="E10" s="148"/>
      <c r="F10" s="149" t="n">
        <f aca="false">B10*(1-E10)</f>
        <v>0</v>
      </c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</row>
    <row r="11" customFormat="false" ht="88.5" hidden="false" customHeight="true" outlineLevel="0" collapsed="false">
      <c r="A11" s="142"/>
      <c r="B11" s="150"/>
      <c r="C11" s="114"/>
      <c r="D11" s="119"/>
      <c r="E11" s="148"/>
      <c r="F11" s="151" t="n">
        <f aca="false">B11*(1-E11)</f>
        <v>0</v>
      </c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</row>
    <row r="12" customFormat="false" ht="42" hidden="false" customHeight="true" outlineLevel="0" collapsed="false">
      <c r="A12" s="142"/>
      <c r="B12" s="150"/>
      <c r="C12" s="114"/>
      <c r="D12" s="119"/>
      <c r="E12" s="148"/>
      <c r="F12" s="151" t="n">
        <f aca="false">B12*(1-E12)</f>
        <v>0</v>
      </c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</row>
    <row r="13" customFormat="false" ht="57" hidden="false" customHeight="true" outlineLevel="0" collapsed="false">
      <c r="A13" s="142"/>
      <c r="B13" s="150"/>
      <c r="C13" s="114"/>
      <c r="D13" s="119"/>
      <c r="E13" s="148"/>
      <c r="F13" s="151" t="n">
        <f aca="false">B13*(1-E13)</f>
        <v>0</v>
      </c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</row>
    <row r="14" customFormat="false" ht="33.75" hidden="false" customHeight="true" outlineLevel="0" collapsed="false">
      <c r="A14" s="142"/>
      <c r="B14" s="144"/>
      <c r="C14" s="114"/>
      <c r="D14" s="119"/>
      <c r="E14" s="152"/>
      <c r="F14" s="153" t="n">
        <f aca="false">B14*(1-E14)</f>
        <v>0</v>
      </c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</row>
    <row r="15" customFormat="false" ht="38.25" hidden="false" customHeight="true" outlineLevel="0" collapsed="false">
      <c r="A15" s="145" t="s">
        <v>146</v>
      </c>
      <c r="B15" s="146" t="n">
        <f aca="false">SUM(B10:B14)</f>
        <v>0</v>
      </c>
      <c r="C15" s="141"/>
      <c r="D15" s="141"/>
      <c r="E15" s="154" t="s">
        <v>150</v>
      </c>
      <c r="F15" s="155" t="n">
        <f aca="false">SUM(F10:F14)</f>
        <v>0</v>
      </c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</row>
    <row r="16" customFormat="false" ht="24" hidden="false" customHeight="true" outlineLevel="0" collapsed="false">
      <c r="A16" s="71" t="s">
        <v>151</v>
      </c>
      <c r="B16" s="156" t="n">
        <f aca="false">B15+B8</f>
        <v>0</v>
      </c>
      <c r="D16" s="6"/>
      <c r="E16" s="157" t="s">
        <v>152</v>
      </c>
      <c r="F16" s="158" t="n">
        <f aca="false">F15+B8</f>
        <v>0</v>
      </c>
    </row>
    <row r="17" customFormat="false" ht="15.75" hidden="false" customHeight="false" outlineLevel="0" collapsed="false">
      <c r="A17" s="159"/>
      <c r="B17" s="159"/>
      <c r="C17" s="159"/>
      <c r="D17" s="160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Contingencies and Commitments
September 30, 2001
(millions)</oddHeader>
    <oddFooter>&amp;CHIGHLY CONFIDENTIAL - DO NOT COPY OR DISTRIBUTE&amp;R&amp;P of &amp;N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17" activeCellId="0" sqref="E1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34" width="67.28"/>
    <col collapsed="false" customWidth="true" hidden="false" outlineLevel="0" max="5" min="5" style="135" width="13.56"/>
    <col collapsed="false" customWidth="true" hidden="false" outlineLevel="0" max="6" min="6" style="135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36" t="s">
        <v>145</v>
      </c>
      <c r="B1" s="137"/>
      <c r="C1" s="8"/>
      <c r="D1" s="138" t="s">
        <v>101</v>
      </c>
    </row>
    <row r="2" customFormat="false" ht="39" hidden="false" customHeight="true" outlineLevel="0" collapsed="false">
      <c r="A2" s="113"/>
      <c r="B2" s="139"/>
      <c r="C2" s="114"/>
      <c r="D2" s="119"/>
      <c r="E2" s="140"/>
      <c r="F2" s="140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  <c r="CA2" s="141"/>
      <c r="CB2" s="141"/>
      <c r="CC2" s="141"/>
      <c r="CD2" s="141"/>
      <c r="CE2" s="141"/>
      <c r="CF2" s="141"/>
      <c r="CG2" s="141"/>
      <c r="CH2" s="141"/>
      <c r="CI2" s="141"/>
      <c r="CJ2" s="141"/>
      <c r="CK2" s="141"/>
      <c r="CL2" s="141"/>
      <c r="CM2" s="141"/>
      <c r="CN2" s="141"/>
      <c r="CO2" s="141"/>
      <c r="CP2" s="141"/>
      <c r="CQ2" s="141"/>
      <c r="CR2" s="141"/>
      <c r="CS2" s="141"/>
      <c r="CT2" s="141"/>
      <c r="CU2" s="141"/>
      <c r="CV2" s="141"/>
      <c r="CW2" s="141"/>
      <c r="CX2" s="141"/>
      <c r="CY2" s="141"/>
      <c r="CZ2" s="141"/>
      <c r="DA2" s="141"/>
      <c r="DB2" s="141"/>
      <c r="DC2" s="141"/>
      <c r="DD2" s="141"/>
      <c r="DE2" s="141"/>
      <c r="DF2" s="141"/>
      <c r="DG2" s="141"/>
      <c r="DH2" s="141"/>
      <c r="DI2" s="141"/>
      <c r="DJ2" s="141"/>
      <c r="DK2" s="141"/>
      <c r="DL2" s="141"/>
      <c r="DM2" s="141"/>
      <c r="DN2" s="141"/>
      <c r="DO2" s="141"/>
      <c r="DP2" s="141"/>
      <c r="DQ2" s="141"/>
      <c r="DR2" s="141"/>
      <c r="DS2" s="141"/>
      <c r="DT2" s="141"/>
      <c r="DU2" s="141"/>
      <c r="DV2" s="141"/>
      <c r="DW2" s="141"/>
      <c r="DX2" s="141"/>
      <c r="DY2" s="141"/>
      <c r="DZ2" s="141"/>
      <c r="EA2" s="141"/>
      <c r="EB2" s="141"/>
      <c r="EC2" s="141"/>
      <c r="ED2" s="141"/>
      <c r="EE2" s="141"/>
      <c r="EF2" s="141"/>
      <c r="EG2" s="141"/>
      <c r="EH2" s="141"/>
      <c r="EI2" s="141"/>
      <c r="EJ2" s="141"/>
      <c r="EK2" s="141"/>
      <c r="EL2" s="141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141"/>
      <c r="FA2" s="141"/>
      <c r="FB2" s="141"/>
      <c r="FC2" s="141"/>
      <c r="FD2" s="141"/>
      <c r="FE2" s="141"/>
      <c r="FF2" s="141"/>
      <c r="FG2" s="141"/>
      <c r="FH2" s="141"/>
      <c r="FI2" s="141"/>
      <c r="FJ2" s="141"/>
      <c r="FK2" s="141"/>
      <c r="FL2" s="141"/>
      <c r="FM2" s="141"/>
      <c r="FN2" s="141"/>
      <c r="FO2" s="141"/>
      <c r="FP2" s="141"/>
      <c r="FQ2" s="141"/>
      <c r="FR2" s="141"/>
      <c r="FS2" s="141"/>
      <c r="FT2" s="141"/>
      <c r="FU2" s="141"/>
      <c r="FV2" s="141"/>
      <c r="FW2" s="141"/>
      <c r="FX2" s="141"/>
      <c r="FY2" s="141"/>
      <c r="FZ2" s="141"/>
      <c r="GA2" s="141"/>
      <c r="GB2" s="141"/>
      <c r="GC2" s="141"/>
      <c r="GD2" s="141"/>
      <c r="GE2" s="141"/>
      <c r="GF2" s="141"/>
      <c r="GG2" s="141"/>
      <c r="GH2" s="141"/>
      <c r="GI2" s="141"/>
      <c r="GJ2" s="141"/>
      <c r="GK2" s="141"/>
      <c r="GL2" s="141"/>
      <c r="GM2" s="141"/>
      <c r="GN2" s="141"/>
      <c r="GO2" s="141"/>
      <c r="GP2" s="141"/>
      <c r="GQ2" s="141"/>
      <c r="GR2" s="141"/>
      <c r="GS2" s="141"/>
      <c r="GT2" s="141"/>
      <c r="GU2" s="141"/>
      <c r="GV2" s="141"/>
      <c r="GW2" s="141"/>
      <c r="GX2" s="141"/>
      <c r="GY2" s="141"/>
      <c r="GZ2" s="141"/>
      <c r="HA2" s="141"/>
      <c r="HB2" s="141"/>
      <c r="HC2" s="141"/>
      <c r="HD2" s="141"/>
      <c r="HE2" s="141"/>
      <c r="HF2" s="141"/>
      <c r="HG2" s="141"/>
      <c r="HH2" s="141"/>
      <c r="HI2" s="141"/>
      <c r="HJ2" s="141"/>
      <c r="HK2" s="141"/>
      <c r="HL2" s="141"/>
      <c r="HM2" s="141"/>
      <c r="HN2" s="141"/>
      <c r="HO2" s="141"/>
      <c r="HP2" s="141"/>
      <c r="HQ2" s="141"/>
      <c r="HR2" s="141"/>
      <c r="HS2" s="141"/>
      <c r="HT2" s="141"/>
      <c r="HU2" s="141"/>
      <c r="HV2" s="141"/>
      <c r="HW2" s="141"/>
      <c r="HX2" s="141"/>
      <c r="HY2" s="141"/>
      <c r="HZ2" s="141"/>
      <c r="IA2" s="141"/>
      <c r="IB2" s="141"/>
      <c r="IC2" s="141"/>
      <c r="ID2" s="141"/>
      <c r="IE2" s="141"/>
      <c r="IF2" s="141"/>
      <c r="IG2" s="141"/>
      <c r="IH2" s="141"/>
      <c r="II2" s="141"/>
      <c r="IJ2" s="141"/>
      <c r="IK2" s="141"/>
      <c r="IL2" s="141"/>
      <c r="IM2" s="141"/>
      <c r="IN2" s="141"/>
      <c r="IO2" s="141"/>
      <c r="IP2" s="141"/>
      <c r="IQ2" s="141"/>
      <c r="IR2" s="141"/>
      <c r="IS2" s="141"/>
      <c r="IT2" s="141"/>
      <c r="IU2" s="141"/>
      <c r="IV2" s="141"/>
      <c r="IW2" s="141"/>
    </row>
    <row r="3" customFormat="false" ht="39" hidden="false" customHeight="true" outlineLevel="0" collapsed="false">
      <c r="A3" s="142"/>
      <c r="B3" s="143"/>
      <c r="C3" s="8"/>
      <c r="D3" s="119"/>
      <c r="E3" s="140"/>
      <c r="F3" s="140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39" hidden="false" customHeight="true" outlineLevel="0" collapsed="false">
      <c r="A4" s="142"/>
      <c r="B4" s="143"/>
      <c r="C4" s="8"/>
      <c r="D4" s="119"/>
      <c r="E4" s="140"/>
      <c r="F4" s="140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  <c r="IW4" s="141"/>
    </row>
    <row r="5" customFormat="false" ht="55.5" hidden="false" customHeight="true" outlineLevel="0" collapsed="false">
      <c r="A5" s="113"/>
      <c r="B5" s="143"/>
      <c r="C5" s="114"/>
      <c r="D5" s="119"/>
      <c r="E5" s="140"/>
      <c r="F5" s="140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  <c r="IU5" s="141"/>
      <c r="IV5" s="141"/>
      <c r="IW5" s="141"/>
    </row>
    <row r="6" customFormat="false" ht="39" hidden="false" customHeight="true" outlineLevel="0" collapsed="false">
      <c r="A6" s="142"/>
      <c r="B6" s="143"/>
      <c r="C6" s="8"/>
      <c r="D6" s="119"/>
      <c r="E6" s="140"/>
      <c r="F6" s="140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</row>
    <row r="7" customFormat="false" ht="31.5" hidden="false" customHeight="true" outlineLevel="0" collapsed="false">
      <c r="A7" s="142"/>
      <c r="B7" s="144"/>
      <c r="C7" s="8"/>
      <c r="D7" s="119"/>
      <c r="E7" s="140"/>
      <c r="F7" s="140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</row>
    <row r="8" customFormat="false" ht="32.25" hidden="false" customHeight="true" outlineLevel="0" collapsed="false">
      <c r="A8" s="145" t="s">
        <v>146</v>
      </c>
      <c r="B8" s="146" t="n">
        <f aca="false">SUM(B2:B7)</f>
        <v>0</v>
      </c>
      <c r="C8" s="114"/>
      <c r="D8" s="119"/>
      <c r="E8" s="140"/>
      <c r="F8" s="140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</row>
    <row r="9" customFormat="false" ht="24" hidden="false" customHeight="true" outlineLevel="0" collapsed="false">
      <c r="A9" s="136" t="s">
        <v>147</v>
      </c>
      <c r="B9" s="139"/>
      <c r="C9" s="114"/>
      <c r="D9" s="119"/>
      <c r="E9" s="147" t="s">
        <v>148</v>
      </c>
      <c r="F9" s="147" t="s">
        <v>149</v>
      </c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</row>
    <row r="10" customFormat="false" ht="55.5" hidden="false" customHeight="true" outlineLevel="0" collapsed="false">
      <c r="A10" s="142"/>
      <c r="B10" s="139"/>
      <c r="C10" s="114"/>
      <c r="D10" s="119"/>
      <c r="E10" s="148"/>
      <c r="F10" s="149" t="n">
        <f aca="false">B10*(1-E10)</f>
        <v>0</v>
      </c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</row>
    <row r="11" customFormat="false" ht="88.5" hidden="false" customHeight="true" outlineLevel="0" collapsed="false">
      <c r="A11" s="142"/>
      <c r="B11" s="150"/>
      <c r="C11" s="114"/>
      <c r="D11" s="119"/>
      <c r="E11" s="148"/>
      <c r="F11" s="151" t="n">
        <f aca="false">B11*(1-E11)</f>
        <v>0</v>
      </c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</row>
    <row r="12" customFormat="false" ht="42" hidden="false" customHeight="true" outlineLevel="0" collapsed="false">
      <c r="A12" s="142"/>
      <c r="B12" s="150"/>
      <c r="C12" s="114"/>
      <c r="D12" s="119"/>
      <c r="E12" s="148"/>
      <c r="F12" s="151" t="n">
        <f aca="false">B12*(1-E12)</f>
        <v>0</v>
      </c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</row>
    <row r="13" customFormat="false" ht="57" hidden="false" customHeight="true" outlineLevel="0" collapsed="false">
      <c r="A13" s="142"/>
      <c r="B13" s="150"/>
      <c r="C13" s="114"/>
      <c r="D13" s="119"/>
      <c r="E13" s="148"/>
      <c r="F13" s="151" t="n">
        <f aca="false">B13*(1-E13)</f>
        <v>0</v>
      </c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</row>
    <row r="14" customFormat="false" ht="33.75" hidden="false" customHeight="true" outlineLevel="0" collapsed="false">
      <c r="A14" s="142"/>
      <c r="B14" s="144"/>
      <c r="C14" s="114"/>
      <c r="D14" s="119"/>
      <c r="E14" s="152"/>
      <c r="F14" s="153" t="n">
        <f aca="false">B14*(1-E14)</f>
        <v>0</v>
      </c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</row>
    <row r="15" customFormat="false" ht="38.25" hidden="false" customHeight="true" outlineLevel="0" collapsed="false">
      <c r="A15" s="145" t="s">
        <v>146</v>
      </c>
      <c r="B15" s="146" t="n">
        <f aca="false">SUM(B10:B14)</f>
        <v>0</v>
      </c>
      <c r="C15" s="141"/>
      <c r="D15" s="141"/>
      <c r="E15" s="154" t="s">
        <v>150</v>
      </c>
      <c r="F15" s="155" t="n">
        <f aca="false">SUM(F10:F14)</f>
        <v>0</v>
      </c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</row>
    <row r="16" customFormat="false" ht="24" hidden="false" customHeight="true" outlineLevel="0" collapsed="false">
      <c r="A16" s="71" t="s">
        <v>151</v>
      </c>
      <c r="B16" s="156" t="n">
        <f aca="false">B15+B8</f>
        <v>0</v>
      </c>
      <c r="D16" s="6"/>
      <c r="E16" s="157" t="s">
        <v>152</v>
      </c>
      <c r="F16" s="158" t="n">
        <f aca="false">F15+B8</f>
        <v>0</v>
      </c>
    </row>
    <row r="17" customFormat="false" ht="15.75" hidden="false" customHeight="false" outlineLevel="0" collapsed="false">
      <c r="A17" s="159"/>
      <c r="B17" s="159"/>
      <c r="C17" s="159"/>
      <c r="D17" s="160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BROADBAND SERVICES
Contingencies and Commitments
September 30, 2001
(millions)</oddHeader>
    <oddFooter>&amp;CHIGHLY CONFIDENTIAL - DO NOT COPY OR DISTRIBUTE&amp;R&amp;P of &amp;N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17" activeCellId="0" sqref="E1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34" width="67.28"/>
    <col collapsed="false" customWidth="true" hidden="false" outlineLevel="0" max="5" min="5" style="135" width="13.56"/>
    <col collapsed="false" customWidth="true" hidden="false" outlineLevel="0" max="6" min="6" style="135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36" t="s">
        <v>145</v>
      </c>
      <c r="B1" s="137"/>
      <c r="C1" s="8"/>
      <c r="D1" s="138" t="s">
        <v>101</v>
      </c>
    </row>
    <row r="2" customFormat="false" ht="39" hidden="false" customHeight="true" outlineLevel="0" collapsed="false">
      <c r="A2" s="113"/>
      <c r="B2" s="139"/>
      <c r="C2" s="114"/>
      <c r="D2" s="119"/>
      <c r="E2" s="140"/>
      <c r="F2" s="140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  <c r="CA2" s="141"/>
      <c r="CB2" s="141"/>
      <c r="CC2" s="141"/>
      <c r="CD2" s="141"/>
      <c r="CE2" s="141"/>
      <c r="CF2" s="141"/>
      <c r="CG2" s="141"/>
      <c r="CH2" s="141"/>
      <c r="CI2" s="141"/>
      <c r="CJ2" s="141"/>
      <c r="CK2" s="141"/>
      <c r="CL2" s="141"/>
      <c r="CM2" s="141"/>
      <c r="CN2" s="141"/>
      <c r="CO2" s="141"/>
      <c r="CP2" s="141"/>
      <c r="CQ2" s="141"/>
      <c r="CR2" s="141"/>
      <c r="CS2" s="141"/>
      <c r="CT2" s="141"/>
      <c r="CU2" s="141"/>
      <c r="CV2" s="141"/>
      <c r="CW2" s="141"/>
      <c r="CX2" s="141"/>
      <c r="CY2" s="141"/>
      <c r="CZ2" s="141"/>
      <c r="DA2" s="141"/>
      <c r="DB2" s="141"/>
      <c r="DC2" s="141"/>
      <c r="DD2" s="141"/>
      <c r="DE2" s="141"/>
      <c r="DF2" s="141"/>
      <c r="DG2" s="141"/>
      <c r="DH2" s="141"/>
      <c r="DI2" s="141"/>
      <c r="DJ2" s="141"/>
      <c r="DK2" s="141"/>
      <c r="DL2" s="141"/>
      <c r="DM2" s="141"/>
      <c r="DN2" s="141"/>
      <c r="DO2" s="141"/>
      <c r="DP2" s="141"/>
      <c r="DQ2" s="141"/>
      <c r="DR2" s="141"/>
      <c r="DS2" s="141"/>
      <c r="DT2" s="141"/>
      <c r="DU2" s="141"/>
      <c r="DV2" s="141"/>
      <c r="DW2" s="141"/>
      <c r="DX2" s="141"/>
      <c r="DY2" s="141"/>
      <c r="DZ2" s="141"/>
      <c r="EA2" s="141"/>
      <c r="EB2" s="141"/>
      <c r="EC2" s="141"/>
      <c r="ED2" s="141"/>
      <c r="EE2" s="141"/>
      <c r="EF2" s="141"/>
      <c r="EG2" s="141"/>
      <c r="EH2" s="141"/>
      <c r="EI2" s="141"/>
      <c r="EJ2" s="141"/>
      <c r="EK2" s="141"/>
      <c r="EL2" s="141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141"/>
      <c r="FA2" s="141"/>
      <c r="FB2" s="141"/>
      <c r="FC2" s="141"/>
      <c r="FD2" s="141"/>
      <c r="FE2" s="141"/>
      <c r="FF2" s="141"/>
      <c r="FG2" s="141"/>
      <c r="FH2" s="141"/>
      <c r="FI2" s="141"/>
      <c r="FJ2" s="141"/>
      <c r="FK2" s="141"/>
      <c r="FL2" s="141"/>
      <c r="FM2" s="141"/>
      <c r="FN2" s="141"/>
      <c r="FO2" s="141"/>
      <c r="FP2" s="141"/>
      <c r="FQ2" s="141"/>
      <c r="FR2" s="141"/>
      <c r="FS2" s="141"/>
      <c r="FT2" s="141"/>
      <c r="FU2" s="141"/>
      <c r="FV2" s="141"/>
      <c r="FW2" s="141"/>
      <c r="FX2" s="141"/>
      <c r="FY2" s="141"/>
      <c r="FZ2" s="141"/>
      <c r="GA2" s="141"/>
      <c r="GB2" s="141"/>
      <c r="GC2" s="141"/>
      <c r="GD2" s="141"/>
      <c r="GE2" s="141"/>
      <c r="GF2" s="141"/>
      <c r="GG2" s="141"/>
      <c r="GH2" s="141"/>
      <c r="GI2" s="141"/>
      <c r="GJ2" s="141"/>
      <c r="GK2" s="141"/>
      <c r="GL2" s="141"/>
      <c r="GM2" s="141"/>
      <c r="GN2" s="141"/>
      <c r="GO2" s="141"/>
      <c r="GP2" s="141"/>
      <c r="GQ2" s="141"/>
      <c r="GR2" s="141"/>
      <c r="GS2" s="141"/>
      <c r="GT2" s="141"/>
      <c r="GU2" s="141"/>
      <c r="GV2" s="141"/>
      <c r="GW2" s="141"/>
      <c r="GX2" s="141"/>
      <c r="GY2" s="141"/>
      <c r="GZ2" s="141"/>
      <c r="HA2" s="141"/>
      <c r="HB2" s="141"/>
      <c r="HC2" s="141"/>
      <c r="HD2" s="141"/>
      <c r="HE2" s="141"/>
      <c r="HF2" s="141"/>
      <c r="HG2" s="141"/>
      <c r="HH2" s="141"/>
      <c r="HI2" s="141"/>
      <c r="HJ2" s="141"/>
      <c r="HK2" s="141"/>
      <c r="HL2" s="141"/>
      <c r="HM2" s="141"/>
      <c r="HN2" s="141"/>
      <c r="HO2" s="141"/>
      <c r="HP2" s="141"/>
      <c r="HQ2" s="141"/>
      <c r="HR2" s="141"/>
      <c r="HS2" s="141"/>
      <c r="HT2" s="141"/>
      <c r="HU2" s="141"/>
      <c r="HV2" s="141"/>
      <c r="HW2" s="141"/>
      <c r="HX2" s="141"/>
      <c r="HY2" s="141"/>
      <c r="HZ2" s="141"/>
      <c r="IA2" s="141"/>
      <c r="IB2" s="141"/>
      <c r="IC2" s="141"/>
      <c r="ID2" s="141"/>
      <c r="IE2" s="141"/>
      <c r="IF2" s="141"/>
      <c r="IG2" s="141"/>
      <c r="IH2" s="141"/>
      <c r="II2" s="141"/>
      <c r="IJ2" s="141"/>
      <c r="IK2" s="141"/>
      <c r="IL2" s="141"/>
      <c r="IM2" s="141"/>
      <c r="IN2" s="141"/>
      <c r="IO2" s="141"/>
      <c r="IP2" s="141"/>
      <c r="IQ2" s="141"/>
      <c r="IR2" s="141"/>
      <c r="IS2" s="141"/>
      <c r="IT2" s="141"/>
      <c r="IU2" s="141"/>
      <c r="IV2" s="141"/>
      <c r="IW2" s="141"/>
    </row>
    <row r="3" customFormat="false" ht="39" hidden="false" customHeight="true" outlineLevel="0" collapsed="false">
      <c r="A3" s="142"/>
      <c r="B3" s="143"/>
      <c r="C3" s="8"/>
      <c r="D3" s="119"/>
      <c r="E3" s="140"/>
      <c r="F3" s="140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39" hidden="false" customHeight="true" outlineLevel="0" collapsed="false">
      <c r="A4" s="142"/>
      <c r="B4" s="143"/>
      <c r="C4" s="8"/>
      <c r="D4" s="119"/>
      <c r="E4" s="140"/>
      <c r="F4" s="140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  <c r="IW4" s="141"/>
    </row>
    <row r="5" customFormat="false" ht="55.5" hidden="false" customHeight="true" outlineLevel="0" collapsed="false">
      <c r="A5" s="113"/>
      <c r="B5" s="143"/>
      <c r="C5" s="114"/>
      <c r="D5" s="119"/>
      <c r="E5" s="140"/>
      <c r="F5" s="140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  <c r="IU5" s="141"/>
      <c r="IV5" s="141"/>
      <c r="IW5" s="141"/>
    </row>
    <row r="6" customFormat="false" ht="39" hidden="false" customHeight="true" outlineLevel="0" collapsed="false">
      <c r="A6" s="142"/>
      <c r="B6" s="143"/>
      <c r="C6" s="8"/>
      <c r="D6" s="119"/>
      <c r="E6" s="140"/>
      <c r="F6" s="140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</row>
    <row r="7" customFormat="false" ht="31.5" hidden="false" customHeight="true" outlineLevel="0" collapsed="false">
      <c r="A7" s="142"/>
      <c r="B7" s="144"/>
      <c r="C7" s="8"/>
      <c r="D7" s="119"/>
      <c r="E7" s="140"/>
      <c r="F7" s="140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</row>
    <row r="8" customFormat="false" ht="32.25" hidden="false" customHeight="true" outlineLevel="0" collapsed="false">
      <c r="A8" s="145" t="s">
        <v>146</v>
      </c>
      <c r="B8" s="146" t="n">
        <f aca="false">SUM(B2:B7)</f>
        <v>0</v>
      </c>
      <c r="C8" s="114"/>
      <c r="D8" s="119"/>
      <c r="E8" s="140"/>
      <c r="F8" s="140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</row>
    <row r="9" customFormat="false" ht="24" hidden="false" customHeight="true" outlineLevel="0" collapsed="false">
      <c r="A9" s="136" t="s">
        <v>147</v>
      </c>
      <c r="B9" s="139"/>
      <c r="C9" s="114"/>
      <c r="D9" s="119"/>
      <c r="E9" s="147" t="s">
        <v>148</v>
      </c>
      <c r="F9" s="147" t="s">
        <v>149</v>
      </c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</row>
    <row r="10" customFormat="false" ht="55.5" hidden="false" customHeight="true" outlineLevel="0" collapsed="false">
      <c r="A10" s="142"/>
      <c r="B10" s="139"/>
      <c r="C10" s="114"/>
      <c r="D10" s="119"/>
      <c r="E10" s="148"/>
      <c r="F10" s="149" t="n">
        <f aca="false">B10*(1-E10)</f>
        <v>0</v>
      </c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</row>
    <row r="11" customFormat="false" ht="88.5" hidden="false" customHeight="true" outlineLevel="0" collapsed="false">
      <c r="A11" s="142"/>
      <c r="B11" s="150"/>
      <c r="C11" s="114"/>
      <c r="D11" s="119"/>
      <c r="E11" s="148"/>
      <c r="F11" s="151" t="n">
        <f aca="false">B11*(1-E11)</f>
        <v>0</v>
      </c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</row>
    <row r="12" customFormat="false" ht="42" hidden="false" customHeight="true" outlineLevel="0" collapsed="false">
      <c r="A12" s="142"/>
      <c r="B12" s="150"/>
      <c r="C12" s="114"/>
      <c r="D12" s="119"/>
      <c r="E12" s="148"/>
      <c r="F12" s="151" t="n">
        <f aca="false">B12*(1-E12)</f>
        <v>0</v>
      </c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</row>
    <row r="13" customFormat="false" ht="57" hidden="false" customHeight="true" outlineLevel="0" collapsed="false">
      <c r="A13" s="142"/>
      <c r="B13" s="150"/>
      <c r="C13" s="114"/>
      <c r="D13" s="119"/>
      <c r="E13" s="148"/>
      <c r="F13" s="151" t="n">
        <f aca="false">B13*(1-E13)</f>
        <v>0</v>
      </c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</row>
    <row r="14" customFormat="false" ht="33.75" hidden="false" customHeight="true" outlineLevel="0" collapsed="false">
      <c r="A14" s="142"/>
      <c r="B14" s="144"/>
      <c r="C14" s="114"/>
      <c r="D14" s="119"/>
      <c r="E14" s="152"/>
      <c r="F14" s="153" t="n">
        <f aca="false">B14*(1-E14)</f>
        <v>0</v>
      </c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</row>
    <row r="15" customFormat="false" ht="38.25" hidden="false" customHeight="true" outlineLevel="0" collapsed="false">
      <c r="A15" s="145" t="s">
        <v>146</v>
      </c>
      <c r="B15" s="146" t="n">
        <f aca="false">SUM(B10:B14)</f>
        <v>0</v>
      </c>
      <c r="C15" s="141"/>
      <c r="D15" s="141"/>
      <c r="E15" s="154" t="s">
        <v>150</v>
      </c>
      <c r="F15" s="155" t="n">
        <f aca="false">SUM(F10:F14)</f>
        <v>0</v>
      </c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</row>
    <row r="16" customFormat="false" ht="24" hidden="false" customHeight="true" outlineLevel="0" collapsed="false">
      <c r="A16" s="71" t="s">
        <v>151</v>
      </c>
      <c r="B16" s="156" t="n">
        <f aca="false">B15+B8</f>
        <v>0</v>
      </c>
      <c r="D16" s="6"/>
      <c r="E16" s="157" t="s">
        <v>152</v>
      </c>
      <c r="F16" s="158" t="n">
        <f aca="false">F15+B8</f>
        <v>0</v>
      </c>
    </row>
    <row r="17" customFormat="false" ht="15.75" hidden="false" customHeight="false" outlineLevel="0" collapsed="false">
      <c r="A17" s="159"/>
      <c r="B17" s="159"/>
      <c r="C17" s="159"/>
      <c r="D17" s="160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NETWORKS
Contingencies and Commitments
September 30, 2001
(millions)</oddHeader>
    <oddFooter>&amp;CHIGHLY CONFIDENTIAL - DO NOT COPY OR DISTRIBUTE&amp;R&amp;P of &amp;N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17" activeCellId="0" sqref="E1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34" width="67.28"/>
    <col collapsed="false" customWidth="true" hidden="false" outlineLevel="0" max="5" min="5" style="135" width="13.56"/>
    <col collapsed="false" customWidth="true" hidden="false" outlineLevel="0" max="6" min="6" style="135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36" t="s">
        <v>145</v>
      </c>
      <c r="B1" s="137"/>
      <c r="C1" s="8"/>
      <c r="D1" s="138" t="s">
        <v>101</v>
      </c>
    </row>
    <row r="2" customFormat="false" ht="39" hidden="false" customHeight="true" outlineLevel="0" collapsed="false">
      <c r="A2" s="113"/>
      <c r="B2" s="139"/>
      <c r="C2" s="114"/>
      <c r="D2" s="119"/>
      <c r="E2" s="140"/>
      <c r="F2" s="140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  <c r="CA2" s="141"/>
      <c r="CB2" s="141"/>
      <c r="CC2" s="141"/>
      <c r="CD2" s="141"/>
      <c r="CE2" s="141"/>
      <c r="CF2" s="141"/>
      <c r="CG2" s="141"/>
      <c r="CH2" s="141"/>
      <c r="CI2" s="141"/>
      <c r="CJ2" s="141"/>
      <c r="CK2" s="141"/>
      <c r="CL2" s="141"/>
      <c r="CM2" s="141"/>
      <c r="CN2" s="141"/>
      <c r="CO2" s="141"/>
      <c r="CP2" s="141"/>
      <c r="CQ2" s="141"/>
      <c r="CR2" s="141"/>
      <c r="CS2" s="141"/>
      <c r="CT2" s="141"/>
      <c r="CU2" s="141"/>
      <c r="CV2" s="141"/>
      <c r="CW2" s="141"/>
      <c r="CX2" s="141"/>
      <c r="CY2" s="141"/>
      <c r="CZ2" s="141"/>
      <c r="DA2" s="141"/>
      <c r="DB2" s="141"/>
      <c r="DC2" s="141"/>
      <c r="DD2" s="141"/>
      <c r="DE2" s="141"/>
      <c r="DF2" s="141"/>
      <c r="DG2" s="141"/>
      <c r="DH2" s="141"/>
      <c r="DI2" s="141"/>
      <c r="DJ2" s="141"/>
      <c r="DK2" s="141"/>
      <c r="DL2" s="141"/>
      <c r="DM2" s="141"/>
      <c r="DN2" s="141"/>
      <c r="DO2" s="141"/>
      <c r="DP2" s="141"/>
      <c r="DQ2" s="141"/>
      <c r="DR2" s="141"/>
      <c r="DS2" s="141"/>
      <c r="DT2" s="141"/>
      <c r="DU2" s="141"/>
      <c r="DV2" s="141"/>
      <c r="DW2" s="141"/>
      <c r="DX2" s="141"/>
      <c r="DY2" s="141"/>
      <c r="DZ2" s="141"/>
      <c r="EA2" s="141"/>
      <c r="EB2" s="141"/>
      <c r="EC2" s="141"/>
      <c r="ED2" s="141"/>
      <c r="EE2" s="141"/>
      <c r="EF2" s="141"/>
      <c r="EG2" s="141"/>
      <c r="EH2" s="141"/>
      <c r="EI2" s="141"/>
      <c r="EJ2" s="141"/>
      <c r="EK2" s="141"/>
      <c r="EL2" s="141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141"/>
      <c r="FA2" s="141"/>
      <c r="FB2" s="141"/>
      <c r="FC2" s="141"/>
      <c r="FD2" s="141"/>
      <c r="FE2" s="141"/>
      <c r="FF2" s="141"/>
      <c r="FG2" s="141"/>
      <c r="FH2" s="141"/>
      <c r="FI2" s="141"/>
      <c r="FJ2" s="141"/>
      <c r="FK2" s="141"/>
      <c r="FL2" s="141"/>
      <c r="FM2" s="141"/>
      <c r="FN2" s="141"/>
      <c r="FO2" s="141"/>
      <c r="FP2" s="141"/>
      <c r="FQ2" s="141"/>
      <c r="FR2" s="141"/>
      <c r="FS2" s="141"/>
      <c r="FT2" s="141"/>
      <c r="FU2" s="141"/>
      <c r="FV2" s="141"/>
      <c r="FW2" s="141"/>
      <c r="FX2" s="141"/>
      <c r="FY2" s="141"/>
      <c r="FZ2" s="141"/>
      <c r="GA2" s="141"/>
      <c r="GB2" s="141"/>
      <c r="GC2" s="141"/>
      <c r="GD2" s="141"/>
      <c r="GE2" s="141"/>
      <c r="GF2" s="141"/>
      <c r="GG2" s="141"/>
      <c r="GH2" s="141"/>
      <c r="GI2" s="141"/>
      <c r="GJ2" s="141"/>
      <c r="GK2" s="141"/>
      <c r="GL2" s="141"/>
      <c r="GM2" s="141"/>
      <c r="GN2" s="141"/>
      <c r="GO2" s="141"/>
      <c r="GP2" s="141"/>
      <c r="GQ2" s="141"/>
      <c r="GR2" s="141"/>
      <c r="GS2" s="141"/>
      <c r="GT2" s="141"/>
      <c r="GU2" s="141"/>
      <c r="GV2" s="141"/>
      <c r="GW2" s="141"/>
      <c r="GX2" s="141"/>
      <c r="GY2" s="141"/>
      <c r="GZ2" s="141"/>
      <c r="HA2" s="141"/>
      <c r="HB2" s="141"/>
      <c r="HC2" s="141"/>
      <c r="HD2" s="141"/>
      <c r="HE2" s="141"/>
      <c r="HF2" s="141"/>
      <c r="HG2" s="141"/>
      <c r="HH2" s="141"/>
      <c r="HI2" s="141"/>
      <c r="HJ2" s="141"/>
      <c r="HK2" s="141"/>
      <c r="HL2" s="141"/>
      <c r="HM2" s="141"/>
      <c r="HN2" s="141"/>
      <c r="HO2" s="141"/>
      <c r="HP2" s="141"/>
      <c r="HQ2" s="141"/>
      <c r="HR2" s="141"/>
      <c r="HS2" s="141"/>
      <c r="HT2" s="141"/>
      <c r="HU2" s="141"/>
      <c r="HV2" s="141"/>
      <c r="HW2" s="141"/>
      <c r="HX2" s="141"/>
      <c r="HY2" s="141"/>
      <c r="HZ2" s="141"/>
      <c r="IA2" s="141"/>
      <c r="IB2" s="141"/>
      <c r="IC2" s="141"/>
      <c r="ID2" s="141"/>
      <c r="IE2" s="141"/>
      <c r="IF2" s="141"/>
      <c r="IG2" s="141"/>
      <c r="IH2" s="141"/>
      <c r="II2" s="141"/>
      <c r="IJ2" s="141"/>
      <c r="IK2" s="141"/>
      <c r="IL2" s="141"/>
      <c r="IM2" s="141"/>
      <c r="IN2" s="141"/>
      <c r="IO2" s="141"/>
      <c r="IP2" s="141"/>
      <c r="IQ2" s="141"/>
      <c r="IR2" s="141"/>
      <c r="IS2" s="141"/>
      <c r="IT2" s="141"/>
      <c r="IU2" s="141"/>
      <c r="IV2" s="141"/>
      <c r="IW2" s="141"/>
    </row>
    <row r="3" customFormat="false" ht="39" hidden="false" customHeight="true" outlineLevel="0" collapsed="false">
      <c r="A3" s="142"/>
      <c r="B3" s="143"/>
      <c r="C3" s="8"/>
      <c r="D3" s="119"/>
      <c r="E3" s="140"/>
      <c r="F3" s="140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39" hidden="false" customHeight="true" outlineLevel="0" collapsed="false">
      <c r="A4" s="142"/>
      <c r="B4" s="143"/>
      <c r="C4" s="8"/>
      <c r="D4" s="119"/>
      <c r="E4" s="140"/>
      <c r="F4" s="140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  <c r="IW4" s="141"/>
    </row>
    <row r="5" customFormat="false" ht="55.5" hidden="false" customHeight="true" outlineLevel="0" collapsed="false">
      <c r="A5" s="113"/>
      <c r="B5" s="143"/>
      <c r="C5" s="114"/>
      <c r="D5" s="119"/>
      <c r="E5" s="140"/>
      <c r="F5" s="140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  <c r="IU5" s="141"/>
      <c r="IV5" s="141"/>
      <c r="IW5" s="141"/>
    </row>
    <row r="6" customFormat="false" ht="39" hidden="false" customHeight="true" outlineLevel="0" collapsed="false">
      <c r="A6" s="142"/>
      <c r="B6" s="143"/>
      <c r="C6" s="8"/>
      <c r="D6" s="119"/>
      <c r="E6" s="140"/>
      <c r="F6" s="140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</row>
    <row r="7" customFormat="false" ht="31.5" hidden="false" customHeight="true" outlineLevel="0" collapsed="false">
      <c r="A7" s="142"/>
      <c r="B7" s="144"/>
      <c r="C7" s="8"/>
      <c r="D7" s="119"/>
      <c r="E7" s="140"/>
      <c r="F7" s="140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</row>
    <row r="8" customFormat="false" ht="32.25" hidden="false" customHeight="true" outlineLevel="0" collapsed="false">
      <c r="A8" s="145" t="s">
        <v>146</v>
      </c>
      <c r="B8" s="146" t="n">
        <f aca="false">SUM(B2:B7)</f>
        <v>0</v>
      </c>
      <c r="C8" s="114"/>
      <c r="D8" s="119"/>
      <c r="E8" s="140"/>
      <c r="F8" s="140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</row>
    <row r="9" customFormat="false" ht="24" hidden="false" customHeight="true" outlineLevel="0" collapsed="false">
      <c r="A9" s="136" t="s">
        <v>147</v>
      </c>
      <c r="B9" s="139"/>
      <c r="C9" s="114"/>
      <c r="D9" s="119"/>
      <c r="E9" s="147" t="s">
        <v>148</v>
      </c>
      <c r="F9" s="147" t="s">
        <v>149</v>
      </c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</row>
    <row r="10" customFormat="false" ht="55.5" hidden="false" customHeight="true" outlineLevel="0" collapsed="false">
      <c r="A10" s="142"/>
      <c r="B10" s="139"/>
      <c r="C10" s="114"/>
      <c r="D10" s="119"/>
      <c r="E10" s="148"/>
      <c r="F10" s="149" t="n">
        <f aca="false">B10*(1-E10)</f>
        <v>0</v>
      </c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</row>
    <row r="11" customFormat="false" ht="88.5" hidden="false" customHeight="true" outlineLevel="0" collapsed="false">
      <c r="A11" s="142"/>
      <c r="B11" s="150"/>
      <c r="C11" s="114"/>
      <c r="D11" s="119"/>
      <c r="E11" s="148"/>
      <c r="F11" s="151" t="n">
        <f aca="false">B11*(1-E11)</f>
        <v>0</v>
      </c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</row>
    <row r="12" customFormat="false" ht="42" hidden="false" customHeight="true" outlineLevel="0" collapsed="false">
      <c r="A12" s="142"/>
      <c r="B12" s="150"/>
      <c r="C12" s="114"/>
      <c r="D12" s="119"/>
      <c r="E12" s="148"/>
      <c r="F12" s="151" t="n">
        <f aca="false">B12*(1-E12)</f>
        <v>0</v>
      </c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</row>
    <row r="13" customFormat="false" ht="57" hidden="false" customHeight="true" outlineLevel="0" collapsed="false">
      <c r="A13" s="142"/>
      <c r="B13" s="150"/>
      <c r="C13" s="114"/>
      <c r="D13" s="119"/>
      <c r="E13" s="148"/>
      <c r="F13" s="151" t="n">
        <f aca="false">B13*(1-E13)</f>
        <v>0</v>
      </c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</row>
    <row r="14" customFormat="false" ht="33.75" hidden="false" customHeight="true" outlineLevel="0" collapsed="false">
      <c r="A14" s="142"/>
      <c r="B14" s="144"/>
      <c r="C14" s="114"/>
      <c r="D14" s="119"/>
      <c r="E14" s="152"/>
      <c r="F14" s="153" t="n">
        <f aca="false">B14*(1-E14)</f>
        <v>0</v>
      </c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</row>
    <row r="15" customFormat="false" ht="38.25" hidden="false" customHeight="true" outlineLevel="0" collapsed="false">
      <c r="A15" s="145" t="s">
        <v>146</v>
      </c>
      <c r="B15" s="146" t="n">
        <f aca="false">SUM(B10:B14)</f>
        <v>0</v>
      </c>
      <c r="C15" s="141"/>
      <c r="D15" s="141"/>
      <c r="E15" s="154" t="s">
        <v>150</v>
      </c>
      <c r="F15" s="155" t="n">
        <f aca="false">SUM(F10:F14)</f>
        <v>0</v>
      </c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</row>
    <row r="16" customFormat="false" ht="24" hidden="false" customHeight="true" outlineLevel="0" collapsed="false">
      <c r="A16" s="71" t="s">
        <v>151</v>
      </c>
      <c r="B16" s="156" t="n">
        <f aca="false">B15+B8</f>
        <v>0</v>
      </c>
      <c r="D16" s="6"/>
      <c r="E16" s="157" t="s">
        <v>152</v>
      </c>
      <c r="F16" s="158" t="n">
        <f aca="false">F15+B8</f>
        <v>0</v>
      </c>
    </row>
    <row r="17" customFormat="false" ht="15.75" hidden="false" customHeight="false" outlineLevel="0" collapsed="false">
      <c r="A17" s="159"/>
      <c r="B17" s="159"/>
      <c r="C17" s="159"/>
      <c r="D17" s="160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ENERGY SERVICES
Contingencies and Commitments
September 30, 2001
(millions)</oddHeader>
    <oddFooter>&amp;CHIGHLY CONFIDENTIAL - DO NOT COPY OR DISTRIBUTE&amp;R&amp;P of &amp;N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17" activeCellId="0" sqref="E1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34" width="67.28"/>
    <col collapsed="false" customWidth="true" hidden="false" outlineLevel="0" max="5" min="5" style="135" width="13.56"/>
    <col collapsed="false" customWidth="true" hidden="false" outlineLevel="0" max="6" min="6" style="135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36" t="s">
        <v>145</v>
      </c>
      <c r="B1" s="137"/>
      <c r="C1" s="8"/>
      <c r="D1" s="138" t="s">
        <v>101</v>
      </c>
    </row>
    <row r="2" customFormat="false" ht="39" hidden="false" customHeight="true" outlineLevel="0" collapsed="false">
      <c r="A2" s="113"/>
      <c r="B2" s="139"/>
      <c r="C2" s="114"/>
      <c r="D2" s="119"/>
      <c r="E2" s="140"/>
      <c r="F2" s="140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  <c r="CA2" s="141"/>
      <c r="CB2" s="141"/>
      <c r="CC2" s="141"/>
      <c r="CD2" s="141"/>
      <c r="CE2" s="141"/>
      <c r="CF2" s="141"/>
      <c r="CG2" s="141"/>
      <c r="CH2" s="141"/>
      <c r="CI2" s="141"/>
      <c r="CJ2" s="141"/>
      <c r="CK2" s="141"/>
      <c r="CL2" s="141"/>
      <c r="CM2" s="141"/>
      <c r="CN2" s="141"/>
      <c r="CO2" s="141"/>
      <c r="CP2" s="141"/>
      <c r="CQ2" s="141"/>
      <c r="CR2" s="141"/>
      <c r="CS2" s="141"/>
      <c r="CT2" s="141"/>
      <c r="CU2" s="141"/>
      <c r="CV2" s="141"/>
      <c r="CW2" s="141"/>
      <c r="CX2" s="141"/>
      <c r="CY2" s="141"/>
      <c r="CZ2" s="141"/>
      <c r="DA2" s="141"/>
      <c r="DB2" s="141"/>
      <c r="DC2" s="141"/>
      <c r="DD2" s="141"/>
      <c r="DE2" s="141"/>
      <c r="DF2" s="141"/>
      <c r="DG2" s="141"/>
      <c r="DH2" s="141"/>
      <c r="DI2" s="141"/>
      <c r="DJ2" s="141"/>
      <c r="DK2" s="141"/>
      <c r="DL2" s="141"/>
      <c r="DM2" s="141"/>
      <c r="DN2" s="141"/>
      <c r="DO2" s="141"/>
      <c r="DP2" s="141"/>
      <c r="DQ2" s="141"/>
      <c r="DR2" s="141"/>
      <c r="DS2" s="141"/>
      <c r="DT2" s="141"/>
      <c r="DU2" s="141"/>
      <c r="DV2" s="141"/>
      <c r="DW2" s="141"/>
      <c r="DX2" s="141"/>
      <c r="DY2" s="141"/>
      <c r="DZ2" s="141"/>
      <c r="EA2" s="141"/>
      <c r="EB2" s="141"/>
      <c r="EC2" s="141"/>
      <c r="ED2" s="141"/>
      <c r="EE2" s="141"/>
      <c r="EF2" s="141"/>
      <c r="EG2" s="141"/>
      <c r="EH2" s="141"/>
      <c r="EI2" s="141"/>
      <c r="EJ2" s="141"/>
      <c r="EK2" s="141"/>
      <c r="EL2" s="141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141"/>
      <c r="FA2" s="141"/>
      <c r="FB2" s="141"/>
      <c r="FC2" s="141"/>
      <c r="FD2" s="141"/>
      <c r="FE2" s="141"/>
      <c r="FF2" s="141"/>
      <c r="FG2" s="141"/>
      <c r="FH2" s="141"/>
      <c r="FI2" s="141"/>
      <c r="FJ2" s="141"/>
      <c r="FK2" s="141"/>
      <c r="FL2" s="141"/>
      <c r="FM2" s="141"/>
      <c r="FN2" s="141"/>
      <c r="FO2" s="141"/>
      <c r="FP2" s="141"/>
      <c r="FQ2" s="141"/>
      <c r="FR2" s="141"/>
      <c r="FS2" s="141"/>
      <c r="FT2" s="141"/>
      <c r="FU2" s="141"/>
      <c r="FV2" s="141"/>
      <c r="FW2" s="141"/>
      <c r="FX2" s="141"/>
      <c r="FY2" s="141"/>
      <c r="FZ2" s="141"/>
      <c r="GA2" s="141"/>
      <c r="GB2" s="141"/>
      <c r="GC2" s="141"/>
      <c r="GD2" s="141"/>
      <c r="GE2" s="141"/>
      <c r="GF2" s="141"/>
      <c r="GG2" s="141"/>
      <c r="GH2" s="141"/>
      <c r="GI2" s="141"/>
      <c r="GJ2" s="141"/>
      <c r="GK2" s="141"/>
      <c r="GL2" s="141"/>
      <c r="GM2" s="141"/>
      <c r="GN2" s="141"/>
      <c r="GO2" s="141"/>
      <c r="GP2" s="141"/>
      <c r="GQ2" s="141"/>
      <c r="GR2" s="141"/>
      <c r="GS2" s="141"/>
      <c r="GT2" s="141"/>
      <c r="GU2" s="141"/>
      <c r="GV2" s="141"/>
      <c r="GW2" s="141"/>
      <c r="GX2" s="141"/>
      <c r="GY2" s="141"/>
      <c r="GZ2" s="141"/>
      <c r="HA2" s="141"/>
      <c r="HB2" s="141"/>
      <c r="HC2" s="141"/>
      <c r="HD2" s="141"/>
      <c r="HE2" s="141"/>
      <c r="HF2" s="141"/>
      <c r="HG2" s="141"/>
      <c r="HH2" s="141"/>
      <c r="HI2" s="141"/>
      <c r="HJ2" s="141"/>
      <c r="HK2" s="141"/>
      <c r="HL2" s="141"/>
      <c r="HM2" s="141"/>
      <c r="HN2" s="141"/>
      <c r="HO2" s="141"/>
      <c r="HP2" s="141"/>
      <c r="HQ2" s="141"/>
      <c r="HR2" s="141"/>
      <c r="HS2" s="141"/>
      <c r="HT2" s="141"/>
      <c r="HU2" s="141"/>
      <c r="HV2" s="141"/>
      <c r="HW2" s="141"/>
      <c r="HX2" s="141"/>
      <c r="HY2" s="141"/>
      <c r="HZ2" s="141"/>
      <c r="IA2" s="141"/>
      <c r="IB2" s="141"/>
      <c r="IC2" s="141"/>
      <c r="ID2" s="141"/>
      <c r="IE2" s="141"/>
      <c r="IF2" s="141"/>
      <c r="IG2" s="141"/>
      <c r="IH2" s="141"/>
      <c r="II2" s="141"/>
      <c r="IJ2" s="141"/>
      <c r="IK2" s="141"/>
      <c r="IL2" s="141"/>
      <c r="IM2" s="141"/>
      <c r="IN2" s="141"/>
      <c r="IO2" s="141"/>
      <c r="IP2" s="141"/>
      <c r="IQ2" s="141"/>
      <c r="IR2" s="141"/>
      <c r="IS2" s="141"/>
      <c r="IT2" s="141"/>
      <c r="IU2" s="141"/>
      <c r="IV2" s="141"/>
      <c r="IW2" s="141"/>
    </row>
    <row r="3" customFormat="false" ht="39" hidden="false" customHeight="true" outlineLevel="0" collapsed="false">
      <c r="A3" s="142"/>
      <c r="B3" s="143"/>
      <c r="C3" s="8"/>
      <c r="D3" s="119"/>
      <c r="E3" s="140"/>
      <c r="F3" s="140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39" hidden="false" customHeight="true" outlineLevel="0" collapsed="false">
      <c r="A4" s="142"/>
      <c r="B4" s="143"/>
      <c r="C4" s="8"/>
      <c r="D4" s="119"/>
      <c r="E4" s="140"/>
      <c r="F4" s="140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  <c r="IW4" s="141"/>
    </row>
    <row r="5" customFormat="false" ht="55.5" hidden="false" customHeight="true" outlineLevel="0" collapsed="false">
      <c r="A5" s="113"/>
      <c r="B5" s="143"/>
      <c r="C5" s="114"/>
      <c r="D5" s="119"/>
      <c r="E5" s="140"/>
      <c r="F5" s="140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  <c r="IU5" s="141"/>
      <c r="IV5" s="141"/>
      <c r="IW5" s="141"/>
    </row>
    <row r="6" customFormat="false" ht="39" hidden="false" customHeight="true" outlineLevel="0" collapsed="false">
      <c r="A6" s="142"/>
      <c r="B6" s="143"/>
      <c r="C6" s="8"/>
      <c r="D6" s="119"/>
      <c r="E6" s="140"/>
      <c r="F6" s="140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</row>
    <row r="7" customFormat="false" ht="31.5" hidden="false" customHeight="true" outlineLevel="0" collapsed="false">
      <c r="A7" s="142"/>
      <c r="B7" s="144"/>
      <c r="C7" s="8"/>
      <c r="D7" s="119"/>
      <c r="E7" s="140"/>
      <c r="F7" s="140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</row>
    <row r="8" customFormat="false" ht="32.25" hidden="false" customHeight="true" outlineLevel="0" collapsed="false">
      <c r="A8" s="145" t="s">
        <v>146</v>
      </c>
      <c r="B8" s="146" t="n">
        <f aca="false">SUM(B2:B7)</f>
        <v>0</v>
      </c>
      <c r="C8" s="114"/>
      <c r="D8" s="119"/>
      <c r="E8" s="140"/>
      <c r="F8" s="140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</row>
    <row r="9" customFormat="false" ht="24" hidden="false" customHeight="true" outlineLevel="0" collapsed="false">
      <c r="A9" s="136" t="s">
        <v>147</v>
      </c>
      <c r="B9" s="139"/>
      <c r="C9" s="114"/>
      <c r="D9" s="119"/>
      <c r="E9" s="147" t="s">
        <v>148</v>
      </c>
      <c r="F9" s="147" t="s">
        <v>149</v>
      </c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</row>
    <row r="10" customFormat="false" ht="55.5" hidden="false" customHeight="true" outlineLevel="0" collapsed="false">
      <c r="A10" s="142"/>
      <c r="B10" s="139"/>
      <c r="C10" s="114"/>
      <c r="D10" s="119"/>
      <c r="E10" s="148"/>
      <c r="F10" s="149" t="n">
        <f aca="false">B10*(1-E10)</f>
        <v>0</v>
      </c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</row>
    <row r="11" customFormat="false" ht="88.5" hidden="false" customHeight="true" outlineLevel="0" collapsed="false">
      <c r="A11" s="142"/>
      <c r="B11" s="150"/>
      <c r="C11" s="114"/>
      <c r="D11" s="119"/>
      <c r="E11" s="148"/>
      <c r="F11" s="151" t="n">
        <f aca="false">B11*(1-E11)</f>
        <v>0</v>
      </c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</row>
    <row r="12" customFormat="false" ht="42" hidden="false" customHeight="true" outlineLevel="0" collapsed="false">
      <c r="A12" s="142"/>
      <c r="B12" s="150"/>
      <c r="C12" s="114"/>
      <c r="D12" s="119"/>
      <c r="E12" s="148"/>
      <c r="F12" s="151" t="n">
        <f aca="false">B12*(1-E12)</f>
        <v>0</v>
      </c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</row>
    <row r="13" customFormat="false" ht="57" hidden="false" customHeight="true" outlineLevel="0" collapsed="false">
      <c r="A13" s="142"/>
      <c r="B13" s="150"/>
      <c r="C13" s="114"/>
      <c r="D13" s="119"/>
      <c r="E13" s="148"/>
      <c r="F13" s="151" t="n">
        <f aca="false">B13*(1-E13)</f>
        <v>0</v>
      </c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</row>
    <row r="14" customFormat="false" ht="33.75" hidden="false" customHeight="true" outlineLevel="0" collapsed="false">
      <c r="A14" s="142"/>
      <c r="B14" s="144"/>
      <c r="C14" s="114"/>
      <c r="D14" s="119"/>
      <c r="E14" s="152"/>
      <c r="F14" s="153" t="n">
        <f aca="false">B14*(1-E14)</f>
        <v>0</v>
      </c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</row>
    <row r="15" customFormat="false" ht="38.25" hidden="false" customHeight="true" outlineLevel="0" collapsed="false">
      <c r="A15" s="145" t="s">
        <v>146</v>
      </c>
      <c r="B15" s="146" t="n">
        <f aca="false">SUM(B10:B14)</f>
        <v>0</v>
      </c>
      <c r="C15" s="141"/>
      <c r="D15" s="141"/>
      <c r="E15" s="154" t="s">
        <v>150</v>
      </c>
      <c r="F15" s="155" t="n">
        <f aca="false">SUM(F10:F14)</f>
        <v>0</v>
      </c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</row>
    <row r="16" customFormat="false" ht="24" hidden="false" customHeight="true" outlineLevel="0" collapsed="false">
      <c r="A16" s="71" t="s">
        <v>151</v>
      </c>
      <c r="B16" s="156" t="n">
        <f aca="false">B15+B8</f>
        <v>0</v>
      </c>
      <c r="D16" s="6"/>
      <c r="E16" s="157" t="s">
        <v>152</v>
      </c>
      <c r="F16" s="158" t="n">
        <f aca="false">F15+B8</f>
        <v>0</v>
      </c>
    </row>
    <row r="17" customFormat="false" ht="15.75" hidden="false" customHeight="false" outlineLevel="0" collapsed="false">
      <c r="A17" s="159"/>
      <c r="B17" s="159"/>
      <c r="C17" s="159"/>
      <c r="D17" s="160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PRINCIPAL INVESTMENTS
Contingencies and Commitments
September 30, 2001
(millions)</oddHeader>
    <oddFooter>&amp;CHIGHLY CONFIDENTIAL - DO NOT COPY OR DISTRIBUTE&amp;R&amp;P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37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12" activeCellId="0" sqref="I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41</v>
      </c>
      <c r="B8" s="15"/>
      <c r="C8" s="45"/>
      <c r="D8" s="46"/>
    </row>
    <row r="9" customFormat="false" ht="15.75" hidden="false" customHeight="false" outlineLevel="0" collapsed="false">
      <c r="A9" s="14" t="s">
        <v>42</v>
      </c>
      <c r="B9" s="15"/>
      <c r="C9" s="47"/>
      <c r="D9" s="48"/>
    </row>
    <row r="10" customFormat="false" ht="15.75" hidden="false" customHeight="false" outlineLevel="0" collapsed="false">
      <c r="A10" s="14" t="s">
        <v>43</v>
      </c>
      <c r="B10" s="15"/>
      <c r="C10" s="47"/>
      <c r="D10" s="48"/>
    </row>
    <row r="11" customFormat="false" ht="15.75" hidden="false" customHeight="false" outlineLevel="0" collapsed="false">
      <c r="A11" s="14" t="s">
        <v>44</v>
      </c>
      <c r="B11" s="15"/>
      <c r="C11" s="47"/>
      <c r="D11" s="48"/>
    </row>
    <row r="12" customFormat="false" ht="15.75" hidden="false" customHeight="false" outlineLevel="0" collapsed="false">
      <c r="A12" s="14" t="s">
        <v>45</v>
      </c>
      <c r="B12" s="15"/>
      <c r="C12" s="47"/>
      <c r="D12" s="48"/>
    </row>
    <row r="13" customFormat="false" ht="15.75" hidden="false" customHeight="false" outlineLevel="0" collapsed="false">
      <c r="A13" s="14" t="s">
        <v>46</v>
      </c>
      <c r="B13" s="15"/>
      <c r="C13" s="47"/>
      <c r="D13" s="48"/>
    </row>
    <row r="14" customFormat="false" ht="15.75" hidden="false" customHeight="false" outlineLevel="0" collapsed="false">
      <c r="A14" s="14" t="s">
        <v>47</v>
      </c>
      <c r="B14" s="15"/>
      <c r="C14" s="49"/>
      <c r="D14" s="48"/>
    </row>
    <row r="15" customFormat="false" ht="15.75" hidden="false" customHeight="false" outlineLevel="0" collapsed="false">
      <c r="A15" s="14" t="s">
        <v>34</v>
      </c>
      <c r="B15" s="15"/>
      <c r="C15" s="49"/>
      <c r="D15" s="48"/>
    </row>
    <row r="16" customFormat="false" ht="9" hidden="false" customHeight="true" outlineLevel="0" collapsed="false">
      <c r="A16" s="14"/>
      <c r="B16" s="15"/>
      <c r="C16" s="49"/>
      <c r="D16" s="48"/>
    </row>
    <row r="17" customFormat="false" ht="15.75" hidden="false" customHeight="false" outlineLevel="0" collapsed="false">
      <c r="A17" s="29" t="s">
        <v>35</v>
      </c>
      <c r="B17" s="15"/>
      <c r="C17" s="50" t="n">
        <f aca="false">SUM(C7:C15)</f>
        <v>0</v>
      </c>
      <c r="D17" s="51"/>
    </row>
    <row r="18" customFormat="false" ht="9" hidden="false" customHeight="true" outlineLevel="0" collapsed="false">
      <c r="A18" s="35"/>
      <c r="B18" s="15"/>
      <c r="C18" s="48"/>
      <c r="D18" s="48"/>
    </row>
    <row r="19" customFormat="false" ht="15.75" hidden="false" customHeight="false" outlineLevel="0" collapsed="false">
      <c r="A19" s="53" t="s">
        <v>36</v>
      </c>
      <c r="B19" s="15"/>
      <c r="C19" s="49" t="n">
        <v>0</v>
      </c>
      <c r="D19" s="48"/>
    </row>
    <row r="20" customFormat="false" ht="15.75" hidden="false" customHeight="false" outlineLevel="0" collapsed="false">
      <c r="A20" s="35"/>
      <c r="B20" s="15"/>
      <c r="C20" s="49"/>
      <c r="D20" s="48"/>
    </row>
    <row r="21" customFormat="false" ht="15.75" hidden="false" customHeight="false" outlineLevel="0" collapsed="false">
      <c r="A21" s="53" t="s">
        <v>37</v>
      </c>
      <c r="B21" s="15"/>
      <c r="C21" s="49" t="n">
        <v>0</v>
      </c>
      <c r="D21" s="48"/>
    </row>
    <row r="22" customFormat="false" ht="15.75" hidden="false" customHeight="false" outlineLevel="0" collapsed="false">
      <c r="A22" s="53" t="s">
        <v>38</v>
      </c>
      <c r="B22" s="15"/>
      <c r="C22" s="49" t="n">
        <v>0</v>
      </c>
      <c r="D22" s="54"/>
    </row>
    <row r="23" customFormat="false" ht="15.75" hidden="false" customHeight="false" outlineLevel="0" collapsed="false">
      <c r="A23" s="53" t="s">
        <v>39</v>
      </c>
      <c r="B23" s="15"/>
      <c r="C23" s="55" t="n">
        <v>0</v>
      </c>
      <c r="D23" s="54"/>
    </row>
    <row r="24" customFormat="false" ht="9" hidden="false" customHeight="true" outlineLevel="0" collapsed="false">
      <c r="A24" s="35"/>
      <c r="B24" s="15"/>
      <c r="C24" s="56"/>
      <c r="D24" s="57"/>
    </row>
    <row r="25" customFormat="false" ht="16.5" hidden="false" customHeight="false" outlineLevel="0" collapsed="false">
      <c r="A25" s="53" t="s">
        <v>40</v>
      </c>
      <c r="B25" s="15"/>
      <c r="C25" s="58" t="n">
        <f aca="false">SUM(C17:C23)</f>
        <v>0</v>
      </c>
      <c r="D25" s="59"/>
    </row>
    <row r="26" customFormat="false" ht="16.5" hidden="false" customHeight="false" outlineLevel="0" collapsed="false">
      <c r="C26" s="60"/>
    </row>
    <row r="27" customFormat="false" ht="12.75" hidden="false" customHeight="false" outlineLevel="0" collapsed="false">
      <c r="A27" s="40"/>
    </row>
    <row r="28" customFormat="false" ht="12.75" hidden="false" customHeight="false" outlineLevel="0" collapsed="false">
      <c r="A28" s="40"/>
    </row>
    <row r="29" customFormat="false" ht="12.75" hidden="false" customHeight="false" outlineLevel="0" collapsed="false">
      <c r="A29" s="40"/>
    </row>
    <row r="30" customFormat="false" ht="12.75" hidden="false" customHeight="false" outlineLevel="0" collapsed="false">
      <c r="A30" s="40"/>
    </row>
    <row r="32" customFormat="false" ht="12.75" hidden="true" customHeight="false" outlineLevel="0" collapsed="false">
      <c r="A32" s="41" t="s">
        <v>20</v>
      </c>
    </row>
    <row r="34" customFormat="false" ht="12.75" hidden="false" customHeight="false" outlineLevel="0" collapsed="false">
      <c r="A34" s="40"/>
    </row>
    <row r="35" customFormat="false" ht="12.75" hidden="false" customHeight="false" outlineLevel="0" collapsed="false">
      <c r="A35" s="40"/>
    </row>
    <row r="36" customFormat="false" ht="12.75" hidden="false" customHeight="false" outlineLevel="0" collapsed="false">
      <c r="A36" s="40"/>
    </row>
    <row r="37" customFormat="false" ht="12.75" hidden="false" customHeight="false" outlineLevel="0" collapsed="false">
      <c r="A37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37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12" activeCellId="0" sqref="I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48</v>
      </c>
      <c r="B8" s="15"/>
      <c r="C8" s="45"/>
      <c r="D8" s="46"/>
    </row>
    <row r="9" customFormat="false" ht="15.75" hidden="false" customHeight="false" outlineLevel="0" collapsed="false">
      <c r="A9" s="14" t="s">
        <v>49</v>
      </c>
      <c r="B9" s="15"/>
      <c r="C9" s="47"/>
      <c r="D9" s="48"/>
    </row>
    <row r="10" customFormat="false" ht="15.75" hidden="false" customHeight="false" outlineLevel="0" collapsed="false">
      <c r="A10" s="14" t="s">
        <v>50</v>
      </c>
      <c r="B10" s="15"/>
      <c r="C10" s="47"/>
      <c r="D10" s="48"/>
    </row>
    <row r="11" customFormat="false" ht="15.75" hidden="false" customHeight="false" outlineLevel="0" collapsed="false">
      <c r="A11" s="14" t="s">
        <v>12</v>
      </c>
      <c r="B11" s="15"/>
      <c r="C11" s="47"/>
      <c r="D11" s="48"/>
    </row>
    <row r="12" customFormat="false" ht="15.75" hidden="false" customHeight="false" outlineLevel="0" collapsed="false">
      <c r="A12" s="14" t="s">
        <v>51</v>
      </c>
      <c r="B12" s="15"/>
      <c r="C12" s="47"/>
      <c r="D12" s="48"/>
    </row>
    <row r="13" customFormat="false" ht="15.75" hidden="false" customHeight="false" outlineLevel="0" collapsed="false">
      <c r="A13" s="14" t="s">
        <v>52</v>
      </c>
      <c r="B13" s="15"/>
      <c r="C13" s="47"/>
      <c r="D13" s="48"/>
    </row>
    <row r="14" customFormat="false" ht="15.75" hidden="false" customHeight="false" outlineLevel="0" collapsed="false">
      <c r="A14" s="14" t="s">
        <v>53</v>
      </c>
      <c r="B14" s="15"/>
      <c r="C14" s="49"/>
      <c r="D14" s="48"/>
    </row>
    <row r="15" customFormat="false" ht="15.75" hidden="false" customHeight="false" outlineLevel="0" collapsed="false">
      <c r="A15" s="14" t="s">
        <v>34</v>
      </c>
      <c r="B15" s="15"/>
      <c r="C15" s="49"/>
      <c r="D15" s="48"/>
    </row>
    <row r="16" customFormat="false" ht="9" hidden="false" customHeight="true" outlineLevel="0" collapsed="false">
      <c r="A16" s="14"/>
      <c r="B16" s="15"/>
      <c r="C16" s="49"/>
      <c r="D16" s="48"/>
    </row>
    <row r="17" customFormat="false" ht="15.75" hidden="false" customHeight="false" outlineLevel="0" collapsed="false">
      <c r="A17" s="29" t="s">
        <v>35</v>
      </c>
      <c r="B17" s="15"/>
      <c r="C17" s="50" t="n">
        <f aca="false">SUM(C7:C15)</f>
        <v>0</v>
      </c>
      <c r="D17" s="51"/>
    </row>
    <row r="18" customFormat="false" ht="9" hidden="false" customHeight="true" outlineLevel="0" collapsed="false">
      <c r="A18" s="35"/>
      <c r="B18" s="15"/>
      <c r="C18" s="48"/>
      <c r="D18" s="48"/>
    </row>
    <row r="19" customFormat="false" ht="15.75" hidden="false" customHeight="false" outlineLevel="0" collapsed="false">
      <c r="A19" s="53" t="s">
        <v>36</v>
      </c>
      <c r="B19" s="15"/>
      <c r="C19" s="49" t="n">
        <v>0</v>
      </c>
      <c r="D19" s="48"/>
    </row>
    <row r="20" customFormat="false" ht="15.75" hidden="false" customHeight="false" outlineLevel="0" collapsed="false">
      <c r="A20" s="53"/>
      <c r="B20" s="15"/>
      <c r="C20" s="49"/>
      <c r="D20" s="48"/>
    </row>
    <row r="21" customFormat="false" ht="15.75" hidden="false" customHeight="false" outlineLevel="0" collapsed="false">
      <c r="A21" s="53" t="s">
        <v>37</v>
      </c>
      <c r="B21" s="15"/>
      <c r="C21" s="49" t="n">
        <v>0</v>
      </c>
      <c r="D21" s="48"/>
    </row>
    <row r="22" customFormat="false" ht="15.75" hidden="false" customHeight="false" outlineLevel="0" collapsed="false">
      <c r="A22" s="53" t="s">
        <v>38</v>
      </c>
      <c r="B22" s="15"/>
      <c r="C22" s="49" t="n">
        <v>0</v>
      </c>
      <c r="D22" s="54"/>
    </row>
    <row r="23" customFormat="false" ht="15.75" hidden="false" customHeight="false" outlineLevel="0" collapsed="false">
      <c r="A23" s="53" t="s">
        <v>39</v>
      </c>
      <c r="B23" s="15"/>
      <c r="C23" s="55" t="n">
        <v>0</v>
      </c>
      <c r="D23" s="54"/>
    </row>
    <row r="24" customFormat="false" ht="9" hidden="false" customHeight="true" outlineLevel="0" collapsed="false">
      <c r="A24" s="35"/>
      <c r="B24" s="15"/>
      <c r="C24" s="56"/>
      <c r="D24" s="57"/>
    </row>
    <row r="25" customFormat="false" ht="16.5" hidden="false" customHeight="false" outlineLevel="0" collapsed="false">
      <c r="A25" s="53" t="s">
        <v>40</v>
      </c>
      <c r="B25" s="15"/>
      <c r="C25" s="58" t="n">
        <f aca="false">SUM(C17:C23)</f>
        <v>0</v>
      </c>
      <c r="D25" s="59"/>
    </row>
    <row r="26" customFormat="false" ht="16.5" hidden="false" customHeight="false" outlineLevel="0" collapsed="false">
      <c r="C26" s="60"/>
    </row>
    <row r="27" customFormat="false" ht="12.75" hidden="false" customHeight="false" outlineLevel="0" collapsed="false">
      <c r="A27" s="40"/>
    </row>
    <row r="28" customFormat="false" ht="12.75" hidden="false" customHeight="false" outlineLevel="0" collapsed="false">
      <c r="A28" s="40"/>
    </row>
    <row r="29" customFormat="false" ht="12.75" hidden="false" customHeight="false" outlineLevel="0" collapsed="false">
      <c r="A29" s="40"/>
    </row>
    <row r="30" customFormat="false" ht="12.75" hidden="false" customHeight="false" outlineLevel="0" collapsed="false">
      <c r="A30" s="40"/>
    </row>
    <row r="32" customFormat="false" ht="12.75" hidden="true" customHeight="false" outlineLevel="0" collapsed="false">
      <c r="A32" s="41" t="s">
        <v>20</v>
      </c>
    </row>
    <row r="34" customFormat="false" ht="12.75" hidden="false" customHeight="false" outlineLevel="0" collapsed="false">
      <c r="A34" s="40"/>
    </row>
    <row r="35" customFormat="false" ht="12.75" hidden="false" customHeight="false" outlineLevel="0" collapsed="false">
      <c r="A35" s="40"/>
    </row>
    <row r="36" customFormat="false" ht="12.75" hidden="false" customHeight="false" outlineLevel="0" collapsed="false">
      <c r="A36" s="40"/>
    </row>
    <row r="37" customFormat="false" ht="12.75" hidden="false" customHeight="false" outlineLevel="0" collapsed="false">
      <c r="A37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7"/>
  <sheetViews>
    <sheetView showFormulas="false" showGridLines="false" showRowColHeaders="true" showZeros="true" rightToLeft="false" tabSelected="false" showOutlineSymbols="true" defaultGridColor="true" view="normal" topLeftCell="A13" colorId="64" zoomScale="85" zoomScaleNormal="85" zoomScalePageLayoutView="100" workbookViewId="0">
      <selection pane="topLeft" activeCell="I12" activeCellId="0" sqref="I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54</v>
      </c>
      <c r="B8" s="15"/>
      <c r="C8" s="45"/>
      <c r="D8" s="46"/>
    </row>
    <row r="9" customFormat="false" ht="15.75" hidden="false" customHeight="false" outlineLevel="0" collapsed="false">
      <c r="A9" s="14" t="s">
        <v>55</v>
      </c>
      <c r="B9" s="15"/>
      <c r="C9" s="47"/>
      <c r="D9" s="48"/>
    </row>
    <row r="10" customFormat="false" ht="15.75" hidden="false" customHeight="false" outlineLevel="0" collapsed="false">
      <c r="A10" s="14" t="s">
        <v>56</v>
      </c>
      <c r="B10" s="15"/>
      <c r="C10" s="47"/>
      <c r="D10" s="48"/>
    </row>
    <row r="11" customFormat="false" ht="15.75" hidden="false" customHeight="false" outlineLevel="0" collapsed="false">
      <c r="A11" s="14" t="s">
        <v>57</v>
      </c>
      <c r="B11" s="15"/>
      <c r="C11" s="47"/>
      <c r="D11" s="48"/>
    </row>
    <row r="12" customFormat="false" ht="15.75" hidden="false" customHeight="false" outlineLevel="0" collapsed="false">
      <c r="A12" s="14" t="s">
        <v>58</v>
      </c>
      <c r="B12" s="15"/>
      <c r="C12" s="47"/>
      <c r="D12" s="48"/>
    </row>
    <row r="13" customFormat="false" ht="15.75" hidden="false" customHeight="false" outlineLevel="0" collapsed="false">
      <c r="A13" s="14" t="s">
        <v>59</v>
      </c>
      <c r="B13" s="15"/>
      <c r="C13" s="47"/>
      <c r="D13" s="48"/>
    </row>
    <row r="14" customFormat="false" ht="15.75" hidden="false" customHeight="false" outlineLevel="0" collapsed="false">
      <c r="A14" s="14" t="s">
        <v>60</v>
      </c>
      <c r="B14" s="15"/>
      <c r="C14" s="49"/>
      <c r="D14" s="48"/>
    </row>
    <row r="15" customFormat="false" ht="15.75" hidden="false" customHeight="false" outlineLevel="0" collapsed="false">
      <c r="A15" s="14" t="s">
        <v>61</v>
      </c>
      <c r="B15" s="15"/>
      <c r="C15" s="49"/>
      <c r="D15" s="48"/>
    </row>
    <row r="16" customFormat="false" ht="15.75" hidden="false" customHeight="false" outlineLevel="0" collapsed="false">
      <c r="A16" s="14" t="s">
        <v>62</v>
      </c>
      <c r="B16" s="15"/>
      <c r="C16" s="49"/>
      <c r="D16" s="48"/>
    </row>
    <row r="17" customFormat="false" ht="15.75" hidden="false" customHeight="false" outlineLevel="0" collapsed="false">
      <c r="A17" s="14" t="s">
        <v>63</v>
      </c>
      <c r="B17" s="15"/>
      <c r="C17" s="49"/>
      <c r="D17" s="48"/>
    </row>
    <row r="18" customFormat="false" ht="15.75" hidden="false" customHeight="false" outlineLevel="0" collapsed="false">
      <c r="A18" s="14" t="s">
        <v>64</v>
      </c>
      <c r="B18" s="15"/>
      <c r="C18" s="49"/>
      <c r="D18" s="48"/>
    </row>
    <row r="19" customFormat="false" ht="15.75" hidden="false" customHeight="false" outlineLevel="0" collapsed="false">
      <c r="A19" s="14" t="s">
        <v>65</v>
      </c>
      <c r="B19" s="15"/>
      <c r="C19" s="49"/>
      <c r="D19" s="48"/>
    </row>
    <row r="20" customFormat="false" ht="15.75" hidden="false" customHeight="true" outlineLevel="0" collapsed="false">
      <c r="A20" s="14" t="s">
        <v>66</v>
      </c>
      <c r="B20" s="15"/>
      <c r="C20" s="49"/>
      <c r="D20" s="48"/>
    </row>
    <row r="21" customFormat="false" ht="15.75" hidden="false" customHeight="true" outlineLevel="0" collapsed="false">
      <c r="A21" s="14" t="s">
        <v>67</v>
      </c>
      <c r="B21" s="15"/>
      <c r="C21" s="49"/>
      <c r="D21" s="48"/>
    </row>
    <row r="22" customFormat="false" ht="15.75" hidden="false" customHeight="true" outlineLevel="0" collapsed="false">
      <c r="A22" s="14" t="s">
        <v>68</v>
      </c>
      <c r="B22" s="15"/>
      <c r="C22" s="49"/>
      <c r="D22" s="48"/>
    </row>
    <row r="23" customFormat="false" ht="15.75" hidden="false" customHeight="true" outlineLevel="0" collapsed="false">
      <c r="A23" s="14" t="s">
        <v>69</v>
      </c>
      <c r="B23" s="15"/>
      <c r="C23" s="49"/>
      <c r="D23" s="48"/>
    </row>
    <row r="24" customFormat="false" ht="15.75" hidden="false" customHeight="true" outlineLevel="0" collapsed="false">
      <c r="A24" s="14" t="s">
        <v>70</v>
      </c>
      <c r="B24" s="15"/>
      <c r="C24" s="49"/>
      <c r="D24" s="48"/>
    </row>
    <row r="25" customFormat="false" ht="15.75" hidden="false" customHeight="true" outlineLevel="0" collapsed="false">
      <c r="A25" s="14" t="s">
        <v>71</v>
      </c>
      <c r="B25" s="15"/>
      <c r="C25" s="49"/>
      <c r="D25" s="48"/>
    </row>
    <row r="26" customFormat="false" ht="15.75" hidden="false" customHeight="false" outlineLevel="0" collapsed="false">
      <c r="A26" s="14" t="s">
        <v>34</v>
      </c>
      <c r="B26" s="15"/>
      <c r="C26" s="49"/>
      <c r="D26" s="48"/>
    </row>
    <row r="27" customFormat="false" ht="9" hidden="false" customHeight="true" outlineLevel="0" collapsed="false">
      <c r="A27" s="14"/>
      <c r="B27" s="15"/>
      <c r="C27" s="49"/>
      <c r="D27" s="48"/>
    </row>
    <row r="28" customFormat="false" ht="15.75" hidden="false" customHeight="false" outlineLevel="0" collapsed="false">
      <c r="A28" s="29" t="s">
        <v>35</v>
      </c>
      <c r="B28" s="15"/>
      <c r="C28" s="50" t="n">
        <f aca="false">SUM(C7:C26)</f>
        <v>0</v>
      </c>
      <c r="D28" s="51"/>
    </row>
    <row r="29" customFormat="false" ht="9" hidden="false" customHeight="true" outlineLevel="0" collapsed="false">
      <c r="A29" s="35"/>
      <c r="B29" s="15"/>
      <c r="C29" s="48"/>
      <c r="D29" s="48"/>
    </row>
    <row r="30" customFormat="false" ht="15.75" hidden="false" customHeight="false" outlineLevel="0" collapsed="false">
      <c r="A30" s="53" t="s">
        <v>36</v>
      </c>
      <c r="B30" s="15"/>
      <c r="C30" s="49" t="n">
        <v>0</v>
      </c>
      <c r="D30" s="48"/>
    </row>
    <row r="31" customFormat="false" ht="15.75" hidden="false" customHeight="false" outlineLevel="0" collapsed="false">
      <c r="A31" s="53" t="s">
        <v>37</v>
      </c>
      <c r="B31" s="15"/>
      <c r="C31" s="49" t="n">
        <v>0</v>
      </c>
      <c r="D31" s="48"/>
    </row>
    <row r="32" customFormat="false" ht="15.75" hidden="false" customHeight="false" outlineLevel="0" collapsed="false">
      <c r="A32" s="53" t="s">
        <v>38</v>
      </c>
      <c r="B32" s="15"/>
      <c r="C32" s="49" t="n">
        <v>0</v>
      </c>
      <c r="D32" s="54"/>
    </row>
    <row r="33" customFormat="false" ht="15.75" hidden="false" customHeight="false" outlineLevel="0" collapsed="false">
      <c r="A33" s="53" t="s">
        <v>39</v>
      </c>
      <c r="B33" s="15"/>
      <c r="C33" s="55" t="n">
        <v>0</v>
      </c>
      <c r="D33" s="54"/>
    </row>
    <row r="34" customFormat="false" ht="9" hidden="false" customHeight="true" outlineLevel="0" collapsed="false">
      <c r="A34" s="35"/>
      <c r="B34" s="15"/>
      <c r="C34" s="56"/>
      <c r="D34" s="57"/>
    </row>
    <row r="35" customFormat="false" ht="16.5" hidden="false" customHeight="false" outlineLevel="0" collapsed="false">
      <c r="A35" s="53" t="s">
        <v>40</v>
      </c>
      <c r="B35" s="15"/>
      <c r="C35" s="58" t="n">
        <f aca="false">SUM(C28:C33)</f>
        <v>0</v>
      </c>
      <c r="D35" s="59"/>
    </row>
    <row r="36" customFormat="false" ht="16.5" hidden="false" customHeight="false" outlineLevel="0" collapsed="false">
      <c r="C36" s="60"/>
    </row>
    <row r="37" customFormat="false" ht="12.75" hidden="false" customHeight="false" outlineLevel="0" collapsed="false">
      <c r="A37" s="40"/>
    </row>
    <row r="38" customFormat="false" ht="12.75" hidden="false" customHeight="false" outlineLevel="0" collapsed="false">
      <c r="A38" s="40"/>
    </row>
    <row r="39" customFormat="false" ht="12.75" hidden="false" customHeight="false" outlineLevel="0" collapsed="false">
      <c r="A39" s="40"/>
    </row>
    <row r="40" customFormat="false" ht="12.75" hidden="false" customHeight="false" outlineLevel="0" collapsed="false">
      <c r="A40" s="40"/>
    </row>
    <row r="42" customFormat="false" ht="12.75" hidden="true" customHeight="false" outlineLevel="0" collapsed="false">
      <c r="A42" s="41" t="s">
        <v>20</v>
      </c>
    </row>
    <row r="44" customFormat="false" ht="12.75" hidden="false" customHeight="false" outlineLevel="0" collapsed="false">
      <c r="A44" s="40"/>
    </row>
    <row r="45" customFormat="false" ht="12.75" hidden="false" customHeight="false" outlineLevel="0" collapsed="false">
      <c r="A45" s="40"/>
    </row>
    <row r="46" customFormat="false" ht="12.75" hidden="false" customHeight="false" outlineLevel="0" collapsed="false">
      <c r="A46" s="40"/>
    </row>
    <row r="47" customFormat="false" ht="12.75" hidden="false" customHeight="false" outlineLevel="0" collapsed="false">
      <c r="A47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32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12" activeCellId="0" sqref="I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72</v>
      </c>
      <c r="B8" s="15"/>
      <c r="C8" s="45"/>
      <c r="D8" s="46"/>
    </row>
    <row r="9" customFormat="false" ht="15.75" hidden="false" customHeight="false" outlineLevel="0" collapsed="false">
      <c r="A9" s="14" t="s">
        <v>73</v>
      </c>
      <c r="B9" s="15"/>
      <c r="C9" s="47"/>
      <c r="D9" s="48"/>
    </row>
    <row r="10" customFormat="false" ht="15.75" hidden="false" customHeight="false" outlineLevel="0" collapsed="false">
      <c r="A10" s="14" t="s">
        <v>34</v>
      </c>
      <c r="B10" s="15"/>
      <c r="C10" s="49"/>
      <c r="D10" s="48"/>
    </row>
    <row r="11" customFormat="false" ht="9" hidden="false" customHeight="true" outlineLevel="0" collapsed="false">
      <c r="A11" s="14"/>
      <c r="B11" s="15"/>
      <c r="C11" s="49"/>
      <c r="D11" s="48"/>
    </row>
    <row r="12" customFormat="false" ht="15.75" hidden="false" customHeight="false" outlineLevel="0" collapsed="false">
      <c r="A12" s="29" t="s">
        <v>35</v>
      </c>
      <c r="B12" s="15"/>
      <c r="C12" s="50" t="n">
        <f aca="false">SUM(C7:C10)</f>
        <v>0</v>
      </c>
      <c r="D12" s="51"/>
    </row>
    <row r="13" customFormat="false" ht="9" hidden="false" customHeight="true" outlineLevel="0" collapsed="false">
      <c r="A13" s="35"/>
      <c r="B13" s="15"/>
      <c r="C13" s="48"/>
      <c r="D13" s="48"/>
    </row>
    <row r="14" customFormat="false" ht="15.75" hidden="false" customHeight="false" outlineLevel="0" collapsed="false">
      <c r="A14" s="53" t="s">
        <v>36</v>
      </c>
      <c r="B14" s="15"/>
      <c r="C14" s="49" t="n">
        <v>0</v>
      </c>
      <c r="D14" s="48"/>
    </row>
    <row r="15" customFormat="false" ht="15.75" hidden="false" customHeight="false" outlineLevel="0" collapsed="false">
      <c r="A15" s="35"/>
      <c r="B15" s="15"/>
      <c r="C15" s="49"/>
      <c r="D15" s="48"/>
    </row>
    <row r="16" customFormat="false" ht="15.75" hidden="false" customHeight="false" outlineLevel="0" collapsed="false">
      <c r="A16" s="53" t="s">
        <v>37</v>
      </c>
      <c r="B16" s="15"/>
      <c r="C16" s="49" t="n">
        <v>0</v>
      </c>
      <c r="D16" s="48"/>
    </row>
    <row r="17" customFormat="false" ht="15.75" hidden="false" customHeight="false" outlineLevel="0" collapsed="false">
      <c r="A17" s="53" t="s">
        <v>38</v>
      </c>
      <c r="B17" s="15"/>
      <c r="C17" s="49" t="n">
        <v>0</v>
      </c>
      <c r="D17" s="54"/>
    </row>
    <row r="18" customFormat="false" ht="15.75" hidden="false" customHeight="false" outlineLevel="0" collapsed="false">
      <c r="A18" s="53" t="s">
        <v>39</v>
      </c>
      <c r="B18" s="15"/>
      <c r="C18" s="55" t="n">
        <v>0</v>
      </c>
      <c r="D18" s="54"/>
    </row>
    <row r="19" customFormat="false" ht="9" hidden="false" customHeight="true" outlineLevel="0" collapsed="false">
      <c r="A19" s="35"/>
      <c r="B19" s="15"/>
      <c r="C19" s="56"/>
      <c r="D19" s="57"/>
    </row>
    <row r="20" customFormat="false" ht="16.5" hidden="false" customHeight="false" outlineLevel="0" collapsed="false">
      <c r="A20" s="53" t="s">
        <v>40</v>
      </c>
      <c r="B20" s="15"/>
      <c r="C20" s="58" t="n">
        <f aca="false">SUM(C12:C19)</f>
        <v>0</v>
      </c>
      <c r="D20" s="59"/>
    </row>
    <row r="21" customFormat="false" ht="16.5" hidden="false" customHeight="false" outlineLevel="0" collapsed="false">
      <c r="C21" s="60"/>
    </row>
    <row r="22" customFormat="false" ht="12.75" hidden="false" customHeight="false" outlineLevel="0" collapsed="false">
      <c r="A22" s="40"/>
    </row>
    <row r="23" customFormat="false" ht="12.75" hidden="false" customHeight="false" outlineLevel="0" collapsed="false">
      <c r="A23" s="40"/>
    </row>
    <row r="24" customFormat="false" ht="12.75" hidden="false" customHeight="false" outlineLevel="0" collapsed="false">
      <c r="A24" s="40"/>
    </row>
    <row r="25" customFormat="false" ht="12.75" hidden="false" customHeight="false" outlineLevel="0" collapsed="false">
      <c r="A25" s="40"/>
    </row>
    <row r="27" customFormat="false" ht="12.75" hidden="true" customHeight="false" outlineLevel="0" collapsed="false">
      <c r="A27" s="41" t="s">
        <v>20</v>
      </c>
    </row>
    <row r="29" customFormat="false" ht="12.75" hidden="false" customHeight="false" outlineLevel="0" collapsed="false">
      <c r="A29" s="40"/>
    </row>
    <row r="30" customFormat="false" ht="12.75" hidden="false" customHeight="false" outlineLevel="0" collapsed="false">
      <c r="A30" s="40"/>
    </row>
    <row r="31" customFormat="false" ht="12.75" hidden="false" customHeight="false" outlineLevel="0" collapsed="false">
      <c r="A31" s="40"/>
    </row>
    <row r="32" customFormat="false" ht="12.75" hidden="false" customHeight="false" outlineLevel="0" collapsed="false">
      <c r="A32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35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12" activeCellId="0" sqref="I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74</v>
      </c>
      <c r="B8" s="15"/>
      <c r="C8" s="45"/>
      <c r="D8" s="46"/>
    </row>
    <row r="9" customFormat="false" ht="15.75" hidden="false" customHeight="false" outlineLevel="0" collapsed="false">
      <c r="A9" s="14" t="s">
        <v>75</v>
      </c>
      <c r="B9" s="15"/>
      <c r="C9" s="47"/>
      <c r="D9" s="48"/>
    </row>
    <row r="10" customFormat="false" ht="15.75" hidden="false" customHeight="false" outlineLevel="0" collapsed="false">
      <c r="A10" s="14" t="s">
        <v>76</v>
      </c>
      <c r="B10" s="15"/>
      <c r="C10" s="47"/>
      <c r="D10" s="48"/>
    </row>
    <row r="11" customFormat="false" ht="15.75" hidden="false" customHeight="false" outlineLevel="0" collapsed="false">
      <c r="A11" s="14" t="s">
        <v>77</v>
      </c>
      <c r="B11" s="15"/>
      <c r="C11" s="47"/>
      <c r="D11" s="48"/>
    </row>
    <row r="12" customFormat="false" ht="15.75" hidden="false" customHeight="false" outlineLevel="0" collapsed="false">
      <c r="A12" s="14" t="s">
        <v>78</v>
      </c>
      <c r="B12" s="15"/>
      <c r="C12" s="47"/>
      <c r="D12" s="48"/>
    </row>
    <row r="13" customFormat="false" ht="15.75" hidden="false" customHeight="false" outlineLevel="0" collapsed="false">
      <c r="A13" s="14" t="s">
        <v>34</v>
      </c>
      <c r="B13" s="15"/>
      <c r="C13" s="49"/>
      <c r="D13" s="48"/>
    </row>
    <row r="14" customFormat="false" ht="9" hidden="false" customHeight="true" outlineLevel="0" collapsed="false">
      <c r="A14" s="14"/>
      <c r="B14" s="15"/>
      <c r="C14" s="49"/>
      <c r="D14" s="48"/>
    </row>
    <row r="15" customFormat="false" ht="15.75" hidden="false" customHeight="false" outlineLevel="0" collapsed="false">
      <c r="A15" s="29" t="s">
        <v>35</v>
      </c>
      <c r="B15" s="15"/>
      <c r="C15" s="50" t="n">
        <f aca="false">SUM(C7:C13)</f>
        <v>0</v>
      </c>
      <c r="D15" s="51"/>
    </row>
    <row r="16" customFormat="false" ht="9" hidden="false" customHeight="true" outlineLevel="0" collapsed="false">
      <c r="A16" s="35"/>
      <c r="B16" s="15"/>
      <c r="C16" s="48"/>
      <c r="D16" s="48"/>
    </row>
    <row r="17" customFormat="false" ht="15.75" hidden="false" customHeight="false" outlineLevel="0" collapsed="false">
      <c r="A17" s="53" t="s">
        <v>36</v>
      </c>
      <c r="B17" s="15"/>
      <c r="C17" s="49" t="n">
        <v>0</v>
      </c>
      <c r="D17" s="48"/>
    </row>
    <row r="18" customFormat="false" ht="15.75" hidden="false" customHeight="false" outlineLevel="0" collapsed="false">
      <c r="A18" s="53"/>
      <c r="B18" s="15"/>
      <c r="C18" s="49"/>
      <c r="D18" s="48"/>
    </row>
    <row r="19" customFormat="false" ht="15.75" hidden="false" customHeight="false" outlineLevel="0" collapsed="false">
      <c r="A19" s="53" t="s">
        <v>37</v>
      </c>
      <c r="B19" s="15"/>
      <c r="C19" s="49" t="n">
        <v>0</v>
      </c>
      <c r="D19" s="48"/>
    </row>
    <row r="20" customFormat="false" ht="15.75" hidden="false" customHeight="false" outlineLevel="0" collapsed="false">
      <c r="A20" s="53" t="s">
        <v>38</v>
      </c>
      <c r="B20" s="15"/>
      <c r="C20" s="49" t="n">
        <v>0</v>
      </c>
      <c r="D20" s="54"/>
    </row>
    <row r="21" customFormat="false" ht="15.75" hidden="false" customHeight="false" outlineLevel="0" collapsed="false">
      <c r="A21" s="53" t="s">
        <v>39</v>
      </c>
      <c r="B21" s="15"/>
      <c r="C21" s="55" t="n">
        <v>0</v>
      </c>
      <c r="D21" s="54"/>
    </row>
    <row r="22" customFormat="false" ht="9" hidden="false" customHeight="true" outlineLevel="0" collapsed="false">
      <c r="A22" s="35"/>
      <c r="B22" s="15"/>
      <c r="C22" s="56"/>
      <c r="D22" s="57"/>
    </row>
    <row r="23" customFormat="false" ht="16.5" hidden="false" customHeight="false" outlineLevel="0" collapsed="false">
      <c r="A23" s="53" t="s">
        <v>40</v>
      </c>
      <c r="B23" s="15"/>
      <c r="C23" s="58" t="n">
        <f aca="false">SUM(C15:C22)</f>
        <v>0</v>
      </c>
      <c r="D23" s="59"/>
    </row>
    <row r="24" customFormat="false" ht="16.5" hidden="false" customHeight="false" outlineLevel="0" collapsed="false">
      <c r="C24" s="60"/>
    </row>
    <row r="25" customFormat="false" ht="12.75" hidden="false" customHeight="false" outlineLevel="0" collapsed="false">
      <c r="A25" s="40"/>
    </row>
    <row r="26" customFormat="false" ht="12.75" hidden="false" customHeight="false" outlineLevel="0" collapsed="false">
      <c r="A26" s="40"/>
    </row>
    <row r="27" customFormat="false" ht="12.75" hidden="false" customHeight="false" outlineLevel="0" collapsed="false">
      <c r="A27" s="40"/>
    </row>
    <row r="28" customFormat="false" ht="12.75" hidden="false" customHeight="false" outlineLevel="0" collapsed="false">
      <c r="A28" s="40"/>
    </row>
    <row r="30" customFormat="false" ht="12.75" hidden="true" customHeight="false" outlineLevel="0" collapsed="false">
      <c r="A30" s="41" t="s">
        <v>20</v>
      </c>
    </row>
    <row r="32" customFormat="false" ht="12.75" hidden="false" customHeight="false" outlineLevel="0" collapsed="false">
      <c r="A32" s="40"/>
    </row>
    <row r="33" customFormat="false" ht="12.75" hidden="false" customHeight="false" outlineLevel="0" collapsed="false">
      <c r="A33" s="40"/>
    </row>
    <row r="34" customFormat="false" ht="12.75" hidden="false" customHeight="false" outlineLevel="0" collapsed="false">
      <c r="A34" s="40"/>
    </row>
    <row r="35" customFormat="false" ht="12.75" hidden="false" customHeight="false" outlineLevel="0" collapsed="false">
      <c r="A35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2001-06-23T19:51:53Z</dcterms:created>
  <dc:creator>carolyn_barrett</dc:creator>
  <dc:description/>
  <dc:language>en-US</dc:language>
  <cp:lastModifiedBy>sschwar</cp:lastModifiedBy>
  <cp:lastPrinted>2001-11-16T22:32:58Z</cp:lastPrinted>
  <dcterms:modified xsi:type="dcterms:W3CDTF">2001-11-16T22:33:50Z</dcterms:modified>
  <cp:revision>0</cp:revision>
  <dc:subject/>
  <dc:title/>
</cp:coreProperties>
</file>