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30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0.xml.rels" ContentType="application/vnd.openxmlformats-package.relationships+xml"/>
  <Override PartName="/xl/worksheets/_rels/sheet16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1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cap ex estimate" sheetId="1" state="hidden" r:id="rId3"/>
    <sheet name="COVER" sheetId="2" state="hidden" r:id="rId4"/>
    <sheet name="INCOME STATEMENT" sheetId="3" state="hidden" r:id="rId5"/>
    <sheet name="ENA IS" sheetId="4" state="hidden" r:id="rId6"/>
    <sheet name="EGM IS" sheetId="5" state="hidden" r:id="rId7"/>
    <sheet name="EGS IS" sheetId="6" state="visible" r:id="rId8"/>
    <sheet name="EIM IS" sheetId="7" state="hidden" r:id="rId9"/>
    <sheet name="Europe IS" sheetId="8" state="hidden" r:id="rId10"/>
    <sheet name="EBS IS" sheetId="9" state="hidden" r:id="rId11"/>
    <sheet name="ENW IS" sheetId="10" state="hidden" r:id="rId12"/>
    <sheet name="EES IS" sheetId="11" state="hidden" r:id="rId13"/>
    <sheet name="EPI IS" sheetId="12" state="hidden" r:id="rId14"/>
    <sheet name="Europe Burn" sheetId="13" state="hidden" r:id="rId15"/>
    <sheet name="ENA Burn" sheetId="14" state="hidden" r:id="rId16"/>
    <sheet name="EGM Burn" sheetId="15" state="hidden" r:id="rId17"/>
    <sheet name="EGS Burn" sheetId="16" state="visible" r:id="rId18"/>
    <sheet name="EIM Burn" sheetId="17" state="hidden" r:id="rId19"/>
    <sheet name="EBS Burn" sheetId="18" state="hidden" r:id="rId20"/>
    <sheet name="ENW Burn" sheetId="19" state="hidden" r:id="rId21"/>
    <sheet name="EES Burn" sheetId="20" state="hidden" r:id="rId22"/>
    <sheet name="EPI Burn" sheetId="21" state="hidden" r:id="rId23"/>
    <sheet name="ENA EXP" sheetId="22" state="hidden" r:id="rId24"/>
    <sheet name="Sheet9" sheetId="23" state="hidden" r:id="rId25"/>
    <sheet name="Sheet8" sheetId="24" state="hidden" r:id="rId26"/>
    <sheet name="Sheet11" sheetId="25" state="hidden" r:id="rId27"/>
    <sheet name="Sheet7" sheetId="26" state="hidden" r:id="rId28"/>
    <sheet name="Sheet6" sheetId="27" state="hidden" r:id="rId29"/>
    <sheet name="Sheet3" sheetId="28" state="hidden" r:id="rId30"/>
    <sheet name="EGM EXP" sheetId="29" state="hidden" r:id="rId31"/>
    <sheet name="EGS EXP" sheetId="30" state="visible" r:id="rId32"/>
    <sheet name="EIM EXP" sheetId="31" state="hidden" r:id="rId33"/>
    <sheet name="Europe EXP" sheetId="32" state="hidden" r:id="rId34"/>
    <sheet name="EBS EXP" sheetId="33" state="hidden" r:id="rId35"/>
    <sheet name="ENW EXP" sheetId="34" state="hidden" r:id="rId36"/>
    <sheet name="EES EXP" sheetId="35" state="hidden" r:id="rId37"/>
    <sheet name="EPI EXP" sheetId="36" state="hidden" r:id="rId38"/>
    <sheet name="ENA BS" sheetId="37" state="hidden" r:id="rId39"/>
    <sheet name="ENA OFF BS" sheetId="38" state="hidden" r:id="rId40"/>
    <sheet name="EGM OFF BS " sheetId="39" state="hidden" r:id="rId41"/>
    <sheet name="EGS OFF BS" sheetId="40" state="visible" r:id="rId42"/>
    <sheet name="cash from operating projects" sheetId="41" state="visible" r:id="rId43"/>
    <sheet name="details of asset sale proceeds" sheetId="42" state="visible" r:id="rId44"/>
    <sheet name="EIM OFF BS" sheetId="43" state="hidden" r:id="rId45"/>
    <sheet name="EuropeOFF BS" sheetId="44" state="hidden" r:id="rId46"/>
    <sheet name="EBS OFF BS" sheetId="45" state="hidden" r:id="rId47"/>
    <sheet name="ENW OFF BS" sheetId="46" state="hidden" r:id="rId48"/>
    <sheet name="EES OFF BS" sheetId="47" state="hidden" r:id="rId49"/>
    <sheet name="EPI OFF BS" sheetId="48" state="hidden" r:id="rId50"/>
  </sheets>
  <externalReferences>
    <externalReference r:id="rId51"/>
  </externalReferences>
  <definedNames>
    <definedName function="false" hidden="false" localSheetId="1" name="_xlnm.Print_Area" vbProcedure="false">COVER!$A$1:$I$4</definedName>
    <definedName function="false" hidden="false" localSheetId="17" name="_xlnm.Print_Area" vbProcedure="false">'EBS Burn'!$A$1:$S$18</definedName>
    <definedName function="false" hidden="false" localSheetId="32" name="_xlnm.Print_Area" vbProcedure="false">'EBS EXP'!$A$1:$O$31</definedName>
    <definedName function="false" hidden="false" localSheetId="8" name="_xlnm.Print_Area" vbProcedure="false">'EBS IS'!$A$3:$D$20</definedName>
    <definedName function="false" hidden="false" localSheetId="44" name="_xlnm.Print_Area" vbProcedure="false">'EBS OFF BS'!$A$1:$D$16</definedName>
    <definedName function="false" hidden="false" localSheetId="19" name="_xlnm.Print_Area" vbProcedure="false">'EES Burn'!$A$1:$S$28</definedName>
    <definedName function="false" hidden="false" localSheetId="34" name="_xlnm.Print_Area" vbProcedure="false">'EES EXP'!$A$1:$O$31</definedName>
    <definedName function="false" hidden="false" localSheetId="10" name="_xlnm.Print_Area" vbProcedure="false">'EES IS'!$A$3:$D$30</definedName>
    <definedName function="false" hidden="false" localSheetId="46" name="_xlnm.Print_Area" vbProcedure="false">'EES OFF BS'!$A$1:$D$16</definedName>
    <definedName function="false" hidden="false" localSheetId="14" name="_xlnm.Print_Area" vbProcedure="false">'EGM Burn'!$A$1:$S$26</definedName>
    <definedName function="false" hidden="false" localSheetId="28" name="_xlnm.Print_Area" vbProcedure="false">'EGM EXP'!$A$1:$O$31</definedName>
    <definedName function="false" hidden="false" localSheetId="4" name="_xlnm.Print_Area" vbProcedure="false">'EGM IS'!$A$3:$D$27</definedName>
    <definedName function="false" hidden="false" localSheetId="38" name="_xlnm.Print_Area" vbProcedure="false">'EGM OFF BS '!$A$1:$D$16</definedName>
    <definedName function="false" hidden="false" localSheetId="15" name="_xlnm.Print_Area" vbProcedure="false">'EGS Burn'!$A$1:$Z$27</definedName>
    <definedName function="false" hidden="false" localSheetId="29" name="_xlnm.Print_Area" vbProcedure="false">'EGS EXP'!$A$1:$W$28</definedName>
    <definedName function="false" hidden="false" localSheetId="5" name="_xlnm.Print_Area" vbProcedure="false">'EGS IS'!$A$3:$L$26</definedName>
    <definedName function="false" hidden="false" localSheetId="39" name="_xlnm.Print_Area" vbProcedure="false">'EGS OFF BS'!$A$1:$E$18</definedName>
    <definedName function="false" hidden="false" localSheetId="16" name="_xlnm.Print_Area" vbProcedure="false">'EIM Burn'!$A$1:$S$23</definedName>
    <definedName function="false" hidden="false" localSheetId="30" name="_xlnm.Print_Area" vbProcedure="false">'EIM EXP'!$A$1:$O$31</definedName>
    <definedName function="false" hidden="false" localSheetId="6" name="_xlnm.Print_Area" vbProcedure="false">'EIM IS'!$A$3:$D$25</definedName>
    <definedName function="false" hidden="false" localSheetId="42" name="_xlnm.Print_Area" vbProcedure="false">'EIM OFF BS'!$A$1:$D$16</definedName>
    <definedName function="false" hidden="false" localSheetId="36" name="_xlnm.Print_Area" vbProcedure="false">'ENA BS'!$A$1:$E$28</definedName>
    <definedName function="false" hidden="false" localSheetId="13" name="_xlnm.Print_Area" vbProcedure="false">'ENA Burn'!$A$1:$S$28</definedName>
    <definedName function="false" hidden="false" localSheetId="21" name="_xlnm.Print_Area" vbProcedure="false">'ENA EXP'!$A$1:$O$31</definedName>
    <definedName function="false" hidden="false" localSheetId="3" name="_xlnm.Print_Area" vbProcedure="false">'ENA IS'!$A$3:$D$30</definedName>
    <definedName function="false" hidden="false" localSheetId="37" name="_xlnm.Print_Area" vbProcedure="false">'ENA OFF BS'!$A$1:$D$16</definedName>
    <definedName function="false" hidden="false" localSheetId="18" name="_xlnm.Print_Area" vbProcedure="false">'ENW Burn'!$A$1:$S$21</definedName>
    <definedName function="false" hidden="false" localSheetId="33" name="_xlnm.Print_Area" vbProcedure="false">'ENW EXP'!$A$1:$O$31</definedName>
    <definedName function="false" hidden="false" localSheetId="9" name="_xlnm.Print_Area" vbProcedure="false">'ENW IS'!$A$3:$D$23</definedName>
    <definedName function="false" hidden="false" localSheetId="45" name="_xlnm.Print_Area" vbProcedure="false">'ENW OFF BS'!$A$1:$D$16</definedName>
    <definedName function="false" hidden="false" localSheetId="20" name="_xlnm.Print_Area" vbProcedure="false">'EPI Burn'!$A$1:$S$16</definedName>
    <definedName function="false" hidden="false" localSheetId="35" name="_xlnm.Print_Area" vbProcedure="false">'EPI EXP'!$A$1:$O$31</definedName>
    <definedName function="false" hidden="false" localSheetId="11" name="_xlnm.Print_Area" vbProcedure="false">'EPI IS'!$A$3:$D$18</definedName>
    <definedName function="false" hidden="false" localSheetId="47" name="_xlnm.Print_Area" vbProcedure="false">'EPI OFF BS'!$A$1:$D$16</definedName>
    <definedName function="false" hidden="false" localSheetId="12" name="_xlnm.Print_Area" vbProcedure="false">'Europe Burn'!$A$1:$S$34</definedName>
    <definedName function="false" hidden="false" localSheetId="31" name="_xlnm.Print_Area" vbProcedure="false">'Europe EXP'!$A$1:$O$31</definedName>
    <definedName function="false" hidden="false" localSheetId="7" name="_xlnm.Print_Area" vbProcedure="false">'Europe IS'!$A$3:$D$35</definedName>
    <definedName function="false" hidden="false" localSheetId="43" name="_xlnm.Print_Area" vbProcedure="false">'EuropeOFF BS'!$A$1:$D$16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using October ytd, exclude one month of October to get to September ytd.  Exclude Corp charges and OPIC.  Exclude bonus accrual of 7.1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</xdr:row>
                <xdr:rowOff>11</xdr:rowOff>
              </xdr:from>
              <xdr:to>
                <xdr:col>8</xdr:col>
                <xdr:colOff>30</xdr:colOff>
                <xdr:row>5</xdr:row>
                <xdr:rowOff>18</xdr:rowOff>
              </xdr:to>
            </anchor>
          </commentPr>
        </mc:Choice>
        <mc:Fallback/>
      </mc:AlternateContent>
    </commen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assumed Corp charges of $2 and OPIC of 2.9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</xdr:row>
                <xdr:rowOff>11</xdr:rowOff>
              </xdr:from>
              <xdr:to>
                <xdr:col>10</xdr:col>
                <xdr:colOff>72</xdr:colOff>
                <xdr:row>5</xdr:row>
                <xdr:rowOff>18</xdr:rowOff>
              </xdr:to>
            </anchor>
          </commentPr>
        </mc:Choice>
        <mc:Fallback/>
      </mc:AlternateContent>
    </comment>
    <comment ref="I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the 1.2 relates to Wade request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</xdr:row>
                <xdr:rowOff>11</xdr:rowOff>
              </xdr:from>
              <xdr:to>
                <xdr:col>12</xdr:col>
                <xdr:colOff>72</xdr:colOff>
                <xdr:row>5</xdr:row>
                <xdr:rowOff>18</xdr:rowOff>
              </xdr:to>
            </anchor>
          </commentPr>
        </mc:Choice>
        <mc:Fallback/>
      </mc:AlternateContent>
    </comment>
    <comment ref="K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include $6M of third party legal expense expected in Dec. The .8 relates to DPC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45</xdr:colOff>
                <xdr:row>2</xdr:row>
                <xdr:rowOff>11</xdr:rowOff>
              </xdr:from>
              <xdr:to>
                <xdr:col>16</xdr:col>
                <xdr:colOff>22</xdr:colOff>
                <xdr:row>5</xdr:row>
                <xdr:rowOff>18</xdr:rowOff>
              </xdr:to>
            </anchor>
          </commentPr>
        </mc:Choice>
        <mc:Fallback/>
      </mc:AlternateContent>
    </comment>
    <comment ref="M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.6 is relating to DPC share costs.  Exclude bonus accrual The .8 relates to India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</xdr:row>
                <xdr:rowOff>11</xdr:rowOff>
              </xdr:from>
              <xdr:to>
                <xdr:col>16</xdr:col>
                <xdr:colOff>72</xdr:colOff>
                <xdr:row>5</xdr:row>
                <xdr:rowOff>18</xdr:rowOff>
              </xdr:to>
            </anchor>
          </commentPr>
        </mc:Choice>
        <mc:Fallback/>
      </mc:AlternateContent>
    </comment>
    <comment ref="O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.6 is relating to DPC share costs.  Exclude bonus accrual The .8 relates to India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</xdr:row>
                <xdr:rowOff>11</xdr:rowOff>
              </xdr:from>
              <xdr:to>
                <xdr:col>17</xdr:col>
                <xdr:colOff>72</xdr:colOff>
                <xdr:row>5</xdr:row>
                <xdr:rowOff>18</xdr:rowOff>
              </xdr:to>
            </anchor>
          </commentPr>
        </mc:Choice>
        <mc:Fallback/>
      </mc:AlternateContent>
    </comment>
    <comment ref="P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.6 is relating to DPC share costs.  Exclude bonus accrual The .8 relates to India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16</xdr:col>
                <xdr:colOff>16</xdr:colOff>
                <xdr:row>2</xdr:row>
                <xdr:rowOff>11</xdr:rowOff>
              </xdr:from>
              <xdr:to>
                <xdr:col>17</xdr:col>
                <xdr:colOff>72</xdr:colOff>
                <xdr:row>5</xdr:row>
                <xdr:rowOff>18</xdr:rowOff>
              </xdr:to>
            </anchor>
          </commentPr>
        </mc:Choice>
        <mc:Fallback/>
      </mc:AlternateContent>
    </comment>
    <comment ref="Q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.6 is relating to DPC share costs.  Exclude bonus accrual The .8 relates to India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</xdr:row>
                <xdr:rowOff>11</xdr:rowOff>
              </xdr:from>
              <xdr:to>
                <xdr:col>18</xdr:col>
                <xdr:colOff>72</xdr:colOff>
                <xdr:row>5</xdr:row>
                <xdr:rowOff>18</xdr:rowOff>
              </xdr:to>
            </anchor>
          </commentPr>
        </mc:Choice>
        <mc:Fallback/>
      </mc:AlternateContent>
    </comment>
  </commentList>
</comments>
</file>

<file path=xl/comments3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1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relates to India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</xdr:row>
                <xdr:rowOff>20</xdr:rowOff>
              </xdr:from>
              <xdr:to>
                <xdr:col>8</xdr:col>
                <xdr:colOff>30</xdr:colOff>
                <xdr:row>13</xdr:row>
                <xdr:rowOff>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relates to India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9</xdr:row>
                <xdr:rowOff>20</xdr:rowOff>
              </xdr:from>
              <xdr:to>
                <xdr:col>10</xdr:col>
                <xdr:colOff>55</xdr:colOff>
                <xdr:row>13</xdr:row>
                <xdr:rowOff>1</xdr:rowOff>
              </xdr:to>
            </anchor>
          </commentPr>
        </mc:Choice>
        <mc:Fallback/>
      </mc:AlternateContent>
    </comment>
    <comment ref="I11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relates to India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</xdr:colOff>
                <xdr:row>9</xdr:row>
                <xdr:rowOff>20</xdr:rowOff>
              </xdr:from>
              <xdr:to>
                <xdr:col>12</xdr:col>
                <xdr:colOff>56</xdr:colOff>
                <xdr:row>13</xdr:row>
                <xdr:rowOff>1</xdr:rowOff>
              </xdr:to>
            </anchor>
          </commentPr>
        </mc:Choice>
        <mc:Fallback/>
      </mc:AlternateContent>
    </commen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.6 relates to DPC shared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</xdr:colOff>
                <xdr:row>17</xdr:row>
                <xdr:rowOff>23</xdr:rowOff>
              </xdr:from>
              <xdr:to>
                <xdr:col>12</xdr:col>
                <xdr:colOff>56</xdr:colOff>
                <xdr:row>20</xdr:row>
                <xdr:rowOff>7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relates to India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</xdr:colOff>
                <xdr:row>9</xdr:row>
                <xdr:rowOff>20</xdr:rowOff>
              </xdr:from>
              <xdr:to>
                <xdr:col>13</xdr:col>
                <xdr:colOff>61</xdr:colOff>
                <xdr:row>13</xdr:row>
                <xdr:rowOff>1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relates to India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9</xdr:row>
                <xdr:rowOff>20</xdr:rowOff>
              </xdr:from>
              <xdr:to>
                <xdr:col>14</xdr:col>
                <xdr:colOff>70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<sst xmlns="http://schemas.openxmlformats.org/spreadsheetml/2006/main" count="944" uniqueCount="271">
  <si>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</si>
  <si>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</si>
  <si>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</si>
  <si>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</si>
  <si>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</si>
  <si>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</si>
  <si>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</si>
  <si>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</si>
  <si>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</si>
  <si>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</si>
  <si>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</si>
  <si>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</si>
  <si>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</si>
  <si>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</si>
  <si>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</si>
  <si>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</si>
  <si>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</si>
  <si>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</si>
  <si>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</si>
  <si>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</si>
  <si>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</si>
  <si>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September</t>
  </si>
  <si>
    <t xml:space="preserve">Gross Margin by Business Unit</t>
  </si>
  <si>
    <t xml:space="preserve">Year-to-Date</t>
  </si>
  <si>
    <t xml:space="preserve">East Power</t>
  </si>
  <si>
    <t xml:space="preserve">West Power</t>
  </si>
  <si>
    <t xml:space="preserve">S. America</t>
  </si>
  <si>
    <t xml:space="preserve">Gas</t>
  </si>
  <si>
    <t xml:space="preserve">Producer/Wellhead Desk</t>
  </si>
  <si>
    <t xml:space="preserve">Upstream/Compression Products</t>
  </si>
  <si>
    <t xml:space="preserve">Energy Capital Resources</t>
  </si>
  <si>
    <t xml:space="preserve">Asset Marketing</t>
  </si>
  <si>
    <t xml:space="preserve">BridgeLine</t>
  </si>
  <si>
    <t xml:space="preserve">Canada</t>
  </si>
  <si>
    <t xml:space="preserve">Mexico</t>
  </si>
  <si>
    <t xml:space="preserve">HPL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</si>
  <si>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</si>
  <si>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</si>
  <si>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</si>
  <si>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</si>
  <si>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</si>
  <si>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</si>
  <si>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</si>
  <si>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Crude</t>
  </si>
  <si>
    <t xml:space="preserve">Coal/Emissions</t>
  </si>
  <si>
    <t xml:space="preserve">Vessel Trading</t>
  </si>
  <si>
    <t xml:space="preserve">Weather</t>
  </si>
  <si>
    <t xml:space="preserve">Insurance Risk Markets</t>
  </si>
  <si>
    <t xml:space="preserve">Financial Trading</t>
  </si>
  <si>
    <t xml:space="preserve">Freight</t>
  </si>
  <si>
    <t xml:space="preserve">LNG</t>
  </si>
  <si>
    <t xml:space="preserve">Japan</t>
  </si>
  <si>
    <t xml:space="preserve">Agricultural Trading</t>
  </si>
  <si>
    <t xml:space="preserve">$Millions</t>
  </si>
  <si>
    <t xml:space="preserve">ETS</t>
  </si>
  <si>
    <t xml:space="preserve">EGAS</t>
  </si>
  <si>
    <t xml:space="preserve">This represent total EGA consolidated which included consolidated operating projects</t>
  </si>
  <si>
    <t xml:space="preserve">PGE</t>
  </si>
  <si>
    <t xml:space="preserve">EOTT</t>
  </si>
  <si>
    <t xml:space="preserve">EREC</t>
  </si>
  <si>
    <t xml:space="preserve">Azurix/Wessex</t>
  </si>
  <si>
    <t xml:space="preserve">EEOS</t>
  </si>
  <si>
    <t xml:space="preserve">Include equity earnings of $128M</t>
  </si>
  <si>
    <t xml:space="preserve">Forest Products</t>
  </si>
  <si>
    <t xml:space="preserve">Europe Trading</t>
  </si>
  <si>
    <t xml:space="preserve">Steel</t>
  </si>
  <si>
    <t xml:space="preserve">Garden State Paper</t>
  </si>
  <si>
    <t xml:space="preserve">Papier Mason</t>
  </si>
  <si>
    <t xml:space="preserve">Quebec City Mill</t>
  </si>
  <si>
    <t xml:space="preserve">Metals</t>
  </si>
  <si>
    <t xml:space="preserve">Credit</t>
  </si>
  <si>
    <t xml:space="preserve">Gas Trading</t>
  </si>
  <si>
    <t xml:space="preserve">Continental Power Power Trading</t>
  </si>
  <si>
    <t xml:space="preserve">Bilaterial Power Trading</t>
  </si>
  <si>
    <t xml:space="preserve">Corp  Finance Origination</t>
  </si>
  <si>
    <t xml:space="preserve">Asset Management</t>
  </si>
  <si>
    <t xml:space="preserve">Continental Europe</t>
  </si>
  <si>
    <t xml:space="preserve">Australia</t>
  </si>
  <si>
    <t xml:space="preserve">Scandinavia</t>
  </si>
  <si>
    <t xml:space="preserve">SE Europe</t>
  </si>
  <si>
    <t xml:space="preserve">Switzerland/Austria</t>
  </si>
  <si>
    <t xml:space="preserve">Germany</t>
  </si>
  <si>
    <t xml:space="preserve">Spain/Portugal</t>
  </si>
  <si>
    <t xml:space="preserve">Benelux/Italy</t>
  </si>
  <si>
    <t xml:space="preserve">Japan </t>
  </si>
  <si>
    <t xml:space="preserve">Teesside</t>
  </si>
  <si>
    <t xml:space="preserve">ETOL</t>
  </si>
  <si>
    <t xml:space="preserve">Americas</t>
  </si>
  <si>
    <t xml:space="preserve">Emerging Markets</t>
  </si>
  <si>
    <t xml:space="preserve">Commodity Logic</t>
  </si>
  <si>
    <t xml:space="preserve">DealBench</t>
  </si>
  <si>
    <t xml:space="preserve">EOL</t>
  </si>
  <si>
    <t xml:space="preserve">Mid/Backoffice Outsourcing</t>
  </si>
  <si>
    <t xml:space="preserve">Enterprise Portal Development</t>
  </si>
  <si>
    <t xml:space="preserve">Industrial Energy Services</t>
  </si>
  <si>
    <t xml:space="preserve">Manufacturing Energy Services</t>
  </si>
  <si>
    <t xml:space="preserve">Commercial Energy Services</t>
  </si>
  <si>
    <t xml:space="preserve">Acquisition and Sourcing</t>
  </si>
  <si>
    <t xml:space="preserve">Regional Market Services</t>
  </si>
  <si>
    <t xml:space="preserve">Product Management</t>
  </si>
  <si>
    <t xml:space="preserve">Portfolio Origination</t>
  </si>
  <si>
    <t xml:space="preserve">Construction Services</t>
  </si>
  <si>
    <t xml:space="preserve">Facilities Services</t>
  </si>
  <si>
    <t xml:space="preserve">Enron Direct USA</t>
  </si>
  <si>
    <t xml:space="preserve">EES Europe</t>
  </si>
  <si>
    <t xml:space="preserve">EES Canada</t>
  </si>
  <si>
    <t xml:space="preserve">YTD</t>
  </si>
  <si>
    <t xml:space="preserve">Forecast Cash Expenditures</t>
  </si>
  <si>
    <t xml:space="preserve">Headcount Actual (9/30)</t>
  </si>
  <si>
    <t xml:space="preserve">Cash Expenditures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</si>
  <si>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</si>
  <si>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</si>
  <si>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</si>
  <si>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</si>
  <si>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</si>
  <si>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</si>
  <si>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Comments</t>
  </si>
  <si>
    <t xml:space="preserve">Analysts/Associates</t>
  </si>
  <si>
    <t xml:space="preserve">Total</t>
  </si>
  <si>
    <t xml:space="preserve">Depreciation &amp; Amortization</t>
  </si>
  <si>
    <t xml:space="preserve">Total Expenses net of Capitalized Expense</t>
  </si>
  <si>
    <t xml:space="preserve">Plus:  Capital Expenditures</t>
  </si>
  <si>
    <t xml:space="preserve">          Other Cash Payments</t>
  </si>
  <si>
    <t xml:space="preserve">Less: DD&amp;A</t>
  </si>
  <si>
    <t xml:space="preserve">Total Cash Burn Rate</t>
  </si>
  <si>
    <t xml:space="preserve">Forecast Cash Expenditures ($Millions)</t>
  </si>
  <si>
    <t xml:space="preserve">**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</si>
  <si>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</si>
  <si>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</si>
  <si>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</si>
  <si>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</si>
  <si>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</si>
  <si>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</t>
  </si>
  <si>
    <t xml:space="preserve">Nov</t>
  </si>
  <si>
    <t xml:space="preserve">Dec</t>
  </si>
  <si>
    <t xml:space="preserve">*</t>
  </si>
  <si>
    <t xml:space="preserve">* Exclude Europe Employees</t>
  </si>
  <si>
    <t xml:space="preserve">** Represent Houston and regional office expense.  Include DPC shared cossts.  Exclude OPIC insurance, Corp charges allocations, and consolidated operating projects.</t>
  </si>
  <si>
    <t xml:space="preserve">October </t>
  </si>
  <si>
    <t xml:space="preserve">December </t>
  </si>
  <si>
    <t xml:space="preserve">February </t>
  </si>
  <si>
    <t xml:space="preserve">Salaries</t>
  </si>
  <si>
    <t xml:space="preserve">Benefits</t>
  </si>
  <si>
    <t xml:space="preserve">Payroll Taxes</t>
  </si>
  <si>
    <t xml:space="preserve">Corporate Allocations &amp; Other</t>
  </si>
  <si>
    <t xml:space="preserve">Travel</t>
  </si>
  <si>
    <t xml:space="preserve">Employee-Related Communications</t>
  </si>
  <si>
    <t xml:space="preserve">Other Employee Expenses</t>
  </si>
  <si>
    <t xml:space="preserve">Supplies and Computer Expenses</t>
  </si>
  <si>
    <t xml:space="preserve">Rent &amp; Utilities</t>
  </si>
  <si>
    <t xml:space="preserve">Subtotal</t>
  </si>
  <si>
    <t xml:space="preserve">Depreciation</t>
  </si>
  <si>
    <t xml:space="preserve">Amortizations</t>
  </si>
  <si>
    <t xml:space="preserve">Outside Services </t>
  </si>
  <si>
    <t xml:space="preserve">Advertising </t>
  </si>
  <si>
    <t xml:space="preserve">   Other</t>
  </si>
  <si>
    <t xml:space="preserve">2001 Forecast Expense</t>
  </si>
  <si>
    <t xml:space="preserve">ASSETS</t>
  </si>
  <si>
    <t xml:space="preserve">LIABILITIES AND STOCKHOLDER'S EQUITY</t>
  </si>
  <si>
    <t xml:space="preserve">Current Assets</t>
  </si>
  <si>
    <t xml:space="preserve">LIABILITIES</t>
  </si>
  <si>
    <t xml:space="preserve">   Cash</t>
  </si>
  <si>
    <t xml:space="preserve">Current Liabilities</t>
  </si>
  <si>
    <t xml:space="preserve">   Notes and Accounts Receivable (including interco.)</t>
  </si>
  <si>
    <t xml:space="preserve">   Notes and Accounts Payable (including interco.)</t>
  </si>
  <si>
    <t xml:space="preserve">   Inventories</t>
  </si>
  <si>
    <t xml:space="preserve">   Other Current Liabilities</t>
  </si>
  <si>
    <t xml:space="preserve">       Detail Inventory 1</t>
  </si>
  <si>
    <t xml:space="preserve">   PRML</t>
  </si>
  <si>
    <t xml:space="preserve">       Detail Inventory 2</t>
  </si>
  <si>
    <t xml:space="preserve">Total Current Liabilities</t>
  </si>
  <si>
    <t xml:space="preserve">   Current Deferred Tax Assets</t>
  </si>
  <si>
    <t xml:space="preserve">   Prepayments and Other</t>
  </si>
  <si>
    <t xml:space="preserve">Long-Term Debt - Intercompany and Third Party</t>
  </si>
  <si>
    <t xml:space="preserve">   Price Risk Management Assets (PRMA)</t>
  </si>
  <si>
    <t xml:space="preserve">Deferred Tax Liabilities</t>
  </si>
  <si>
    <t xml:space="preserve">Total Current Assets</t>
  </si>
  <si>
    <t xml:space="preserve">Other Liabilities (please detail)</t>
  </si>
  <si>
    <t xml:space="preserve">Investments</t>
  </si>
  <si>
    <t xml:space="preserve">Other Liabilities</t>
  </si>
  <si>
    <t xml:space="preserve">Property, Plant &amp; Equipment</t>
  </si>
  <si>
    <t xml:space="preserve">PRML</t>
  </si>
  <si>
    <t xml:space="preserve">   Gross</t>
  </si>
  <si>
    <t xml:space="preserve">Total Liabilities</t>
  </si>
  <si>
    <t xml:space="preserve">   Less:  Accumulated Depreciation and Amortization</t>
  </si>
  <si>
    <t xml:space="preserve">Net Property, Plant, &amp; Equipment</t>
  </si>
  <si>
    <t xml:space="preserve">STOCKHOLDER'S EQUITY</t>
  </si>
  <si>
    <t xml:space="preserve">Goodwill</t>
  </si>
  <si>
    <t xml:space="preserve">Common Stock, Additional Paid-In Capital and CTA</t>
  </si>
  <si>
    <t xml:space="preserve">Other Assets (please list detail)</t>
  </si>
  <si>
    <t xml:space="preserve">Retained Earnings</t>
  </si>
  <si>
    <t xml:space="preserve">Other Deferred Charges &amp; PRMA</t>
  </si>
  <si>
    <t xml:space="preserve">Total Shareholder's Equity</t>
  </si>
  <si>
    <t xml:space="preserve">Total Assets</t>
  </si>
  <si>
    <t xml:space="preserve">Total Liabilities and Shareholder's Equity</t>
  </si>
  <si>
    <t xml:space="preserve">Contingencies</t>
  </si>
  <si>
    <t xml:space="preserve">Sub total</t>
  </si>
  <si>
    <t xml:space="preserve">Commitments</t>
  </si>
  <si>
    <t xml:space="preserve">Liquidation %</t>
  </si>
  <si>
    <t xml:space="preserve">Expected $</t>
  </si>
  <si>
    <t xml:space="preserve">total</t>
  </si>
  <si>
    <t xml:space="preserve">TOTAL Commitments and Contingencies</t>
  </si>
  <si>
    <t xml:space="preserve">TOTAL</t>
  </si>
  <si>
    <t xml:space="preserve">4Q 2001</t>
  </si>
  <si>
    <t xml:space="preserve">1Q 2002</t>
  </si>
  <si>
    <t xml:space="preserve">Contingencies outside of forecasted cashflow and plan to Corp</t>
  </si>
  <si>
    <t xml:space="preserve">EcoElectrica - if sale is not completed before 12/31/01, ENE will owe GE guarantees fees</t>
  </si>
  <si>
    <t xml:space="preserve">If Enron credit rating falls below BBB- for S&amp;P, we will need to replace Enron guarantees with </t>
  </si>
  <si>
    <t xml:space="preserve">Amount unknown</t>
  </si>
  <si>
    <t xml:space="preserve">cash, LC, or a replacement guarantor </t>
  </si>
  <si>
    <t xml:space="preserve">Sarlux - contingent equity </t>
  </si>
  <si>
    <t xml:space="preserve">SK Securities</t>
  </si>
  <si>
    <t xml:space="preserve">India regional office</t>
  </si>
  <si>
    <t xml:space="preserve">   Recall of debt by Hong Kong bank</t>
  </si>
  <si>
    <t xml:space="preserve">   Severance</t>
  </si>
  <si>
    <t xml:space="preserve">Accroven - equity injection</t>
  </si>
  <si>
    <t xml:space="preserve">TBG - cash call </t>
  </si>
  <si>
    <t xml:space="preserve">EcoElectrica cash proceeds from asset sale</t>
  </si>
  <si>
    <t xml:space="preserve">PQPLLC cash proceeds on sale down</t>
  </si>
  <si>
    <t xml:space="preserve">ENRON GLOBAL ASSETS &amp; SERVICES</t>
  </si>
  <si>
    <t xml:space="preserve">2002 Operating Projects</t>
  </si>
  <si>
    <t xml:space="preserve">Cashflow Summary To/(From) Enron</t>
  </si>
  <si>
    <t xml:space="preserve">$(Millions)</t>
  </si>
  <si>
    <t xml:space="preserve">CASH TO/(FROM) ENRON</t>
  </si>
  <si>
    <t xml:space="preserve">Total Year</t>
  </si>
  <si>
    <t xml:space="preserve">Cash To</t>
  </si>
  <si>
    <t xml:space="preserve">(From) ENE</t>
  </si>
  <si>
    <t xml:space="preserve">Transportation and Distribution Businesses</t>
  </si>
  <si>
    <t xml:space="preserve">TGS</t>
  </si>
  <si>
    <t xml:space="preserve">Dividends</t>
  </si>
  <si>
    <t xml:space="preserve">Gaspart</t>
  </si>
  <si>
    <t xml:space="preserve">Elektro </t>
  </si>
  <si>
    <t xml:space="preserve">Shares redemptions</t>
  </si>
  <si>
    <t xml:space="preserve">Centragas</t>
  </si>
  <si>
    <t xml:space="preserve">dividends/trapped cash loans</t>
  </si>
  <si>
    <t xml:space="preserve">IGL</t>
  </si>
  <si>
    <t xml:space="preserve">trapped cash loans</t>
  </si>
  <si>
    <t xml:space="preserve">Vengas</t>
  </si>
  <si>
    <t xml:space="preserve">Procaribe</t>
  </si>
  <si>
    <t xml:space="preserve">operating cash need</t>
  </si>
  <si>
    <t xml:space="preserve">Power Generation Businesses</t>
  </si>
  <si>
    <t xml:space="preserve">PQPLLC</t>
  </si>
  <si>
    <t xml:space="preserve">Chengdu(Eclipse)</t>
  </si>
  <si>
    <t xml:space="preserve">BPC(Batangas)</t>
  </si>
  <si>
    <t xml:space="preserve">dividends</t>
  </si>
  <si>
    <t xml:space="preserve">SPC(Subic)</t>
  </si>
  <si>
    <t xml:space="preserve">Trakya</t>
  </si>
  <si>
    <t xml:space="preserve">Hainan</t>
  </si>
  <si>
    <t xml:space="preserve">bringing cash home</t>
  </si>
  <si>
    <t xml:space="preserve">India </t>
  </si>
  <si>
    <t xml:space="preserve">DPC</t>
  </si>
  <si>
    <t xml:space="preserve">equity injections</t>
  </si>
  <si>
    <t xml:space="preserve">Management Overview</t>
  </si>
  <si>
    <t xml:space="preserve">Proceeds From Sale of Assets</t>
  </si>
  <si>
    <t xml:space="preserve">2002 Assets Sale</t>
  </si>
  <si>
    <t xml:space="preserve">Cash Proceeds Estimate</t>
  </si>
  <si>
    <t xml:space="preserve">4Q 2002 Estimated</t>
  </si>
  <si>
    <t xml:space="preserve">1Q</t>
  </si>
  <si>
    <t xml:space="preserve">2Q</t>
  </si>
  <si>
    <t xml:space="preserve">3Q</t>
  </si>
  <si>
    <t xml:space="preserve">4Q</t>
  </si>
  <si>
    <t xml:space="preserve">Cash Proceed</t>
  </si>
  <si>
    <t xml:space="preserve">Asset</t>
  </si>
  <si>
    <t xml:space="preserve">SK Enron</t>
  </si>
  <si>
    <t xml:space="preserve">TBG/GTB</t>
  </si>
  <si>
    <t xml:space="preserve">Transredes</t>
  </si>
  <si>
    <t xml:space="preserve">Accroven</t>
  </si>
  <si>
    <t xml:space="preserve">Bond Portfolio</t>
  </si>
  <si>
    <t xml:space="preserve">Calife</t>
  </si>
  <si>
    <t xml:space="preserve">Gail</t>
  </si>
  <si>
    <t xml:space="preserve">Nowa Sarzyna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</si>
</sst>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#,##0_);\(#,##0\);#,##0_);@_)"/>
    <numFmt numFmtId="175" formatCode="_(\$* #,##0.00_);_(\$* \(#,##0.00\);_(\$* \-??_);_(@_)"/>
    <numFmt numFmtId="176" formatCode="_(\$* #,##0_);_(\$* \(#,##0\);_(\$* \-??_);_(@_)"/>
    <numFmt numFmtId="177" formatCode="[$$]#,##0_);\([$$]#,##0\);[$$]#,##0_);@_)"/>
    <numFmt numFmtId="178" formatCode="\$#,##0"/>
    <numFmt numFmtId="179" formatCode="0.0"/>
    <numFmt numFmtId="180" formatCode="#,##0.0_);\(#,##0.0\);#,##0.0_);@_)"/>
    <numFmt numFmtId="181" formatCode="\$#,##0.0"/>
    <numFmt numFmtId="182" formatCode="#,##0.0"/>
    <numFmt numFmtId="183" formatCode="\$#,##0_);[RED]&quot;($&quot;#,##0\)"/>
    <numFmt numFmtId="184" formatCode="mmmm\ d&quot;, &quot;yyyy"/>
    <numFmt numFmtId="185" formatCode="[$-409]mmm\-yy"/>
    <numFmt numFmtId="186" formatCode="0%"/>
    <numFmt numFmtId="187" formatCode="_(* #,##0.0_);_(* \(#,##0.0\);_(* \-_);_(@_)"/>
    <numFmt numFmtId="188" formatCode="#,##0.0_);\(#,##0.0\)"/>
    <numFmt numFmtId="189" formatCode="_(* #,##0.0_);_(* \(#,##0.0\);_(* \-??_);_(@_)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color rgb="FF000000"/>
      <name val="Times New Roman"/>
      <family val="1"/>
    </font>
    <font>
      <b val="true"/>
      <i val="true"/>
      <sz val="12"/>
      <color rgb="FFFF0000"/>
      <name val="Times New Roman"/>
      <family val="1"/>
    </font>
    <font>
      <sz val="11"/>
      <name val="Times New Roman"/>
      <family val="1"/>
    </font>
    <font>
      <b val="true"/>
      <u val="singl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 val="true"/>
      <sz val="16"/>
      <color rgb="FF0000FF"/>
      <name val="Arial"/>
      <family val="2"/>
    </font>
    <font>
      <b val="true"/>
      <sz val="14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9"/>
      <color rgb="FF0000FF"/>
      <name val="Arial"/>
      <family val="2"/>
    </font>
    <font>
      <b val="true"/>
      <sz val="20"/>
      <color rgb="FF0000FF"/>
      <name val="Arial"/>
      <family val="2"/>
    </font>
    <font>
      <b val="true"/>
      <sz val="18"/>
      <color rgb="FF0000FF"/>
      <name val="Arial"/>
      <family val="2"/>
    </font>
    <font>
      <b val="true"/>
      <sz val="14"/>
      <color rgb="FF0000FF"/>
      <name val="Arial Narrow"/>
      <family val="2"/>
    </font>
    <font>
      <sz val="10"/>
      <name val="Arial Narrow"/>
      <family val="2"/>
    </font>
    <font>
      <sz val="14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1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0" xfId="21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1" fillId="0" borderId="2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2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4" fillId="0" borderId="1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6" fillId="0" borderId="3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1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4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1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1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1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82" fontId="2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2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81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3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81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11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1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9" fontId="1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2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3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0" fontId="23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6" fontId="2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0" fontId="23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7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2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32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32" fillId="2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32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3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2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2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3" fillId="3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3" fillId="3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3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8" fillId="3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3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3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3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32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2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2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2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3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32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1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32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1" fillId="2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0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0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8" fontId="28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4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8" fontId="32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32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32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1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32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P-20 (App.A) " xfId="20"/>
    <cellStyle name="Normal_gross margin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externalLink" Target="externalLinks/externalLink1.xml"/><Relationship Id="rId5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jvm/REPORTNG/EGAS/2002/2002%20plan/EGAS%20Lay%20presentation%20Nov%208%20-revised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ide changes"/>
      <sheetName val="Cover"/>
      <sheetName val="Table of content"/>
      <sheetName val="challenges_opport"/>
      <sheetName val="G&amp;Ahistory graph"/>
      <sheetName val="headcount graph"/>
      <sheetName val="corpcharge graph"/>
      <sheetName val="historical IBIT graph"/>
      <sheetName val="G&amp;A graph"/>
      <sheetName val="pie chart"/>
      <sheetName val="Total year vs 3CE"/>
      <sheetName val="variance"/>
      <sheetName val="Cheat sheet"/>
      <sheetName val="G&amp;A Allocation Only"/>
      <sheetName val="G&amp;A 2001 vs 2002"/>
      <sheetName val="potential asset sale"/>
      <sheetName val="cashflow"/>
      <sheetName val="Ratios"/>
      <sheetName val="G&amp;A revised"/>
      <sheetName val="G&amp;A by functions2"/>
      <sheetName val="G&amp;A by functions"/>
      <sheetName val="headcount revised"/>
      <sheetName val="Headcount"/>
      <sheetName val="historical earnings"/>
      <sheetName val="Theoretical charge"/>
      <sheetName val="Project Income to ENE"/>
      <sheetName val="upsidedownside_issues"/>
      <sheetName val="4Q2001 2CE vs Latest"/>
      <sheetName val="TOTAL YEARVS 2CE (2)"/>
      <sheetName val="Adjusted NI"/>
      <sheetName val="EGAS by qtr"/>
      <sheetName val="VP n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.v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comments" Target="../comments30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5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89</v>
      </c>
      <c r="B8" s="15"/>
      <c r="C8" s="45"/>
      <c r="D8" s="46"/>
    </row>
    <row r="9" customFormat="false" ht="15.75" hidden="false" customHeight="false" outlineLevel="0" collapsed="false">
      <c r="A9" s="14" t="s">
        <v>90</v>
      </c>
      <c r="B9" s="15"/>
      <c r="C9" s="58"/>
      <c r="D9" s="47"/>
    </row>
    <row r="10" customFormat="false" ht="15.75" hidden="false" customHeight="false" outlineLevel="0" collapsed="false">
      <c r="A10" s="14" t="s">
        <v>91</v>
      </c>
      <c r="B10" s="15"/>
      <c r="C10" s="58"/>
      <c r="D10" s="47"/>
    </row>
    <row r="11" customFormat="false" ht="15.75" hidden="false" customHeight="false" outlineLevel="0" collapsed="false">
      <c r="A11" s="14" t="s">
        <v>92</v>
      </c>
      <c r="B11" s="15"/>
      <c r="C11" s="58"/>
      <c r="D11" s="47"/>
    </row>
    <row r="12" customFormat="false" ht="15.75" hidden="false" customHeight="false" outlineLevel="0" collapsed="false">
      <c r="A12" s="14" t="s">
        <v>93</v>
      </c>
      <c r="B12" s="15"/>
      <c r="C12" s="58"/>
      <c r="D12" s="47"/>
    </row>
    <row r="13" customFormat="false" ht="15.75" hidden="false" customHeight="false" outlineLevel="0" collapsed="false">
      <c r="A13" s="14" t="s">
        <v>36</v>
      </c>
      <c r="B13" s="15"/>
      <c r="C13" s="48"/>
      <c r="D13" s="47"/>
    </row>
    <row r="14" customFormat="false" ht="9" hidden="false" customHeight="true" outlineLevel="0" collapsed="false">
      <c r="A14" s="14"/>
      <c r="B14" s="15"/>
      <c r="C14" s="48"/>
      <c r="D14" s="47"/>
    </row>
    <row r="15" customFormat="false" ht="15.75" hidden="false" customHeight="false" outlineLevel="0" collapsed="false">
      <c r="A15" s="29" t="s">
        <v>37</v>
      </c>
      <c r="B15" s="15"/>
      <c r="C15" s="49" t="n">
        <f aca="false">SUM(C7:C13)</f>
        <v>0</v>
      </c>
      <c r="D15" s="50"/>
    </row>
    <row r="16" customFormat="false" ht="9" hidden="false" customHeight="true" outlineLevel="0" collapsed="false">
      <c r="A16" s="35"/>
      <c r="B16" s="15"/>
      <c r="C16" s="47"/>
      <c r="D16" s="47"/>
    </row>
    <row r="17" customFormat="false" ht="15.75" hidden="false" customHeight="false" outlineLevel="0" collapsed="false">
      <c r="A17" s="51" t="s">
        <v>38</v>
      </c>
      <c r="B17" s="15"/>
      <c r="C17" s="48" t="n">
        <v>0</v>
      </c>
      <c r="D17" s="47"/>
    </row>
    <row r="18" customFormat="false" ht="15.75" hidden="false" customHeight="false" outlineLevel="0" collapsed="false">
      <c r="A18" s="51"/>
      <c r="B18" s="15"/>
      <c r="C18" s="48"/>
      <c r="D18" s="47"/>
    </row>
    <row r="19" customFormat="false" ht="15.75" hidden="false" customHeight="false" outlineLevel="0" collapsed="false">
      <c r="A19" s="51" t="s">
        <v>39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 t="s">
        <v>40</v>
      </c>
      <c r="B20" s="15"/>
      <c r="C20" s="48" t="n">
        <v>0</v>
      </c>
      <c r="D20" s="52"/>
    </row>
    <row r="21" customFormat="false" ht="15.75" hidden="false" customHeight="false" outlineLevel="0" collapsed="false">
      <c r="A21" s="51" t="s">
        <v>41</v>
      </c>
      <c r="B21" s="15"/>
      <c r="C21" s="60" t="n">
        <v>0</v>
      </c>
      <c r="D21" s="52"/>
    </row>
    <row r="22" customFormat="false" ht="9" hidden="false" customHeight="true" outlineLevel="0" collapsed="false">
      <c r="A22" s="35"/>
      <c r="B22" s="15"/>
      <c r="C22" s="61"/>
      <c r="D22" s="54"/>
    </row>
    <row r="23" customFormat="false" ht="16.5" hidden="false" customHeight="false" outlineLevel="0" collapsed="false">
      <c r="A23" s="51" t="s">
        <v>42</v>
      </c>
      <c r="B23" s="15"/>
      <c r="C23" s="55" t="n">
        <f aca="false">SUM(C15:C22)</f>
        <v>0</v>
      </c>
      <c r="D23" s="56"/>
    </row>
    <row r="24" customFormat="false" ht="16.5" hidden="false" customHeight="false" outlineLevel="0" collapsed="false">
      <c r="C24" s="57"/>
    </row>
    <row r="25" customFormat="false" ht="12.75" hidden="false" customHeight="false" outlineLevel="0" collapsed="false">
      <c r="A25" s="40"/>
    </row>
    <row r="26" customFormat="false" ht="12.75" hidden="false" customHeight="false" outlineLevel="0" collapsed="false">
      <c r="A26" s="40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30" customFormat="false" ht="12.75" hidden="true" customHeight="false" outlineLevel="0" collapsed="false">
      <c r="A30" s="41" t="s">
        <v>20</v>
      </c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fals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94</v>
      </c>
      <c r="B8" s="15"/>
      <c r="C8" s="45"/>
      <c r="D8" s="46"/>
    </row>
    <row r="9" customFormat="false" ht="15.75" hidden="false" customHeight="false" outlineLevel="0" collapsed="false">
      <c r="A9" s="14" t="s">
        <v>95</v>
      </c>
      <c r="B9" s="15"/>
      <c r="C9" s="58"/>
      <c r="D9" s="47"/>
    </row>
    <row r="10" customFormat="false" ht="15.75" hidden="false" customHeight="false" outlineLevel="0" collapsed="false">
      <c r="A10" s="14" t="s">
        <v>96</v>
      </c>
      <c r="B10" s="15"/>
      <c r="C10" s="58"/>
      <c r="D10" s="47"/>
    </row>
    <row r="11" customFormat="false" ht="15.75" hidden="false" customHeight="false" outlineLevel="0" collapsed="false">
      <c r="A11" s="14" t="s">
        <v>97</v>
      </c>
      <c r="B11" s="15"/>
      <c r="C11" s="58"/>
      <c r="D11" s="47"/>
    </row>
    <row r="12" customFormat="false" ht="15.75" hidden="false" customHeight="false" outlineLevel="0" collapsed="false">
      <c r="A12" s="14" t="s">
        <v>98</v>
      </c>
      <c r="B12" s="15"/>
      <c r="C12" s="58"/>
      <c r="D12" s="47"/>
    </row>
    <row r="13" customFormat="false" ht="15.75" hidden="false" customHeight="false" outlineLevel="0" collapsed="false">
      <c r="A13" s="14" t="s">
        <v>99</v>
      </c>
      <c r="B13" s="15"/>
      <c r="C13" s="58"/>
      <c r="D13" s="47"/>
    </row>
    <row r="14" customFormat="false" ht="15.75" hidden="false" customHeight="false" outlineLevel="0" collapsed="false">
      <c r="A14" s="14" t="s">
        <v>100</v>
      </c>
      <c r="B14" s="15"/>
      <c r="C14" s="48"/>
      <c r="D14" s="47"/>
    </row>
    <row r="15" customFormat="false" ht="15.75" hidden="false" customHeight="false" outlineLevel="0" collapsed="false">
      <c r="A15" s="14" t="s">
        <v>101</v>
      </c>
      <c r="B15" s="15"/>
      <c r="C15" s="48"/>
      <c r="D15" s="47"/>
    </row>
    <row r="16" customFormat="false" ht="15.75" hidden="false" customHeight="false" outlineLevel="0" collapsed="false">
      <c r="A16" s="14" t="s">
        <v>102</v>
      </c>
      <c r="B16" s="15"/>
      <c r="C16" s="48"/>
      <c r="D16" s="47"/>
    </row>
    <row r="17" customFormat="false" ht="15.75" hidden="false" customHeight="false" outlineLevel="0" collapsed="false">
      <c r="A17" s="14" t="s">
        <v>103</v>
      </c>
      <c r="B17" s="15"/>
      <c r="C17" s="48" t="n">
        <v>0</v>
      </c>
      <c r="D17" s="47"/>
    </row>
    <row r="18" customFormat="false" ht="15.75" hidden="false" customHeight="false" outlineLevel="0" collapsed="false">
      <c r="A18" s="14" t="s">
        <v>104</v>
      </c>
      <c r="B18" s="15"/>
      <c r="C18" s="48"/>
      <c r="D18" s="47"/>
    </row>
    <row r="19" customFormat="false" ht="15.75" hidden="false" customHeight="false" outlineLevel="0" collapsed="false">
      <c r="A19" s="14" t="s">
        <v>105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60" t="n">
        <v>0</v>
      </c>
      <c r="D28" s="52"/>
    </row>
    <row r="29" customFormat="false" ht="9" hidden="false" customHeight="true" outlineLevel="0" collapsed="false">
      <c r="A29" s="35"/>
      <c r="B29" s="15"/>
      <c r="C29" s="61" t="n">
        <v>0</v>
      </c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SUM(C22:C28)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0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/>
      <c r="B8" s="15"/>
      <c r="C8" s="48"/>
      <c r="D8" s="47"/>
    </row>
    <row r="9" customFormat="false" ht="9" hidden="false" customHeight="true" outlineLevel="0" collapsed="false">
      <c r="A9" s="14"/>
      <c r="B9" s="15"/>
      <c r="C9" s="48"/>
      <c r="D9" s="47"/>
    </row>
    <row r="10" customFormat="false" ht="15.75" hidden="false" customHeight="false" outlineLevel="0" collapsed="false">
      <c r="A10" s="29" t="s">
        <v>37</v>
      </c>
      <c r="B10" s="15"/>
      <c r="C10" s="49" t="n">
        <f aca="false">SUM(C7:C8)</f>
        <v>0</v>
      </c>
      <c r="D10" s="50"/>
    </row>
    <row r="11" customFormat="false" ht="9" hidden="false" customHeight="true" outlineLevel="0" collapsed="false">
      <c r="A11" s="35"/>
      <c r="B11" s="15"/>
      <c r="C11" s="47"/>
      <c r="D11" s="47"/>
    </row>
    <row r="12" customFormat="false" ht="15.75" hidden="false" customHeight="false" outlineLevel="0" collapsed="false">
      <c r="A12" s="51" t="s">
        <v>38</v>
      </c>
      <c r="B12" s="15"/>
      <c r="C12" s="48" t="n">
        <v>0</v>
      </c>
      <c r="D12" s="47"/>
    </row>
    <row r="13" customFormat="false" ht="15.75" hidden="false" customHeight="false" outlineLevel="0" collapsed="false">
      <c r="A13" s="51"/>
      <c r="B13" s="15"/>
      <c r="C13" s="48"/>
      <c r="D13" s="47"/>
    </row>
    <row r="14" customFormat="false" ht="15.75" hidden="false" customHeight="false" outlineLevel="0" collapsed="false">
      <c r="A14" s="51" t="s">
        <v>39</v>
      </c>
      <c r="B14" s="15"/>
      <c r="C14" s="48" t="n">
        <v>0</v>
      </c>
      <c r="D14" s="47"/>
    </row>
    <row r="15" customFormat="false" ht="15.75" hidden="false" customHeight="false" outlineLevel="0" collapsed="false">
      <c r="A15" s="51" t="s">
        <v>40</v>
      </c>
      <c r="B15" s="15"/>
      <c r="C15" s="48" t="n">
        <v>0</v>
      </c>
      <c r="D15" s="52"/>
    </row>
    <row r="16" customFormat="false" ht="15.75" hidden="false" customHeight="false" outlineLevel="0" collapsed="false">
      <c r="A16" s="51" t="s">
        <v>41</v>
      </c>
      <c r="B16" s="15"/>
      <c r="C16" s="60" t="n">
        <v>0</v>
      </c>
      <c r="D16" s="52"/>
    </row>
    <row r="17" customFormat="false" ht="9" hidden="false" customHeight="true" outlineLevel="0" collapsed="false">
      <c r="A17" s="35"/>
      <c r="B17" s="15"/>
      <c r="C17" s="61"/>
      <c r="D17" s="54"/>
    </row>
    <row r="18" customFormat="false" ht="16.5" hidden="false" customHeight="false" outlineLevel="0" collapsed="false">
      <c r="A18" s="51" t="s">
        <v>42</v>
      </c>
      <c r="B18" s="15"/>
      <c r="C18" s="55" t="n">
        <f aca="false">SUM(C10:C16)</f>
        <v>0</v>
      </c>
      <c r="D18" s="56"/>
    </row>
    <row r="19" customFormat="false" ht="16.5" hidden="false" customHeight="false" outlineLevel="0" collapsed="false">
      <c r="C19" s="57"/>
    </row>
    <row r="20" customFormat="false" ht="12.75" hidden="false" customHeight="false" outlineLevel="0" collapsed="false">
      <c r="A20" s="40"/>
    </row>
    <row r="21" customFormat="false" ht="12.75" hidden="false" customHeight="false" outlineLevel="0" collapsed="false">
      <c r="A21" s="40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5" customFormat="false" ht="12.75" hidden="true" customHeight="false" outlineLevel="0" collapsed="false">
      <c r="A25" s="41" t="s">
        <v>20</v>
      </c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Pro Forma Income Statement
NIne Months Ended September 30, 2001
(millions)</oddHeader>
    <oddFooter>&amp;CHIGHLY CONFIDENTIAL - DO NOT COPY OR DISTRIBUTE&amp;R&amp;P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15" activePane="bottomLeft" state="frozen"/>
      <selection pane="topLeft" activeCell="A1" activeCellId="0" sqref="A1"/>
      <selection pane="bottomLeft" activeCell="A22" activeCellId="0" sqref="A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106</v>
      </c>
      <c r="F1" s="66"/>
      <c r="G1" s="67" t="s">
        <v>107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108</v>
      </c>
      <c r="D2" s="42"/>
      <c r="E2" s="69" t="s">
        <v>109</v>
      </c>
      <c r="F2" s="66"/>
      <c r="G2" s="70" t="s">
        <v>110</v>
      </c>
      <c r="H2" s="65"/>
      <c r="I2" s="70" t="s">
        <v>111</v>
      </c>
      <c r="J2" s="65"/>
      <c r="K2" s="70" t="s">
        <v>112</v>
      </c>
      <c r="L2" s="65"/>
      <c r="M2" s="70" t="s">
        <v>113</v>
      </c>
      <c r="N2" s="62"/>
      <c r="O2" s="70" t="s">
        <v>114</v>
      </c>
      <c r="Q2" s="70" t="s">
        <v>115</v>
      </c>
      <c r="S2" s="69" t="s">
        <v>116</v>
      </c>
    </row>
    <row r="3" customFormat="false" ht="15.75" hidden="false" customHeight="false" outlineLevel="0" collapsed="false">
      <c r="A3" s="14" t="s">
        <v>69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70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71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72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73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74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75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76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77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78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79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80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81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14" t="s">
        <v>82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5.75" hidden="false" customHeight="false" outlineLevel="0" collapsed="false">
      <c r="A17" s="14" t="s">
        <v>83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</row>
    <row r="18" customFormat="false" ht="15.75" hidden="false" customHeight="false" outlineLevel="0" collapsed="false">
      <c r="A18" s="14" t="s">
        <v>84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</row>
    <row r="19" customFormat="false" ht="15.75" hidden="false" customHeight="false" outlineLevel="0" collapsed="false">
      <c r="A19" s="14" t="s">
        <v>85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</row>
    <row r="20" customFormat="false" ht="15.75" hidden="false" customHeight="false" outlineLevel="0" collapsed="false">
      <c r="A20" s="14" t="s">
        <v>86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</row>
    <row r="21" customFormat="false" ht="15.75" hidden="false" customHeight="false" outlineLevel="0" collapsed="false">
      <c r="A21" s="14" t="s">
        <v>36</v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</row>
    <row r="22" customFormat="false" ht="15.75" hidden="false" customHeight="false" outlineLevel="0" collapsed="false">
      <c r="A22" s="72" t="s">
        <v>117</v>
      </c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</row>
    <row r="23" customFormat="false" ht="16.5" hidden="false" customHeight="false" outlineLevel="0" collapsed="false">
      <c r="A23" s="73" t="s">
        <v>118</v>
      </c>
      <c r="B23" s="13"/>
      <c r="C23" s="74" t="n">
        <f aca="false">SUM(C3:C22)</f>
        <v>0</v>
      </c>
      <c r="D23" s="75"/>
      <c r="E23" s="74" t="n">
        <f aca="false">SUM(E3:E22)</f>
        <v>0</v>
      </c>
      <c r="F23" s="76"/>
      <c r="G23" s="74" t="n">
        <f aca="false">SUM(G3:G22)</f>
        <v>0</v>
      </c>
      <c r="H23" s="77"/>
      <c r="I23" s="74" t="n">
        <f aca="false">SUM(I3:I22)</f>
        <v>0</v>
      </c>
      <c r="J23" s="77"/>
      <c r="K23" s="74" t="n">
        <f aca="false">SUM(K3:K22)</f>
        <v>0</v>
      </c>
      <c r="L23" s="77"/>
      <c r="M23" s="74" t="n">
        <f aca="false">SUM(M3:M22)</f>
        <v>0</v>
      </c>
      <c r="O23" s="74" t="n">
        <f aca="false">SUM(O3:O22)</f>
        <v>0</v>
      </c>
      <c r="Q23" s="74" t="n">
        <f aca="false">SUM(Q3:Q22)</f>
        <v>0</v>
      </c>
      <c r="S23" s="78"/>
    </row>
    <row r="24" customFormat="false" ht="16.5" hidden="false" customHeight="false" outlineLevel="0" collapsed="false">
      <c r="A24" s="8" t="s">
        <v>119</v>
      </c>
      <c r="B24" s="72"/>
      <c r="C24" s="79"/>
      <c r="E24" s="80" t="n">
        <v>0</v>
      </c>
      <c r="F24" s="81"/>
      <c r="G24" s="81" t="n">
        <v>0</v>
      </c>
      <c r="I24" s="81" t="n">
        <v>0</v>
      </c>
      <c r="K24" s="81" t="n">
        <v>0</v>
      </c>
      <c r="M24" s="81" t="n">
        <v>0</v>
      </c>
      <c r="O24" s="81" t="n">
        <v>0</v>
      </c>
      <c r="Q24" s="81" t="n">
        <v>0</v>
      </c>
    </row>
    <row r="25" customFormat="false" ht="15.75" hidden="false" customHeight="false" outlineLevel="0" collapsed="false">
      <c r="A25" s="35" t="s">
        <v>40</v>
      </c>
      <c r="C25" s="79"/>
      <c r="E25" s="82" t="n">
        <v>0</v>
      </c>
      <c r="F25" s="81"/>
      <c r="G25" s="83" t="n">
        <v>0</v>
      </c>
      <c r="I25" s="83" t="n">
        <v>0</v>
      </c>
      <c r="K25" s="83" t="n">
        <v>0</v>
      </c>
      <c r="M25" s="83" t="n">
        <v>0</v>
      </c>
      <c r="O25" s="83" t="n">
        <v>0</v>
      </c>
      <c r="Q25" s="83" t="n">
        <v>0</v>
      </c>
    </row>
    <row r="26" customFormat="false" ht="15.75" hidden="false" customHeight="false" outlineLevel="0" collapsed="false">
      <c r="A26" s="72" t="s">
        <v>120</v>
      </c>
      <c r="C26" s="79"/>
      <c r="E26" s="76" t="n">
        <f aca="false">SUM(E23:E25)</f>
        <v>0</v>
      </c>
      <c r="F26" s="76"/>
      <c r="G26" s="76" t="n">
        <f aca="false">SUM(G23:G25)</f>
        <v>0</v>
      </c>
      <c r="H26" s="84"/>
      <c r="I26" s="76" t="n">
        <f aca="false">SUM(I23:I25)</f>
        <v>0</v>
      </c>
      <c r="J26" s="84"/>
      <c r="K26" s="76" t="n">
        <f aca="false">SUM(K23:K25)</f>
        <v>0</v>
      </c>
      <c r="L26" s="84"/>
      <c r="M26" s="76" t="n">
        <f aca="false">SUM(M23:M25)</f>
        <v>0</v>
      </c>
      <c r="O26" s="76" t="n">
        <f aca="false">SUM(O23:O25)</f>
        <v>0</v>
      </c>
      <c r="Q26" s="76" t="n">
        <f aca="false">SUM(Q23:Q25)</f>
        <v>0</v>
      </c>
    </row>
    <row r="27" customFormat="false" ht="6" hidden="false" customHeight="true" outlineLevel="0" collapsed="false">
      <c r="A27" s="72"/>
      <c r="C27" s="79"/>
      <c r="E27" s="76"/>
      <c r="F27" s="76"/>
      <c r="G27" s="85"/>
      <c r="H27" s="84"/>
      <c r="I27" s="84"/>
      <c r="J27" s="84"/>
      <c r="K27" s="84"/>
      <c r="L27" s="84"/>
      <c r="M27" s="84"/>
    </row>
    <row r="28" customFormat="false" ht="15.75" hidden="false" customHeight="false" outlineLevel="0" collapsed="false">
      <c r="A28" s="72" t="s">
        <v>121</v>
      </c>
      <c r="C28" s="79"/>
      <c r="E28" s="1" t="n">
        <v>0</v>
      </c>
      <c r="F28" s="1"/>
      <c r="G28" s="1" t="n">
        <v>0</v>
      </c>
      <c r="H28" s="1"/>
      <c r="I28" s="1" t="n">
        <v>0</v>
      </c>
      <c r="J28" s="1"/>
      <c r="K28" s="1" t="n">
        <v>0</v>
      </c>
      <c r="L28" s="1"/>
      <c r="M28" s="1" t="n">
        <v>0</v>
      </c>
      <c r="N28" s="1"/>
      <c r="O28" s="1" t="n">
        <v>0</v>
      </c>
      <c r="P28" s="1"/>
      <c r="Q28" s="1" t="n">
        <v>0</v>
      </c>
      <c r="R28" s="0"/>
    </row>
    <row r="29" customFormat="false" ht="15.75" hidden="false" customHeight="false" outlineLevel="0" collapsed="false">
      <c r="A29" s="72" t="s">
        <v>122</v>
      </c>
      <c r="C29" s="79"/>
      <c r="E29" s="1" t="n">
        <v>0</v>
      </c>
      <c r="F29" s="1"/>
      <c r="G29" s="1" t="n">
        <v>0</v>
      </c>
      <c r="H29" s="1"/>
      <c r="I29" s="1" t="n">
        <v>0</v>
      </c>
      <c r="J29" s="1"/>
      <c r="K29" s="1" t="n">
        <v>0</v>
      </c>
      <c r="L29" s="1"/>
      <c r="M29" s="1" t="n">
        <v>0</v>
      </c>
      <c r="N29" s="1"/>
      <c r="O29" s="1" t="n">
        <v>0</v>
      </c>
      <c r="P29" s="1"/>
      <c r="Q29" s="1" t="n">
        <v>0</v>
      </c>
      <c r="R29" s="0"/>
    </row>
    <row r="30" customFormat="false" ht="15.75" hidden="false" customHeight="false" outlineLevel="0" collapsed="false">
      <c r="A30" s="72" t="s">
        <v>123</v>
      </c>
      <c r="C30" s="79"/>
      <c r="E30" s="3" t="n">
        <f aca="false">-E24</f>
        <v>-0</v>
      </c>
      <c r="F30" s="0"/>
      <c r="G30" s="3" t="n">
        <f aca="false">-G24</f>
        <v>-0</v>
      </c>
      <c r="H30" s="0"/>
      <c r="I30" s="3" t="n">
        <f aca="false">-I24</f>
        <v>-0</v>
      </c>
      <c r="J30" s="0"/>
      <c r="K30" s="3" t="n">
        <f aca="false">-K24</f>
        <v>-0</v>
      </c>
      <c r="L30" s="0"/>
      <c r="M30" s="3" t="n">
        <f aca="false">-M24</f>
        <v>-0</v>
      </c>
      <c r="N30" s="0"/>
      <c r="O30" s="3" t="n">
        <f aca="false">-O24</f>
        <v>-0</v>
      </c>
      <c r="P30" s="0"/>
      <c r="Q30" s="3" t="n">
        <f aca="false">-Q24</f>
        <v>-0</v>
      </c>
      <c r="R30" s="0"/>
    </row>
    <row r="31" customFormat="false" ht="15.75" hidden="true" customHeight="false" outlineLevel="0" collapsed="false">
      <c r="C31" s="79"/>
      <c r="E31" s="86"/>
      <c r="F31" s="0"/>
      <c r="G31" s="86" t="n">
        <v>0</v>
      </c>
      <c r="H31" s="0"/>
      <c r="I31" s="86"/>
      <c r="J31" s="0"/>
      <c r="K31" s="86"/>
      <c r="L31" s="0"/>
      <c r="M31" s="86"/>
      <c r="N31" s="0"/>
      <c r="O31" s="86"/>
      <c r="P31" s="71"/>
      <c r="Q31" s="86"/>
      <c r="R31" s="0"/>
    </row>
    <row r="32" customFormat="false" ht="5.25" hidden="false" customHeight="true" outlineLevel="0" collapsed="false">
      <c r="A32" s="72"/>
      <c r="C32" s="79"/>
      <c r="E32" s="76"/>
      <c r="F32" s="76"/>
      <c r="G32" s="85"/>
      <c r="H32" s="84"/>
      <c r="I32" s="85"/>
      <c r="J32" s="84"/>
      <c r="K32" s="85"/>
      <c r="L32" s="84"/>
      <c r="M32" s="85"/>
      <c r="O32" s="85"/>
      <c r="Q32" s="85"/>
    </row>
    <row r="33" customFormat="false" ht="16.5" hidden="false" customHeight="false" outlineLevel="0" collapsed="false">
      <c r="A33" s="72" t="s">
        <v>124</v>
      </c>
      <c r="C33" s="79"/>
      <c r="E33" s="87" t="n">
        <f aca="false">E26+E28+E29+E30</f>
        <v>0</v>
      </c>
      <c r="F33" s="88"/>
      <c r="G33" s="87" t="n">
        <f aca="false">+G26+G28+G31</f>
        <v>0</v>
      </c>
      <c r="H33" s="84"/>
      <c r="I33" s="87" t="n">
        <f aca="false">+I26+I28+I31</f>
        <v>0</v>
      </c>
      <c r="J33" s="84"/>
      <c r="K33" s="87" t="n">
        <f aca="false">+K26+K28+K31</f>
        <v>0</v>
      </c>
      <c r="L33" s="84"/>
      <c r="M33" s="87" t="n">
        <f aca="false">+M26+M28+M31</f>
        <v>0</v>
      </c>
      <c r="O33" s="87" t="n">
        <f aca="false">+O26+O28+O31</f>
        <v>0</v>
      </c>
      <c r="Q33" s="87" t="n">
        <f aca="false">+Q26+Q28+Q31</f>
        <v>0</v>
      </c>
    </row>
    <row r="34" customFormat="false" ht="5.25" hidden="false" customHeight="true" outlineLevel="0" collapsed="false">
      <c r="A34" s="72"/>
      <c r="C34" s="79"/>
      <c r="E34" s="89"/>
      <c r="F34" s="84"/>
      <c r="G34" s="90"/>
      <c r="H34" s="84"/>
      <c r="I34" s="84"/>
      <c r="J34" s="84"/>
      <c r="K34" s="84"/>
      <c r="L34" s="84"/>
      <c r="M34" s="84"/>
    </row>
    <row r="35" customFormat="false" ht="15.75" hidden="false" customHeight="false" outlineLevel="0" collapsed="false">
      <c r="A35" s="72"/>
      <c r="C35" s="79"/>
    </row>
    <row r="36" customFormat="false" ht="15.75" hidden="false" customHeight="false" outlineLevel="0" collapsed="false">
      <c r="A36" s="72"/>
      <c r="C36" s="79"/>
    </row>
    <row r="37" customFormat="false" ht="15.75" hidden="false" customHeight="false" outlineLevel="0" collapsed="false">
      <c r="A37" s="72"/>
      <c r="C37" s="79"/>
    </row>
    <row r="38" customFormat="false" ht="15.75" hidden="false" customHeight="false" outlineLevel="0" collapsed="false">
      <c r="A38" s="72"/>
      <c r="C38" s="79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  <row r="44" customFormat="false" ht="15.75" hidden="false" customHeight="false" outlineLevel="0" collapsed="false">
      <c r="A44" s="72"/>
    </row>
    <row r="45" customFormat="false" ht="15.75" hidden="false" customHeight="false" outlineLevel="0" collapsed="false">
      <c r="A45" s="72"/>
    </row>
    <row r="46" customFormat="false" ht="15.75" hidden="false" customHeight="false" outlineLevel="0" collapsed="false">
      <c r="A46" s="72"/>
    </row>
    <row r="47" customFormat="false" ht="15.75" hidden="false" customHeight="false" outlineLevel="0" collapsed="false">
      <c r="A47" s="72"/>
    </row>
    <row r="48" customFormat="false" ht="15.75" hidden="false" customHeight="false" outlineLevel="0" collapsed="false">
      <c r="A48" s="72"/>
    </row>
    <row r="49" customFormat="false" ht="15.75" hidden="false" customHeight="false" outlineLevel="0" collapsed="false">
      <c r="A49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A22" activeCellId="0" sqref="A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106</v>
      </c>
      <c r="F1" s="66"/>
      <c r="G1" s="67" t="s">
        <v>107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108</v>
      </c>
      <c r="D2" s="42"/>
      <c r="E2" s="69" t="s">
        <v>109</v>
      </c>
      <c r="F2" s="66"/>
      <c r="G2" s="70" t="s">
        <v>110</v>
      </c>
      <c r="H2" s="65"/>
      <c r="I2" s="70" t="s">
        <v>111</v>
      </c>
      <c r="J2" s="65"/>
      <c r="K2" s="70" t="s">
        <v>112</v>
      </c>
      <c r="L2" s="65"/>
      <c r="M2" s="70" t="s">
        <v>113</v>
      </c>
      <c r="N2" s="62"/>
      <c r="O2" s="70" t="s">
        <v>114</v>
      </c>
      <c r="Q2" s="70" t="s">
        <v>115</v>
      </c>
      <c r="S2" s="69" t="s">
        <v>116</v>
      </c>
    </row>
    <row r="3" customFormat="false" ht="15.75" hidden="false" customHeight="false" outlineLevel="0" collapsed="false">
      <c r="A3" s="14" t="s">
        <v>24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25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26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27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28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29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30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31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32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33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34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35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117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118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119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120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121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122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123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124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A22" activeCellId="0" sqref="A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106</v>
      </c>
      <c r="F1" s="66"/>
      <c r="G1" s="67" t="s">
        <v>107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108</v>
      </c>
      <c r="D2" s="42"/>
      <c r="E2" s="69" t="s">
        <v>109</v>
      </c>
      <c r="F2" s="66"/>
      <c r="G2" s="70" t="s">
        <v>110</v>
      </c>
      <c r="H2" s="65"/>
      <c r="I2" s="70" t="s">
        <v>111</v>
      </c>
      <c r="J2" s="65"/>
      <c r="K2" s="70" t="s">
        <v>112</v>
      </c>
      <c r="L2" s="65"/>
      <c r="M2" s="70" t="s">
        <v>113</v>
      </c>
      <c r="N2" s="62"/>
      <c r="O2" s="70" t="s">
        <v>114</v>
      </c>
      <c r="Q2" s="70" t="s">
        <v>115</v>
      </c>
      <c r="S2" s="69" t="s">
        <v>116</v>
      </c>
    </row>
    <row r="3" customFormat="false" ht="15.75" hidden="false" customHeight="false" outlineLevel="0" collapsed="false">
      <c r="A3" s="14" t="s">
        <v>43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44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45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46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47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48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49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50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51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52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36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72" t="s">
        <v>117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6.5" hidden="false" customHeight="false" outlineLevel="0" collapsed="false">
      <c r="A15" s="73" t="s">
        <v>118</v>
      </c>
      <c r="B15" s="13"/>
      <c r="C15" s="74" t="n">
        <f aca="false">SUM(C3:C14)</f>
        <v>0</v>
      </c>
      <c r="D15" s="75"/>
      <c r="E15" s="74" t="n">
        <f aca="false">SUM(E3:E14)</f>
        <v>0</v>
      </c>
      <c r="F15" s="76"/>
      <c r="G15" s="74" t="n">
        <f aca="false">SUM(G3:G14)</f>
        <v>0</v>
      </c>
      <c r="H15" s="77"/>
      <c r="I15" s="74" t="n">
        <f aca="false">SUM(I3:I14)</f>
        <v>0</v>
      </c>
      <c r="J15" s="77"/>
      <c r="K15" s="74" t="n">
        <f aca="false">SUM(K3:K14)</f>
        <v>0</v>
      </c>
      <c r="L15" s="77"/>
      <c r="M15" s="74" t="n">
        <f aca="false">SUM(M3:M14)</f>
        <v>0</v>
      </c>
      <c r="O15" s="74" t="n">
        <f aca="false">SUM(O3:O14)</f>
        <v>0</v>
      </c>
      <c r="Q15" s="74" t="n">
        <f aca="false">SUM(Q3:Q14)</f>
        <v>0</v>
      </c>
      <c r="S15" s="78"/>
    </row>
    <row r="16" customFormat="false" ht="16.5" hidden="false" customHeight="false" outlineLevel="0" collapsed="false">
      <c r="A16" s="8" t="s">
        <v>119</v>
      </c>
      <c r="B16" s="72"/>
      <c r="C16" s="79"/>
      <c r="E16" s="80" t="n">
        <v>0</v>
      </c>
      <c r="F16" s="81"/>
      <c r="G16" s="81" t="n">
        <v>0</v>
      </c>
      <c r="I16" s="81" t="n">
        <v>0</v>
      </c>
      <c r="K16" s="81" t="n">
        <v>0</v>
      </c>
      <c r="M16" s="81" t="n">
        <v>0</v>
      </c>
      <c r="O16" s="81" t="n">
        <v>0</v>
      </c>
      <c r="Q16" s="81" t="n">
        <v>0</v>
      </c>
    </row>
    <row r="17" customFormat="false" ht="15.75" hidden="false" customHeight="false" outlineLevel="0" collapsed="false">
      <c r="A17" s="35" t="s">
        <v>40</v>
      </c>
      <c r="C17" s="79"/>
      <c r="E17" s="82" t="n">
        <v>0</v>
      </c>
      <c r="F17" s="81"/>
      <c r="G17" s="83" t="n">
        <v>0</v>
      </c>
      <c r="I17" s="83" t="n">
        <v>0</v>
      </c>
      <c r="K17" s="83" t="n">
        <v>0</v>
      </c>
      <c r="M17" s="83" t="n">
        <v>0</v>
      </c>
      <c r="O17" s="83" t="n">
        <v>0</v>
      </c>
      <c r="Q17" s="83" t="n">
        <v>0</v>
      </c>
    </row>
    <row r="18" customFormat="false" ht="15.75" hidden="false" customHeight="false" outlineLevel="0" collapsed="false">
      <c r="A18" s="72" t="s">
        <v>120</v>
      </c>
      <c r="C18" s="79"/>
      <c r="E18" s="76" t="n">
        <f aca="false">SUM(E15:E17)</f>
        <v>0</v>
      </c>
      <c r="F18" s="76"/>
      <c r="G18" s="76" t="n">
        <f aca="false">SUM(G15:G17)</f>
        <v>0</v>
      </c>
      <c r="H18" s="84"/>
      <c r="I18" s="76" t="n">
        <f aca="false">SUM(I15:I17)</f>
        <v>0</v>
      </c>
      <c r="J18" s="84"/>
      <c r="K18" s="76" t="n">
        <f aca="false">SUM(K15:K17)</f>
        <v>0</v>
      </c>
      <c r="L18" s="84"/>
      <c r="M18" s="76" t="n">
        <f aca="false">SUM(M15:M17)</f>
        <v>0</v>
      </c>
      <c r="O18" s="76" t="n">
        <f aca="false">SUM(O15:O17)</f>
        <v>0</v>
      </c>
      <c r="Q18" s="76" t="n">
        <f aca="false">SUM(Q15:Q17)</f>
        <v>0</v>
      </c>
    </row>
    <row r="19" customFormat="false" ht="6" hidden="false" customHeight="true" outlineLevel="0" collapsed="false">
      <c r="A19" s="72"/>
      <c r="C19" s="79"/>
      <c r="E19" s="76"/>
      <c r="F19" s="76"/>
      <c r="G19" s="85"/>
      <c r="H19" s="84"/>
      <c r="I19" s="84"/>
      <c r="J19" s="84"/>
      <c r="K19" s="84"/>
      <c r="L19" s="84"/>
      <c r="M19" s="84"/>
    </row>
    <row r="20" customFormat="false" ht="15.75" hidden="false" customHeight="false" outlineLevel="0" collapsed="false">
      <c r="A20" s="72" t="s">
        <v>121</v>
      </c>
      <c r="C20" s="79"/>
      <c r="E20" s="1" t="n">
        <v>0</v>
      </c>
      <c r="F20" s="1"/>
      <c r="G20" s="1" t="n">
        <v>0</v>
      </c>
      <c r="H20" s="1"/>
      <c r="I20" s="1" t="n">
        <v>0</v>
      </c>
      <c r="J20" s="1"/>
      <c r="K20" s="1" t="n">
        <v>0</v>
      </c>
      <c r="L20" s="1"/>
      <c r="M20" s="1" t="n">
        <v>0</v>
      </c>
      <c r="N20" s="1"/>
      <c r="O20" s="1" t="n">
        <v>0</v>
      </c>
      <c r="P20" s="1"/>
      <c r="Q20" s="1" t="n">
        <v>0</v>
      </c>
      <c r="R20" s="0"/>
    </row>
    <row r="21" customFormat="false" ht="15.75" hidden="false" customHeight="false" outlineLevel="0" collapsed="false">
      <c r="A21" s="72" t="s">
        <v>122</v>
      </c>
      <c r="C21" s="79"/>
      <c r="E21" s="1" t="n">
        <v>0</v>
      </c>
      <c r="F21" s="1"/>
      <c r="G21" s="1" t="n">
        <v>0</v>
      </c>
      <c r="H21" s="1"/>
      <c r="I21" s="1" t="n">
        <v>0</v>
      </c>
      <c r="J21" s="1"/>
      <c r="K21" s="1" t="n">
        <v>0</v>
      </c>
      <c r="L21" s="1"/>
      <c r="M21" s="1" t="n">
        <v>0</v>
      </c>
      <c r="N21" s="1"/>
      <c r="O21" s="1" t="n">
        <v>0</v>
      </c>
      <c r="P21" s="1"/>
      <c r="Q21" s="1" t="n">
        <v>0</v>
      </c>
      <c r="R21" s="0"/>
    </row>
    <row r="22" customFormat="false" ht="15.75" hidden="false" customHeight="false" outlineLevel="0" collapsed="false">
      <c r="A22" s="72" t="s">
        <v>123</v>
      </c>
      <c r="C22" s="79"/>
      <c r="E22" s="3" t="n">
        <f aca="false">-E16</f>
        <v>-0</v>
      </c>
      <c r="F22" s="0"/>
      <c r="G22" s="3" t="n">
        <f aca="false">-G16</f>
        <v>-0</v>
      </c>
      <c r="H22" s="0"/>
      <c r="I22" s="3" t="n">
        <f aca="false">-I16</f>
        <v>-0</v>
      </c>
      <c r="J22" s="0"/>
      <c r="K22" s="3" t="n">
        <f aca="false">-K16</f>
        <v>-0</v>
      </c>
      <c r="L22" s="0"/>
      <c r="M22" s="3" t="n">
        <f aca="false">-M16</f>
        <v>-0</v>
      </c>
      <c r="N22" s="0"/>
      <c r="O22" s="3" t="n">
        <f aca="false">-O16</f>
        <v>-0</v>
      </c>
      <c r="P22" s="0"/>
      <c r="Q22" s="3" t="n">
        <f aca="false">-Q16</f>
        <v>-0</v>
      </c>
      <c r="R22" s="0"/>
    </row>
    <row r="23" customFormat="false" ht="15.75" hidden="true" customHeight="false" outlineLevel="0" collapsed="false">
      <c r="C23" s="79"/>
      <c r="E23" s="86"/>
      <c r="F23" s="0"/>
      <c r="G23" s="86" t="n">
        <v>0</v>
      </c>
      <c r="H23" s="0"/>
      <c r="I23" s="86"/>
      <c r="J23" s="0"/>
      <c r="K23" s="86"/>
      <c r="L23" s="0"/>
      <c r="M23" s="86"/>
      <c r="N23" s="0"/>
      <c r="O23" s="86"/>
      <c r="P23" s="71"/>
      <c r="Q23" s="86"/>
      <c r="R23" s="0"/>
    </row>
    <row r="24" customFormat="false" ht="5.25" hidden="false" customHeight="true" outlineLevel="0" collapsed="false">
      <c r="A24" s="72"/>
      <c r="C24" s="79"/>
      <c r="E24" s="76"/>
      <c r="F24" s="76"/>
      <c r="G24" s="85"/>
      <c r="H24" s="84"/>
      <c r="I24" s="85"/>
      <c r="J24" s="84"/>
      <c r="K24" s="85"/>
      <c r="L24" s="84"/>
      <c r="M24" s="85"/>
      <c r="O24" s="85"/>
      <c r="Q24" s="85"/>
    </row>
    <row r="25" customFormat="false" ht="16.5" hidden="false" customHeight="false" outlineLevel="0" collapsed="false">
      <c r="A25" s="72" t="s">
        <v>124</v>
      </c>
      <c r="C25" s="79"/>
      <c r="E25" s="87" t="n">
        <f aca="false">E18+E20+E21+E22</f>
        <v>0</v>
      </c>
      <c r="F25" s="88"/>
      <c r="G25" s="87" t="n">
        <f aca="false">+G18+G20+G23</f>
        <v>0</v>
      </c>
      <c r="H25" s="84"/>
      <c r="I25" s="87" t="n">
        <f aca="false">+I18+I20+I23</f>
        <v>0</v>
      </c>
      <c r="J25" s="84"/>
      <c r="K25" s="87" t="n">
        <f aca="false">+K18+K20+K23</f>
        <v>0</v>
      </c>
      <c r="L25" s="84"/>
      <c r="M25" s="87" t="n">
        <f aca="false">+M18+M20+M23</f>
        <v>0</v>
      </c>
      <c r="O25" s="87" t="n">
        <f aca="false">+O18+O20+O23</f>
        <v>0</v>
      </c>
      <c r="Q25" s="87" t="n">
        <f aca="false">+Q18+Q20+Q23</f>
        <v>0</v>
      </c>
    </row>
    <row r="26" customFormat="false" ht="5.25" hidden="false" customHeight="true" outlineLevel="0" collapsed="false">
      <c r="A26" s="72"/>
      <c r="C26" s="79"/>
      <c r="E26" s="89"/>
      <c r="F26" s="84"/>
      <c r="G26" s="90"/>
      <c r="H26" s="84"/>
      <c r="I26" s="84"/>
      <c r="J26" s="84"/>
      <c r="K26" s="84"/>
      <c r="L26" s="84"/>
      <c r="M26" s="84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  <c r="C28" s="79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38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2" topLeftCell="BM3" activePane="bottomLeft" state="frozen"/>
      <selection pane="topLeft" activeCell="B1" activeCellId="0" sqref="B1"/>
      <selection pane="bottomLeft" activeCell="K8" activeCellId="0" sqref="K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true" outlineLevel="0" max="8" min="8" style="63" width="2.42"/>
    <col collapsed="false" customWidth="true" hidden="false" outlineLevel="0" max="9" min="9" style="63" width="10.71"/>
    <col collapsed="false" customWidth="true" hidden="true" outlineLevel="0" max="10" min="10" style="63" width="1.56"/>
    <col collapsed="false" customWidth="true" hidden="false" outlineLevel="0" max="11" min="11" style="63" width="10.71"/>
    <col collapsed="false" customWidth="true" hidden="true" outlineLevel="0" max="12" min="12" style="63" width="1.41"/>
    <col collapsed="false" customWidth="true" hidden="false" outlineLevel="0" max="13" min="13" style="63" width="10.71"/>
    <col collapsed="false" customWidth="true" hidden="true" outlineLevel="0" max="14" min="14" style="8" width="2.56"/>
    <col collapsed="false" customWidth="true" hidden="false" outlineLevel="0" max="15" min="15" style="8" width="10.71"/>
    <col collapsed="false" customWidth="true" hidden="true" outlineLevel="0" max="16" min="16" style="8" width="1.85"/>
    <col collapsed="false" customWidth="true" hidden="false" outlineLevel="0" max="26" min="17" style="8" width="10.71"/>
    <col collapsed="false" customWidth="true" hidden="false" outlineLevel="0" max="27" min="27" style="8" width="2.42"/>
    <col collapsed="false" customWidth="true" hidden="false" outlineLevel="0" max="28" min="28" style="64" width="16.13"/>
    <col collapsed="false" customWidth="false" hidden="false" outlineLevel="0" max="257" min="29" style="8" width="9.14"/>
  </cols>
  <sheetData>
    <row r="1" customFormat="false" ht="15.75" hidden="false" customHeight="false" outlineLevel="0" collapsed="false">
      <c r="C1" s="42"/>
      <c r="D1" s="42"/>
      <c r="E1" s="65" t="s">
        <v>106</v>
      </c>
      <c r="F1" s="66"/>
      <c r="G1" s="67" t="s">
        <v>125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5"/>
      <c r="S1" s="65"/>
      <c r="T1" s="65"/>
      <c r="U1" s="65"/>
      <c r="V1" s="65"/>
      <c r="W1" s="65"/>
      <c r="X1" s="65"/>
      <c r="Y1" s="65"/>
      <c r="Z1" s="65"/>
    </row>
    <row r="2" customFormat="false" ht="31.5" hidden="false" customHeight="false" outlineLevel="0" collapsed="false">
      <c r="C2" s="68" t="s">
        <v>108</v>
      </c>
      <c r="D2" s="42"/>
      <c r="E2" s="69" t="s">
        <v>109</v>
      </c>
      <c r="F2" s="66" t="s">
        <v>126</v>
      </c>
      <c r="G2" s="70" t="s">
        <v>110</v>
      </c>
      <c r="H2" s="65"/>
      <c r="I2" s="70" t="s">
        <v>111</v>
      </c>
      <c r="J2" s="65"/>
      <c r="K2" s="70" t="s">
        <v>112</v>
      </c>
      <c r="L2" s="65"/>
      <c r="M2" s="70" t="s">
        <v>113</v>
      </c>
      <c r="N2" s="62"/>
      <c r="O2" s="70" t="s">
        <v>114</v>
      </c>
      <c r="Q2" s="70" t="s">
        <v>115</v>
      </c>
      <c r="R2" s="65" t="s">
        <v>127</v>
      </c>
      <c r="S2" s="65" t="s">
        <v>128</v>
      </c>
      <c r="T2" s="65" t="s">
        <v>129</v>
      </c>
      <c r="U2" s="65" t="s">
        <v>130</v>
      </c>
      <c r="V2" s="65" t="s">
        <v>131</v>
      </c>
      <c r="W2" s="65" t="s">
        <v>132</v>
      </c>
      <c r="X2" s="65" t="s">
        <v>110</v>
      </c>
      <c r="Y2" s="65" t="s">
        <v>133</v>
      </c>
      <c r="Z2" s="65" t="s">
        <v>134</v>
      </c>
      <c r="AB2" s="69" t="s">
        <v>116</v>
      </c>
    </row>
    <row r="3" customFormat="false" ht="15.75" hidden="false" customHeight="false" outlineLevel="0" collapsed="false">
      <c r="A3" s="14" t="s">
        <v>54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</row>
    <row r="4" customFormat="false" ht="18.75" hidden="false" customHeight="true" outlineLevel="0" collapsed="false">
      <c r="A4" s="14" t="s">
        <v>55</v>
      </c>
      <c r="C4" s="0" t="n">
        <v>138</v>
      </c>
      <c r="D4" s="0" t="s">
        <v>135</v>
      </c>
      <c r="E4" s="91" t="n">
        <f aca="false">110.4-14.3-19.8-26.2-7.1</f>
        <v>43</v>
      </c>
      <c r="F4" s="0"/>
      <c r="G4" s="0" t="n">
        <f aca="false">14.3-2.1-2.9-0.8</f>
        <v>8.5</v>
      </c>
      <c r="H4" s="0"/>
      <c r="I4" s="0" t="n">
        <f aca="false">4.2-0.8+1.2</f>
        <v>4.6</v>
      </c>
      <c r="J4" s="0"/>
      <c r="K4" s="0" t="n">
        <f aca="false">8.8+6-2.1-2.9+0.4-0.8+0.8</f>
        <v>10.2</v>
      </c>
      <c r="L4" s="0"/>
      <c r="M4" s="91" t="n">
        <f aca="false">2.9*1.15+0.6-0.1+0.8</f>
        <v>4.635</v>
      </c>
      <c r="N4" s="91"/>
      <c r="O4" s="91" t="n">
        <f aca="false">2.9*1.15+0.6-0.1+0.8</f>
        <v>4.635</v>
      </c>
      <c r="P4" s="91" t="n">
        <f aca="false">4.3+1</f>
        <v>5.3</v>
      </c>
      <c r="Q4" s="91" t="n">
        <f aca="false">4*1.15+0.6-0.1+0.8</f>
        <v>5.9</v>
      </c>
      <c r="R4" s="91" t="n">
        <f aca="false">2.9*1.15+0.6-0.1</f>
        <v>3.835</v>
      </c>
      <c r="S4" s="91" t="n">
        <f aca="false">3.1*1.15+0.6-0.1</f>
        <v>4.065</v>
      </c>
      <c r="T4" s="91" t="n">
        <f aca="false">4*1.15+0.6-0.1</f>
        <v>5.1</v>
      </c>
      <c r="U4" s="91" t="n">
        <f aca="false">2.8*1.15+0.6-0.1</f>
        <v>3.72</v>
      </c>
      <c r="V4" s="91" t="n">
        <f aca="false">2.9*1.15+0.6-0.1</f>
        <v>3.835</v>
      </c>
      <c r="W4" s="91" t="n">
        <f aca="false">3.9*1.15+0.6-0.1</f>
        <v>4.985</v>
      </c>
      <c r="X4" s="91" t="n">
        <f aca="false">2.9*1.15+0.6-0.1</f>
        <v>3.835</v>
      </c>
      <c r="Y4" s="91" t="n">
        <f aca="false">2.8*1.15+0.6-0.1</f>
        <v>3.72</v>
      </c>
      <c r="Z4" s="91" t="n">
        <f aca="false">4*1.15+0.6</f>
        <v>5.2</v>
      </c>
      <c r="AA4" s="0"/>
    </row>
    <row r="5" customFormat="false" ht="15.75" hidden="false" customHeight="false" outlineLevel="0" collapsed="false">
      <c r="A5" s="14" t="s">
        <v>57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</row>
    <row r="6" customFormat="false" ht="15.75" hidden="false" customHeight="false" outlineLevel="0" collapsed="false">
      <c r="A6" s="14" t="s">
        <v>58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</row>
    <row r="7" customFormat="false" ht="15.75" hidden="false" customHeight="false" outlineLevel="0" collapsed="false">
      <c r="A7" s="14" t="s">
        <v>59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</row>
    <row r="8" customFormat="false" ht="15.75" hidden="false" customHeight="false" outlineLevel="0" collapsed="false">
      <c r="A8" s="14" t="s">
        <v>60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</row>
    <row r="9" customFormat="false" ht="15.75" hidden="false" customHeight="false" outlineLevel="0" collapsed="false">
      <c r="A9" s="14" t="s">
        <v>61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</row>
    <row r="10" customFormat="false" ht="15.75" hidden="false" customHeight="false" outlineLevel="0" collapsed="false">
      <c r="A10" s="14" t="s">
        <v>36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0"/>
    </row>
    <row r="11" customFormat="false" ht="15.75" hidden="false" customHeight="false" outlineLevel="0" collapsed="false">
      <c r="A11" s="72" t="s">
        <v>117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</row>
    <row r="12" customFormat="false" ht="16.5" hidden="false" customHeight="false" outlineLevel="0" collapsed="false">
      <c r="A12" s="73" t="s">
        <v>118</v>
      </c>
      <c r="B12" s="13"/>
      <c r="C12" s="92" t="n">
        <f aca="false">SUM(C3:C11)</f>
        <v>138</v>
      </c>
      <c r="D12" s="75"/>
      <c r="E12" s="93" t="n">
        <f aca="false">SUM(E3:E11)</f>
        <v>43</v>
      </c>
      <c r="F12" s="94"/>
      <c r="G12" s="93" t="n">
        <f aca="false">SUM(G3:G11)</f>
        <v>8.5</v>
      </c>
      <c r="H12" s="95"/>
      <c r="I12" s="93" t="n">
        <f aca="false">SUM(I3:I11)</f>
        <v>4.6</v>
      </c>
      <c r="J12" s="95"/>
      <c r="K12" s="93" t="n">
        <f aca="false">SUM(K3:K11)</f>
        <v>10.2</v>
      </c>
      <c r="L12" s="95"/>
      <c r="M12" s="93" t="n">
        <f aca="false">SUM(M3:M11)</f>
        <v>4.635</v>
      </c>
      <c r="N12" s="96"/>
      <c r="O12" s="93" t="n">
        <f aca="false">SUM(O3:O11)</f>
        <v>4.635</v>
      </c>
      <c r="P12" s="96"/>
      <c r="Q12" s="93" t="n">
        <f aca="false">SUM(Q3:Q11)</f>
        <v>5.9</v>
      </c>
      <c r="R12" s="93" t="n">
        <f aca="false">SUM(R3:R11)</f>
        <v>3.835</v>
      </c>
      <c r="S12" s="93" t="n">
        <f aca="false">SUM(S3:S11)</f>
        <v>4.065</v>
      </c>
      <c r="T12" s="93" t="n">
        <f aca="false">SUM(T3:T11)</f>
        <v>5.1</v>
      </c>
      <c r="U12" s="93" t="n">
        <f aca="false">SUM(U3:U11)</f>
        <v>3.72</v>
      </c>
      <c r="V12" s="93" t="n">
        <f aca="false">SUM(V3:V11)</f>
        <v>3.835</v>
      </c>
      <c r="W12" s="93" t="n">
        <f aca="false">SUM(W3:W11)</f>
        <v>4.985</v>
      </c>
      <c r="X12" s="93" t="n">
        <f aca="false">SUM(X3:X11)</f>
        <v>3.835</v>
      </c>
      <c r="Y12" s="93" t="n">
        <f aca="false">SUM(Y3:Y11)</f>
        <v>3.72</v>
      </c>
      <c r="Z12" s="93" t="n">
        <f aca="false">SUM(Z3:Z11)</f>
        <v>5.2</v>
      </c>
      <c r="AA12" s="97"/>
      <c r="AB12" s="98"/>
      <c r="AC12" s="97"/>
      <c r="AD12" s="97"/>
      <c r="AE12" s="97"/>
      <c r="AF12" s="97"/>
      <c r="AG12" s="97"/>
      <c r="AH12" s="97"/>
      <c r="AI12" s="97"/>
      <c r="AJ12" s="97"/>
    </row>
    <row r="13" customFormat="false" ht="16.5" hidden="false" customHeight="false" outlineLevel="0" collapsed="false">
      <c r="A13" s="8" t="s">
        <v>119</v>
      </c>
      <c r="B13" s="72"/>
      <c r="C13" s="79"/>
      <c r="E13" s="99" t="n">
        <f aca="false">12.8-1.4</f>
        <v>11.4</v>
      </c>
      <c r="F13" s="100"/>
      <c r="G13" s="100" t="n">
        <v>1.4</v>
      </c>
      <c r="H13" s="100"/>
      <c r="I13" s="100" t="n">
        <v>1.4</v>
      </c>
      <c r="J13" s="100"/>
      <c r="K13" s="100" t="n">
        <v>1.4</v>
      </c>
      <c r="L13" s="100"/>
      <c r="M13" s="100" t="n">
        <v>1.4</v>
      </c>
      <c r="N13" s="97"/>
      <c r="O13" s="100" t="n">
        <v>1.4</v>
      </c>
      <c r="P13" s="97"/>
      <c r="Q13" s="100" t="n">
        <v>1.4</v>
      </c>
      <c r="R13" s="100" t="n">
        <v>1.4</v>
      </c>
      <c r="S13" s="100" t="n">
        <v>1.4</v>
      </c>
      <c r="T13" s="100" t="n">
        <v>1.4</v>
      </c>
      <c r="U13" s="100" t="n">
        <v>1.4</v>
      </c>
      <c r="V13" s="100" t="n">
        <v>1.4</v>
      </c>
      <c r="W13" s="100" t="n">
        <v>1.4</v>
      </c>
      <c r="X13" s="100" t="n">
        <v>1.4</v>
      </c>
      <c r="Y13" s="100" t="n">
        <v>1.4</v>
      </c>
      <c r="Z13" s="100" t="n">
        <v>1.4</v>
      </c>
      <c r="AA13" s="97"/>
      <c r="AB13" s="101"/>
      <c r="AC13" s="97"/>
      <c r="AD13" s="97"/>
      <c r="AE13" s="97"/>
      <c r="AF13" s="97"/>
      <c r="AG13" s="97"/>
      <c r="AH13" s="97"/>
      <c r="AI13" s="97"/>
      <c r="AJ13" s="97"/>
    </row>
    <row r="14" customFormat="false" ht="15.75" hidden="false" customHeight="false" outlineLevel="0" collapsed="false">
      <c r="A14" s="35" t="s">
        <v>40</v>
      </c>
      <c r="C14" s="79"/>
      <c r="E14" s="102" t="n">
        <f aca="false">2.9-0.3</f>
        <v>2.6</v>
      </c>
      <c r="F14" s="100"/>
      <c r="G14" s="103" t="n">
        <v>0.3</v>
      </c>
      <c r="H14" s="100"/>
      <c r="I14" s="103" t="n">
        <v>0.3</v>
      </c>
      <c r="J14" s="100"/>
      <c r="K14" s="103" t="n">
        <v>0.3</v>
      </c>
      <c r="L14" s="100"/>
      <c r="M14" s="103" t="n">
        <v>0.3</v>
      </c>
      <c r="N14" s="97"/>
      <c r="O14" s="103" t="n">
        <v>0.3</v>
      </c>
      <c r="P14" s="97"/>
      <c r="Q14" s="103" t="n">
        <v>0.3</v>
      </c>
      <c r="R14" s="103" t="n">
        <v>0.3</v>
      </c>
      <c r="S14" s="103" t="n">
        <v>0.3</v>
      </c>
      <c r="T14" s="103" t="n">
        <v>0.3</v>
      </c>
      <c r="U14" s="103" t="n">
        <v>0.3</v>
      </c>
      <c r="V14" s="103" t="n">
        <v>0.3</v>
      </c>
      <c r="W14" s="103" t="n">
        <v>0.3</v>
      </c>
      <c r="X14" s="103" t="n">
        <v>0.3</v>
      </c>
      <c r="Y14" s="103" t="n">
        <v>0.3</v>
      </c>
      <c r="Z14" s="103" t="n">
        <v>0.3</v>
      </c>
      <c r="AA14" s="97"/>
      <c r="AB14" s="101"/>
      <c r="AC14" s="97"/>
      <c r="AD14" s="97"/>
      <c r="AE14" s="97"/>
      <c r="AF14" s="97"/>
      <c r="AG14" s="97"/>
      <c r="AH14" s="97"/>
      <c r="AI14" s="97"/>
      <c r="AJ14" s="97"/>
    </row>
    <row r="15" customFormat="false" ht="15.75" hidden="false" customHeight="false" outlineLevel="0" collapsed="false">
      <c r="A15" s="72" t="s">
        <v>120</v>
      </c>
      <c r="C15" s="79"/>
      <c r="E15" s="94" t="n">
        <f aca="false">SUM(E12:E14)</f>
        <v>57</v>
      </c>
      <c r="F15" s="94"/>
      <c r="G15" s="94" t="n">
        <f aca="false">SUM(G12:G14)</f>
        <v>10.2</v>
      </c>
      <c r="H15" s="94"/>
      <c r="I15" s="94" t="n">
        <f aca="false">SUM(I12:I14)</f>
        <v>6.3</v>
      </c>
      <c r="J15" s="94"/>
      <c r="K15" s="94" t="n">
        <f aca="false">SUM(K12:K14)</f>
        <v>11.9</v>
      </c>
      <c r="L15" s="94"/>
      <c r="M15" s="94" t="n">
        <f aca="false">SUM(M12:M14)</f>
        <v>6.335</v>
      </c>
      <c r="N15" s="97"/>
      <c r="O15" s="94" t="n">
        <f aca="false">SUM(O12:O14)</f>
        <v>6.335</v>
      </c>
      <c r="P15" s="97"/>
      <c r="Q15" s="94" t="n">
        <f aca="false">SUM(Q12:Q14)</f>
        <v>7.6</v>
      </c>
      <c r="R15" s="94" t="n">
        <f aca="false">SUM(R12:R14)</f>
        <v>5.535</v>
      </c>
      <c r="S15" s="94" t="n">
        <f aca="false">SUM(S12:S14)</f>
        <v>5.765</v>
      </c>
      <c r="T15" s="94" t="n">
        <f aca="false">SUM(T12:T14)</f>
        <v>6.8</v>
      </c>
      <c r="U15" s="94" t="n">
        <f aca="false">SUM(U12:U14)</f>
        <v>5.42</v>
      </c>
      <c r="V15" s="94" t="n">
        <f aca="false">SUM(V12:V14)</f>
        <v>5.535</v>
      </c>
      <c r="W15" s="94" t="n">
        <f aca="false">SUM(W12:W14)</f>
        <v>6.685</v>
      </c>
      <c r="X15" s="94" t="n">
        <f aca="false">SUM(X12:X14)</f>
        <v>5.535</v>
      </c>
      <c r="Y15" s="94" t="n">
        <f aca="false">SUM(Y12:Y14)</f>
        <v>5.42</v>
      </c>
      <c r="Z15" s="94" t="n">
        <f aca="false">SUM(Z12:Z14)</f>
        <v>6.9</v>
      </c>
      <c r="AA15" s="97"/>
      <c r="AB15" s="101"/>
      <c r="AC15" s="97"/>
      <c r="AD15" s="97"/>
      <c r="AE15" s="97"/>
      <c r="AF15" s="97"/>
      <c r="AG15" s="97"/>
      <c r="AH15" s="97"/>
      <c r="AI15" s="97"/>
      <c r="AJ15" s="97"/>
    </row>
    <row r="16" customFormat="false" ht="6" hidden="false" customHeight="true" outlineLevel="0" collapsed="false">
      <c r="A16" s="72"/>
      <c r="C16" s="79"/>
      <c r="E16" s="94"/>
      <c r="F16" s="94"/>
      <c r="G16" s="104"/>
      <c r="H16" s="94"/>
      <c r="I16" s="94"/>
      <c r="J16" s="94"/>
      <c r="K16" s="94"/>
      <c r="L16" s="94"/>
      <c r="M16" s="94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101"/>
      <c r="AC16" s="97"/>
      <c r="AD16" s="97"/>
      <c r="AE16" s="97"/>
      <c r="AF16" s="97"/>
      <c r="AG16" s="97"/>
      <c r="AH16" s="97"/>
      <c r="AI16" s="97"/>
      <c r="AJ16" s="97"/>
    </row>
    <row r="17" customFormat="false" ht="15.75" hidden="false" customHeight="false" outlineLevel="0" collapsed="false">
      <c r="A17" s="72" t="s">
        <v>121</v>
      </c>
      <c r="C17" s="79"/>
      <c r="E17" s="105" t="n">
        <v>0</v>
      </c>
      <c r="F17" s="105"/>
      <c r="G17" s="105" t="n">
        <v>0</v>
      </c>
      <c r="H17" s="105"/>
      <c r="I17" s="105" t="n">
        <v>0</v>
      </c>
      <c r="J17" s="105"/>
      <c r="K17" s="105" t="n">
        <v>0</v>
      </c>
      <c r="L17" s="105"/>
      <c r="M17" s="105" t="n">
        <v>0</v>
      </c>
      <c r="N17" s="105"/>
      <c r="O17" s="105" t="n">
        <v>0</v>
      </c>
      <c r="P17" s="105"/>
      <c r="Q17" s="105" t="n">
        <v>0</v>
      </c>
      <c r="R17" s="105" t="n">
        <v>0</v>
      </c>
      <c r="S17" s="105" t="n">
        <v>0</v>
      </c>
      <c r="T17" s="105" t="n">
        <v>0</v>
      </c>
      <c r="U17" s="105" t="n">
        <v>0</v>
      </c>
      <c r="V17" s="105" t="n">
        <v>0</v>
      </c>
      <c r="W17" s="105" t="n">
        <v>0</v>
      </c>
      <c r="X17" s="105" t="n">
        <v>0</v>
      </c>
      <c r="Y17" s="105" t="n">
        <v>0</v>
      </c>
      <c r="Z17" s="105" t="n">
        <v>0</v>
      </c>
      <c r="AA17" s="105"/>
      <c r="AB17" s="101"/>
      <c r="AC17" s="97"/>
      <c r="AD17" s="97"/>
      <c r="AE17" s="97"/>
      <c r="AF17" s="97"/>
      <c r="AG17" s="97"/>
      <c r="AH17" s="97"/>
      <c r="AI17" s="97"/>
      <c r="AJ17" s="97"/>
    </row>
    <row r="18" customFormat="false" ht="15.75" hidden="false" customHeight="false" outlineLevel="0" collapsed="false">
      <c r="A18" s="72" t="s">
        <v>122</v>
      </c>
      <c r="C18" s="79"/>
      <c r="E18" s="105" t="n">
        <v>0</v>
      </c>
      <c r="F18" s="105"/>
      <c r="G18" s="105" t="n">
        <v>0</v>
      </c>
      <c r="H18" s="105"/>
      <c r="I18" s="105" t="n">
        <v>0</v>
      </c>
      <c r="J18" s="105"/>
      <c r="K18" s="105" t="n">
        <v>0</v>
      </c>
      <c r="L18" s="105"/>
      <c r="M18" s="105" t="n">
        <v>0</v>
      </c>
      <c r="N18" s="105"/>
      <c r="O18" s="105" t="n">
        <v>0</v>
      </c>
      <c r="P18" s="105"/>
      <c r="Q18" s="105" t="n">
        <v>0</v>
      </c>
      <c r="R18" s="105" t="n">
        <v>0</v>
      </c>
      <c r="S18" s="105" t="n">
        <v>0</v>
      </c>
      <c r="T18" s="105" t="n">
        <v>0</v>
      </c>
      <c r="U18" s="105" t="n">
        <v>0</v>
      </c>
      <c r="V18" s="105" t="n">
        <v>0</v>
      </c>
      <c r="W18" s="105" t="n">
        <v>0</v>
      </c>
      <c r="X18" s="105" t="n">
        <v>0</v>
      </c>
      <c r="Y18" s="105" t="n">
        <v>0</v>
      </c>
      <c r="Z18" s="105" t="n">
        <v>0</v>
      </c>
      <c r="AA18" s="105"/>
      <c r="AB18" s="101"/>
      <c r="AC18" s="97"/>
      <c r="AD18" s="97"/>
      <c r="AE18" s="97"/>
      <c r="AF18" s="97"/>
      <c r="AG18" s="97"/>
      <c r="AH18" s="97"/>
      <c r="AI18" s="97"/>
      <c r="AJ18" s="97"/>
    </row>
    <row r="19" customFormat="false" ht="15.75" hidden="false" customHeight="false" outlineLevel="0" collapsed="false">
      <c r="A19" s="72" t="s">
        <v>123</v>
      </c>
      <c r="C19" s="79"/>
      <c r="E19" s="106" t="n">
        <f aca="false">-E13</f>
        <v>-11.4</v>
      </c>
      <c r="F19" s="105"/>
      <c r="G19" s="106" t="n">
        <f aca="false">-G13</f>
        <v>-1.4</v>
      </c>
      <c r="H19" s="105"/>
      <c r="I19" s="106" t="n">
        <f aca="false">-I13</f>
        <v>-1.4</v>
      </c>
      <c r="J19" s="105"/>
      <c r="K19" s="106" t="n">
        <f aca="false">-K13</f>
        <v>-1.4</v>
      </c>
      <c r="L19" s="105"/>
      <c r="M19" s="106" t="n">
        <f aca="false">-M13</f>
        <v>-1.4</v>
      </c>
      <c r="N19" s="105"/>
      <c r="O19" s="106" t="n">
        <f aca="false">-O13</f>
        <v>-1.4</v>
      </c>
      <c r="P19" s="105"/>
      <c r="Q19" s="106" t="n">
        <f aca="false">-Q13</f>
        <v>-1.4</v>
      </c>
      <c r="R19" s="106" t="n">
        <f aca="false">-R13</f>
        <v>-1.4</v>
      </c>
      <c r="S19" s="106" t="n">
        <f aca="false">-S13</f>
        <v>-1.4</v>
      </c>
      <c r="T19" s="106" t="n">
        <f aca="false">-T13</f>
        <v>-1.4</v>
      </c>
      <c r="U19" s="106" t="n">
        <f aca="false">-U13</f>
        <v>-1.4</v>
      </c>
      <c r="V19" s="106" t="n">
        <f aca="false">-V13</f>
        <v>-1.4</v>
      </c>
      <c r="W19" s="106" t="n">
        <f aca="false">-W13</f>
        <v>-1.4</v>
      </c>
      <c r="X19" s="106" t="n">
        <f aca="false">-X13</f>
        <v>-1.4</v>
      </c>
      <c r="Y19" s="106" t="n">
        <f aca="false">-Y13</f>
        <v>-1.4</v>
      </c>
      <c r="Z19" s="106" t="n">
        <f aca="false">-Z13</f>
        <v>-1.4</v>
      </c>
      <c r="AA19" s="105"/>
      <c r="AB19" s="101"/>
      <c r="AC19" s="97"/>
      <c r="AD19" s="97"/>
      <c r="AE19" s="97"/>
      <c r="AF19" s="97"/>
      <c r="AG19" s="97"/>
      <c r="AH19" s="97"/>
      <c r="AI19" s="97"/>
      <c r="AJ19" s="97"/>
    </row>
    <row r="20" customFormat="false" ht="15.75" hidden="true" customHeight="false" outlineLevel="0" collapsed="false">
      <c r="C20" s="79"/>
      <c r="E20" s="106"/>
      <c r="F20" s="105"/>
      <c r="G20" s="106" t="n">
        <v>0</v>
      </c>
      <c r="H20" s="105"/>
      <c r="I20" s="106"/>
      <c r="J20" s="105"/>
      <c r="K20" s="106"/>
      <c r="L20" s="105"/>
      <c r="M20" s="106"/>
      <c r="N20" s="105"/>
      <c r="O20" s="106"/>
      <c r="P20" s="107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5"/>
      <c r="AB20" s="101"/>
      <c r="AC20" s="97"/>
      <c r="AD20" s="97"/>
      <c r="AE20" s="97"/>
      <c r="AF20" s="97"/>
      <c r="AG20" s="97"/>
      <c r="AH20" s="97"/>
      <c r="AI20" s="97"/>
      <c r="AJ20" s="97"/>
    </row>
    <row r="21" customFormat="false" ht="5.25" hidden="false" customHeight="true" outlineLevel="0" collapsed="false">
      <c r="A21" s="72"/>
      <c r="C21" s="79"/>
      <c r="E21" s="94"/>
      <c r="F21" s="94"/>
      <c r="G21" s="104"/>
      <c r="H21" s="94"/>
      <c r="I21" s="104"/>
      <c r="J21" s="94"/>
      <c r="K21" s="104"/>
      <c r="L21" s="94"/>
      <c r="M21" s="104"/>
      <c r="N21" s="97"/>
      <c r="O21" s="104"/>
      <c r="P21" s="97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97"/>
      <c r="AB21" s="101"/>
      <c r="AC21" s="97"/>
      <c r="AD21" s="97"/>
      <c r="AE21" s="97"/>
      <c r="AF21" s="97"/>
      <c r="AG21" s="97"/>
      <c r="AH21" s="97"/>
      <c r="AI21" s="97"/>
      <c r="AJ21" s="97"/>
    </row>
    <row r="22" customFormat="false" ht="16.5" hidden="false" customHeight="false" outlineLevel="0" collapsed="false">
      <c r="A22" s="72" t="s">
        <v>124</v>
      </c>
      <c r="C22" s="79"/>
      <c r="E22" s="108" t="n">
        <f aca="false">+E15+E17+E20+E19</f>
        <v>45.6</v>
      </c>
      <c r="F22" s="94"/>
      <c r="G22" s="108" t="n">
        <f aca="false">+G15+G17+G20+G19</f>
        <v>8.8</v>
      </c>
      <c r="H22" s="94"/>
      <c r="I22" s="108" t="n">
        <f aca="false">+I15+I17+I20+I19</f>
        <v>4.9</v>
      </c>
      <c r="J22" s="94"/>
      <c r="K22" s="108" t="n">
        <f aca="false">+K15+K17+K20+K19</f>
        <v>10.5</v>
      </c>
      <c r="L22" s="94"/>
      <c r="M22" s="108" t="n">
        <f aca="false">+M15+M17+M20+M19</f>
        <v>4.935</v>
      </c>
      <c r="N22" s="97"/>
      <c r="O22" s="108" t="n">
        <f aca="false">+O15+O17+O20+O19</f>
        <v>4.935</v>
      </c>
      <c r="P22" s="97"/>
      <c r="Q22" s="108" t="n">
        <f aca="false">+Q15+Q17+Q20+Q19</f>
        <v>6.2</v>
      </c>
      <c r="R22" s="108" t="n">
        <f aca="false">+R15+R17+R20+R19</f>
        <v>4.135</v>
      </c>
      <c r="S22" s="108" t="n">
        <f aca="false">+S15+S17+S20+S19</f>
        <v>4.365</v>
      </c>
      <c r="T22" s="108" t="n">
        <f aca="false">+T15+T17+T20+T19</f>
        <v>5.4</v>
      </c>
      <c r="U22" s="108" t="n">
        <f aca="false">+U15+U17+U20+U19</f>
        <v>4.02</v>
      </c>
      <c r="V22" s="108" t="n">
        <f aca="false">+V15+V17+V20+V19</f>
        <v>4.135</v>
      </c>
      <c r="W22" s="108" t="n">
        <f aca="false">+W15+W17+W20+W19</f>
        <v>5.285</v>
      </c>
      <c r="X22" s="108" t="n">
        <f aca="false">+X15+X17+X20+X19</f>
        <v>4.135</v>
      </c>
      <c r="Y22" s="108" t="n">
        <f aca="false">+Y15+Y17+Y20+Y19</f>
        <v>4.02</v>
      </c>
      <c r="Z22" s="108" t="n">
        <f aca="false">+Z15+Z17+Z20+Z19</f>
        <v>5.5</v>
      </c>
      <c r="AA22" s="97"/>
      <c r="AB22" s="101"/>
      <c r="AC22" s="97"/>
      <c r="AD22" s="97"/>
      <c r="AE22" s="97"/>
      <c r="AF22" s="97"/>
      <c r="AG22" s="97"/>
      <c r="AH22" s="97"/>
      <c r="AI22" s="97"/>
      <c r="AJ22" s="97"/>
    </row>
    <row r="23" customFormat="false" ht="5.25" hidden="false" customHeight="true" outlineLevel="0" collapsed="false">
      <c r="A23" s="72"/>
      <c r="C23" s="79"/>
      <c r="E23" s="94"/>
      <c r="F23" s="94"/>
      <c r="G23" s="104"/>
      <c r="H23" s="94"/>
      <c r="I23" s="94"/>
      <c r="J23" s="94"/>
      <c r="K23" s="94"/>
      <c r="L23" s="94"/>
      <c r="M23" s="94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101"/>
      <c r="AC23" s="97"/>
      <c r="AD23" s="97"/>
      <c r="AE23" s="97"/>
      <c r="AF23" s="97"/>
      <c r="AG23" s="97"/>
      <c r="AH23" s="97"/>
      <c r="AI23" s="97"/>
      <c r="AJ23" s="97"/>
    </row>
    <row r="24" customFormat="false" ht="15.75" hidden="false" customHeight="false" outlineLevel="0" collapsed="false">
      <c r="A24" s="72"/>
      <c r="C24" s="79"/>
      <c r="E24" s="100"/>
      <c r="F24" s="100"/>
      <c r="G24" s="100"/>
      <c r="H24" s="100"/>
      <c r="I24" s="100"/>
      <c r="J24" s="100"/>
      <c r="K24" s="100"/>
      <c r="L24" s="100"/>
      <c r="M24" s="100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101"/>
      <c r="AC24" s="97"/>
      <c r="AD24" s="97"/>
      <c r="AE24" s="97"/>
      <c r="AF24" s="97"/>
      <c r="AG24" s="97"/>
      <c r="AH24" s="97"/>
      <c r="AI24" s="97"/>
      <c r="AJ24" s="97"/>
    </row>
    <row r="25" customFormat="false" ht="15.75" hidden="false" customHeight="false" outlineLevel="0" collapsed="false">
      <c r="A25" s="72" t="s">
        <v>136</v>
      </c>
      <c r="C25" s="79"/>
      <c r="E25" s="100"/>
      <c r="F25" s="100"/>
      <c r="G25" s="100"/>
      <c r="H25" s="100"/>
      <c r="I25" s="100"/>
      <c r="J25" s="100"/>
      <c r="K25" s="100"/>
      <c r="L25" s="100"/>
      <c r="M25" s="100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101"/>
      <c r="AC25" s="97"/>
      <c r="AD25" s="97"/>
      <c r="AE25" s="97"/>
      <c r="AF25" s="97"/>
      <c r="AG25" s="97"/>
      <c r="AH25" s="97"/>
      <c r="AI25" s="97"/>
      <c r="AJ25" s="97"/>
    </row>
    <row r="26" customFormat="false" ht="15.75" hidden="false" customHeight="false" outlineLevel="0" collapsed="false">
      <c r="A26" s="109" t="s">
        <v>137</v>
      </c>
      <c r="B26" s="110"/>
      <c r="C26" s="111"/>
      <c r="D26" s="110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113"/>
      <c r="P26" s="113"/>
      <c r="Q26" s="113"/>
      <c r="R26" s="113"/>
      <c r="S26" s="113"/>
      <c r="T26" s="97"/>
      <c r="U26" s="97"/>
      <c r="V26" s="97"/>
      <c r="W26" s="97"/>
      <c r="X26" s="97"/>
      <c r="Y26" s="97"/>
      <c r="Z26" s="97"/>
      <c r="AA26" s="97"/>
      <c r="AB26" s="101"/>
      <c r="AC26" s="97"/>
      <c r="AD26" s="97"/>
      <c r="AE26" s="97"/>
      <c r="AF26" s="97"/>
      <c r="AG26" s="97"/>
      <c r="AH26" s="97"/>
      <c r="AI26" s="97"/>
      <c r="AJ26" s="97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106</v>
      </c>
      <c r="F1" s="66"/>
      <c r="G1" s="67" t="s">
        <v>107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108</v>
      </c>
      <c r="D2" s="42"/>
      <c r="E2" s="69" t="s">
        <v>109</v>
      </c>
      <c r="F2" s="66"/>
      <c r="G2" s="70" t="s">
        <v>110</v>
      </c>
      <c r="H2" s="65"/>
      <c r="I2" s="70" t="s">
        <v>111</v>
      </c>
      <c r="J2" s="65"/>
      <c r="K2" s="70" t="s">
        <v>112</v>
      </c>
      <c r="L2" s="65"/>
      <c r="M2" s="70" t="s">
        <v>113</v>
      </c>
      <c r="N2" s="62"/>
      <c r="O2" s="70" t="s">
        <v>114</v>
      </c>
      <c r="Q2" s="70" t="s">
        <v>115</v>
      </c>
      <c r="S2" s="69" t="s">
        <v>116</v>
      </c>
    </row>
    <row r="3" customFormat="false" ht="15.75" hidden="false" customHeight="false" outlineLevel="0" collapsed="false">
      <c r="A3" s="14" t="s">
        <v>63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64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65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12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66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67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68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72" t="s">
        <v>117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6.5" hidden="false" customHeight="false" outlineLevel="0" collapsed="false">
      <c r="A12" s="73" t="s">
        <v>118</v>
      </c>
      <c r="B12" s="13"/>
      <c r="C12" s="74" t="n">
        <f aca="false">SUM(C3:C11)</f>
        <v>0</v>
      </c>
      <c r="D12" s="75"/>
      <c r="E12" s="74" t="n">
        <f aca="false">SUM(E3:E11)</f>
        <v>0</v>
      </c>
      <c r="F12" s="76"/>
      <c r="G12" s="74" t="n">
        <f aca="false">SUM(G3:G11)</f>
        <v>0</v>
      </c>
      <c r="H12" s="77"/>
      <c r="I12" s="74" t="n">
        <f aca="false">SUM(I3:I11)</f>
        <v>0</v>
      </c>
      <c r="J12" s="77"/>
      <c r="K12" s="74" t="n">
        <f aca="false">SUM(K3:K11)</f>
        <v>0</v>
      </c>
      <c r="L12" s="77"/>
      <c r="M12" s="74" t="n">
        <f aca="false">SUM(M3:M11)</f>
        <v>0</v>
      </c>
      <c r="O12" s="74" t="n">
        <f aca="false">SUM(O3:O11)</f>
        <v>0</v>
      </c>
      <c r="Q12" s="74" t="n">
        <f aca="false">SUM(Q3:Q11)</f>
        <v>0</v>
      </c>
      <c r="S12" s="78"/>
    </row>
    <row r="13" customFormat="false" ht="16.5" hidden="false" customHeight="false" outlineLevel="0" collapsed="false">
      <c r="A13" s="8" t="s">
        <v>119</v>
      </c>
      <c r="B13" s="72"/>
      <c r="C13" s="79"/>
      <c r="E13" s="80" t="n">
        <v>0</v>
      </c>
      <c r="F13" s="81"/>
      <c r="G13" s="81" t="n">
        <v>0</v>
      </c>
      <c r="I13" s="81" t="n">
        <v>0</v>
      </c>
      <c r="K13" s="81" t="n">
        <v>0</v>
      </c>
      <c r="M13" s="81" t="n">
        <v>0</v>
      </c>
      <c r="O13" s="81" t="n">
        <v>0</v>
      </c>
      <c r="Q13" s="81" t="n">
        <v>0</v>
      </c>
    </row>
    <row r="14" customFormat="false" ht="15.75" hidden="false" customHeight="false" outlineLevel="0" collapsed="false">
      <c r="A14" s="35" t="s">
        <v>40</v>
      </c>
      <c r="C14" s="79"/>
      <c r="E14" s="82" t="n">
        <v>0</v>
      </c>
      <c r="F14" s="81"/>
      <c r="G14" s="83" t="n">
        <v>0</v>
      </c>
      <c r="I14" s="83" t="n">
        <v>0</v>
      </c>
      <c r="K14" s="83" t="n">
        <v>0</v>
      </c>
      <c r="M14" s="83" t="n">
        <v>0</v>
      </c>
      <c r="O14" s="83" t="n">
        <v>0</v>
      </c>
      <c r="Q14" s="83" t="n">
        <v>0</v>
      </c>
    </row>
    <row r="15" customFormat="false" ht="15.75" hidden="false" customHeight="false" outlineLevel="0" collapsed="false">
      <c r="A15" s="72" t="s">
        <v>120</v>
      </c>
      <c r="C15" s="79"/>
      <c r="E15" s="76" t="n">
        <f aca="false">SUM(E12:E14)</f>
        <v>0</v>
      </c>
      <c r="F15" s="76"/>
      <c r="G15" s="76" t="n">
        <f aca="false">SUM(G12:G14)</f>
        <v>0</v>
      </c>
      <c r="H15" s="84"/>
      <c r="I15" s="76" t="n">
        <f aca="false">SUM(I12:I14)</f>
        <v>0</v>
      </c>
      <c r="J15" s="84"/>
      <c r="K15" s="76" t="n">
        <f aca="false">SUM(K12:K14)</f>
        <v>0</v>
      </c>
      <c r="L15" s="84"/>
      <c r="M15" s="76" t="n">
        <f aca="false">SUM(M12:M14)</f>
        <v>0</v>
      </c>
      <c r="O15" s="76" t="n">
        <f aca="false">SUM(O12:O14)</f>
        <v>0</v>
      </c>
      <c r="Q15" s="76" t="n">
        <f aca="false">SUM(Q12:Q14)</f>
        <v>0</v>
      </c>
    </row>
    <row r="16" customFormat="false" ht="6" hidden="false" customHeight="true" outlineLevel="0" collapsed="false">
      <c r="A16" s="72"/>
      <c r="C16" s="79"/>
      <c r="E16" s="76"/>
      <c r="F16" s="76"/>
      <c r="G16" s="85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 t="s">
        <v>121</v>
      </c>
      <c r="C17" s="79"/>
      <c r="E17" s="1" t="n">
        <v>0</v>
      </c>
      <c r="F17" s="1"/>
      <c r="G17" s="1" t="n">
        <v>0</v>
      </c>
      <c r="H17" s="1"/>
      <c r="I17" s="1" t="n">
        <v>0</v>
      </c>
      <c r="J17" s="1"/>
      <c r="K17" s="1" t="n">
        <v>0</v>
      </c>
      <c r="L17" s="1"/>
      <c r="M17" s="1" t="n">
        <v>0</v>
      </c>
      <c r="N17" s="1"/>
      <c r="O17" s="1" t="n">
        <v>0</v>
      </c>
      <c r="P17" s="1"/>
      <c r="Q17" s="1" t="n">
        <v>0</v>
      </c>
      <c r="R17" s="0"/>
    </row>
    <row r="18" customFormat="false" ht="15.75" hidden="false" customHeight="false" outlineLevel="0" collapsed="false">
      <c r="A18" s="72" t="s">
        <v>122</v>
      </c>
      <c r="C18" s="79"/>
      <c r="E18" s="1" t="n">
        <v>0</v>
      </c>
      <c r="F18" s="1"/>
      <c r="G18" s="1" t="n">
        <v>0</v>
      </c>
      <c r="H18" s="1"/>
      <c r="I18" s="1" t="n">
        <v>0</v>
      </c>
      <c r="J18" s="1"/>
      <c r="K18" s="1" t="n">
        <v>0</v>
      </c>
      <c r="L18" s="1"/>
      <c r="M18" s="1" t="n">
        <v>0</v>
      </c>
      <c r="N18" s="1"/>
      <c r="O18" s="1" t="n">
        <v>0</v>
      </c>
      <c r="P18" s="1"/>
      <c r="Q18" s="1" t="n">
        <v>0</v>
      </c>
      <c r="R18" s="0"/>
    </row>
    <row r="19" customFormat="false" ht="15.75" hidden="false" customHeight="false" outlineLevel="0" collapsed="false">
      <c r="A19" s="72" t="s">
        <v>123</v>
      </c>
      <c r="C19" s="79"/>
      <c r="E19" s="3" t="n">
        <f aca="false">-E13</f>
        <v>-0</v>
      </c>
      <c r="F19" s="0"/>
      <c r="G19" s="3" t="n">
        <f aca="false">-G13</f>
        <v>-0</v>
      </c>
      <c r="H19" s="0"/>
      <c r="I19" s="3" t="n">
        <f aca="false">-I13</f>
        <v>-0</v>
      </c>
      <c r="J19" s="0"/>
      <c r="K19" s="3" t="n">
        <f aca="false">-K13</f>
        <v>-0</v>
      </c>
      <c r="L19" s="0"/>
      <c r="M19" s="3" t="n">
        <f aca="false">-M13</f>
        <v>-0</v>
      </c>
      <c r="N19" s="0"/>
      <c r="O19" s="3" t="n">
        <f aca="false">-O13</f>
        <v>-0</v>
      </c>
      <c r="P19" s="0"/>
      <c r="Q19" s="3" t="n">
        <f aca="false">-Q13</f>
        <v>-0</v>
      </c>
      <c r="R19" s="0"/>
    </row>
    <row r="20" customFormat="false" ht="15.75" hidden="true" customHeight="false" outlineLevel="0" collapsed="false">
      <c r="C20" s="79"/>
      <c r="E20" s="86"/>
      <c r="F20" s="0"/>
      <c r="G20" s="86" t="n">
        <v>0</v>
      </c>
      <c r="H20" s="0"/>
      <c r="I20" s="86"/>
      <c r="J20" s="0"/>
      <c r="K20" s="86"/>
      <c r="L20" s="0"/>
      <c r="M20" s="86"/>
      <c r="N20" s="0"/>
      <c r="O20" s="86"/>
      <c r="P20" s="71"/>
      <c r="Q20" s="86"/>
      <c r="R20" s="0"/>
    </row>
    <row r="21" customFormat="false" ht="5.25" hidden="false" customHeight="true" outlineLevel="0" collapsed="false">
      <c r="A21" s="72"/>
      <c r="C21" s="79"/>
      <c r="E21" s="76"/>
      <c r="F21" s="76"/>
      <c r="G21" s="85"/>
      <c r="H21" s="84"/>
      <c r="I21" s="85"/>
      <c r="J21" s="84"/>
      <c r="K21" s="85"/>
      <c r="L21" s="84"/>
      <c r="M21" s="85"/>
      <c r="O21" s="85"/>
      <c r="Q21" s="85"/>
    </row>
    <row r="22" customFormat="false" ht="16.5" hidden="false" customHeight="false" outlineLevel="0" collapsed="false">
      <c r="A22" s="72" t="s">
        <v>124</v>
      </c>
      <c r="C22" s="79"/>
      <c r="E22" s="87" t="n">
        <f aca="false">E15+E17+E18+E19</f>
        <v>0</v>
      </c>
      <c r="F22" s="88"/>
      <c r="G22" s="87" t="n">
        <f aca="false">+G15+G17+G20</f>
        <v>0</v>
      </c>
      <c r="H22" s="84"/>
      <c r="I22" s="87" t="n">
        <f aca="false">+I15+I17+I20</f>
        <v>0</v>
      </c>
      <c r="J22" s="84"/>
      <c r="K22" s="87" t="n">
        <f aca="false">+K15+K17+K20</f>
        <v>0</v>
      </c>
      <c r="L22" s="84"/>
      <c r="M22" s="87" t="n">
        <f aca="false">+M15+M17+M20</f>
        <v>0</v>
      </c>
      <c r="O22" s="87" t="n">
        <f aca="false">+O15+O17+O20</f>
        <v>0</v>
      </c>
      <c r="Q22" s="87" t="n">
        <f aca="false">+Q15+Q17+Q20</f>
        <v>0</v>
      </c>
    </row>
    <row r="23" customFormat="false" ht="5.25" hidden="false" customHeight="true" outlineLevel="0" collapsed="false">
      <c r="A23" s="72"/>
      <c r="C23" s="79"/>
      <c r="E23" s="89"/>
      <c r="F23" s="84"/>
      <c r="G23" s="90"/>
      <c r="H23" s="84"/>
      <c r="I23" s="84"/>
      <c r="J23" s="84"/>
      <c r="K23" s="84"/>
      <c r="L23" s="84"/>
      <c r="M23" s="84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  <c r="C26" s="79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106</v>
      </c>
      <c r="F1" s="66"/>
      <c r="G1" s="67" t="s">
        <v>107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108</v>
      </c>
      <c r="D2" s="42"/>
      <c r="E2" s="69" t="s">
        <v>109</v>
      </c>
      <c r="F2" s="66"/>
      <c r="G2" s="70" t="s">
        <v>110</v>
      </c>
      <c r="H2" s="65"/>
      <c r="I2" s="70" t="s">
        <v>111</v>
      </c>
      <c r="J2" s="65"/>
      <c r="K2" s="70" t="s">
        <v>112</v>
      </c>
      <c r="L2" s="65"/>
      <c r="M2" s="70" t="s">
        <v>113</v>
      </c>
      <c r="N2" s="62"/>
      <c r="O2" s="70" t="s">
        <v>114</v>
      </c>
      <c r="Q2" s="70" t="s">
        <v>115</v>
      </c>
      <c r="S2" s="69" t="s">
        <v>116</v>
      </c>
    </row>
    <row r="3" customFormat="false" ht="15.75" hidden="false" customHeight="false" outlineLevel="0" collapsed="false">
      <c r="A3" s="14" t="s">
        <v>87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88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36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72" t="s">
        <v>117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6.5" hidden="false" customHeight="false" outlineLevel="0" collapsed="false">
      <c r="A7" s="73" t="s">
        <v>118</v>
      </c>
      <c r="B7" s="13"/>
      <c r="C7" s="74" t="n">
        <f aca="false">SUM(C3:C6)</f>
        <v>0</v>
      </c>
      <c r="D7" s="75"/>
      <c r="E7" s="74" t="n">
        <f aca="false">SUM(E3:E6)</f>
        <v>0</v>
      </c>
      <c r="F7" s="76"/>
      <c r="G7" s="74" t="n">
        <f aca="false">SUM(G3:G6)</f>
        <v>0</v>
      </c>
      <c r="H7" s="77"/>
      <c r="I7" s="74" t="n">
        <f aca="false">SUM(I3:I6)</f>
        <v>0</v>
      </c>
      <c r="J7" s="77"/>
      <c r="K7" s="74" t="n">
        <f aca="false">SUM(K3:K6)</f>
        <v>0</v>
      </c>
      <c r="L7" s="77"/>
      <c r="M7" s="74" t="n">
        <f aca="false">SUM(M3:M6)</f>
        <v>0</v>
      </c>
      <c r="O7" s="74" t="n">
        <f aca="false">SUM(O3:O6)</f>
        <v>0</v>
      </c>
      <c r="Q7" s="74" t="n">
        <f aca="false">SUM(Q3:Q6)</f>
        <v>0</v>
      </c>
      <c r="S7" s="78"/>
    </row>
    <row r="8" customFormat="false" ht="16.5" hidden="false" customHeight="false" outlineLevel="0" collapsed="false">
      <c r="A8" s="8" t="s">
        <v>119</v>
      </c>
      <c r="B8" s="72"/>
      <c r="C8" s="79"/>
      <c r="E8" s="80" t="n">
        <v>0</v>
      </c>
      <c r="F8" s="81"/>
      <c r="G8" s="81" t="n">
        <v>0</v>
      </c>
      <c r="I8" s="81" t="n">
        <v>0</v>
      </c>
      <c r="K8" s="81" t="n">
        <v>0</v>
      </c>
      <c r="M8" s="81" t="n">
        <v>0</v>
      </c>
      <c r="O8" s="81" t="n">
        <v>0</v>
      </c>
      <c r="Q8" s="81" t="n">
        <v>0</v>
      </c>
    </row>
    <row r="9" customFormat="false" ht="15.75" hidden="false" customHeight="false" outlineLevel="0" collapsed="false">
      <c r="A9" s="35" t="s">
        <v>40</v>
      </c>
      <c r="C9" s="79"/>
      <c r="E9" s="82" t="n">
        <v>0</v>
      </c>
      <c r="F9" s="81"/>
      <c r="G9" s="83" t="n">
        <v>0</v>
      </c>
      <c r="I9" s="83" t="n">
        <v>0</v>
      </c>
      <c r="K9" s="83" t="n">
        <v>0</v>
      </c>
      <c r="M9" s="83" t="n">
        <v>0</v>
      </c>
      <c r="O9" s="83" t="n">
        <v>0</v>
      </c>
      <c r="Q9" s="83" t="n">
        <v>0</v>
      </c>
    </row>
    <row r="10" customFormat="false" ht="15.75" hidden="false" customHeight="false" outlineLevel="0" collapsed="false">
      <c r="A10" s="72" t="s">
        <v>120</v>
      </c>
      <c r="C10" s="79"/>
      <c r="E10" s="76" t="n">
        <f aca="false">SUM(E7:E9)</f>
        <v>0</v>
      </c>
      <c r="F10" s="76"/>
      <c r="G10" s="76" t="n">
        <f aca="false">SUM(G7:G9)</f>
        <v>0</v>
      </c>
      <c r="H10" s="84"/>
      <c r="I10" s="76" t="n">
        <f aca="false">SUM(I7:I9)</f>
        <v>0</v>
      </c>
      <c r="J10" s="84"/>
      <c r="K10" s="76" t="n">
        <f aca="false">SUM(K7:K9)</f>
        <v>0</v>
      </c>
      <c r="L10" s="84"/>
      <c r="M10" s="76" t="n">
        <f aca="false">SUM(M7:M9)</f>
        <v>0</v>
      </c>
      <c r="O10" s="76" t="n">
        <f aca="false">SUM(O7:O9)</f>
        <v>0</v>
      </c>
      <c r="Q10" s="76" t="n">
        <f aca="false">SUM(Q7:Q9)</f>
        <v>0</v>
      </c>
    </row>
    <row r="11" customFormat="false" ht="6" hidden="false" customHeight="true" outlineLevel="0" collapsed="false">
      <c r="A11" s="72"/>
      <c r="C11" s="79"/>
      <c r="E11" s="76"/>
      <c r="F11" s="76"/>
      <c r="G11" s="85"/>
      <c r="H11" s="84"/>
      <c r="I11" s="84"/>
      <c r="J11" s="84"/>
      <c r="K11" s="84"/>
      <c r="L11" s="84"/>
      <c r="M11" s="84"/>
    </row>
    <row r="12" customFormat="false" ht="15.75" hidden="false" customHeight="false" outlineLevel="0" collapsed="false">
      <c r="A12" s="72" t="s">
        <v>121</v>
      </c>
      <c r="C12" s="79"/>
      <c r="E12" s="1" t="n">
        <v>0</v>
      </c>
      <c r="F12" s="1"/>
      <c r="G12" s="1" t="n">
        <v>0</v>
      </c>
      <c r="H12" s="1"/>
      <c r="I12" s="1" t="n">
        <v>0</v>
      </c>
      <c r="J12" s="1"/>
      <c r="K12" s="1" t="n">
        <v>0</v>
      </c>
      <c r="L12" s="1"/>
      <c r="M12" s="1" t="n">
        <v>0</v>
      </c>
      <c r="N12" s="1"/>
      <c r="O12" s="1" t="n">
        <v>0</v>
      </c>
      <c r="P12" s="1"/>
      <c r="Q12" s="1" t="n">
        <v>0</v>
      </c>
      <c r="R12" s="0"/>
    </row>
    <row r="13" customFormat="false" ht="15.75" hidden="false" customHeight="false" outlineLevel="0" collapsed="false">
      <c r="A13" s="72" t="s">
        <v>122</v>
      </c>
      <c r="C13" s="79"/>
      <c r="E13" s="1" t="n">
        <v>0</v>
      </c>
      <c r="F13" s="1"/>
      <c r="G13" s="1" t="n">
        <v>0</v>
      </c>
      <c r="H13" s="1"/>
      <c r="I13" s="1" t="n">
        <v>0</v>
      </c>
      <c r="J13" s="1"/>
      <c r="K13" s="1" t="n">
        <v>0</v>
      </c>
      <c r="L13" s="1"/>
      <c r="M13" s="1" t="n">
        <v>0</v>
      </c>
      <c r="N13" s="1"/>
      <c r="O13" s="1" t="n">
        <v>0</v>
      </c>
      <c r="P13" s="1"/>
      <c r="Q13" s="1" t="n">
        <v>0</v>
      </c>
      <c r="R13" s="0"/>
    </row>
    <row r="14" customFormat="false" ht="15.75" hidden="false" customHeight="false" outlineLevel="0" collapsed="false">
      <c r="A14" s="72" t="s">
        <v>123</v>
      </c>
      <c r="C14" s="79"/>
      <c r="E14" s="3" t="n">
        <f aca="false">-E8</f>
        <v>-0</v>
      </c>
      <c r="F14" s="0"/>
      <c r="G14" s="3" t="n">
        <f aca="false">-G8</f>
        <v>-0</v>
      </c>
      <c r="H14" s="0"/>
      <c r="I14" s="3" t="n">
        <f aca="false">-I8</f>
        <v>-0</v>
      </c>
      <c r="J14" s="0"/>
      <c r="K14" s="3" t="n">
        <f aca="false">-K8</f>
        <v>-0</v>
      </c>
      <c r="L14" s="0"/>
      <c r="M14" s="3" t="n">
        <f aca="false">-M8</f>
        <v>-0</v>
      </c>
      <c r="N14" s="0"/>
      <c r="O14" s="3" t="n">
        <f aca="false">-O8</f>
        <v>-0</v>
      </c>
      <c r="P14" s="0"/>
      <c r="Q14" s="3" t="n">
        <f aca="false">-Q8</f>
        <v>-0</v>
      </c>
      <c r="R14" s="0"/>
    </row>
    <row r="15" customFormat="false" ht="15.75" hidden="true" customHeight="false" outlineLevel="0" collapsed="false">
      <c r="C15" s="79"/>
      <c r="E15" s="86"/>
      <c r="F15" s="0"/>
      <c r="G15" s="86" t="n">
        <v>0</v>
      </c>
      <c r="H15" s="0"/>
      <c r="I15" s="86"/>
      <c r="J15" s="0"/>
      <c r="K15" s="86"/>
      <c r="L15" s="0"/>
      <c r="M15" s="86"/>
      <c r="N15" s="0"/>
      <c r="O15" s="86"/>
      <c r="P15" s="71"/>
      <c r="Q15" s="86"/>
      <c r="R15" s="0"/>
    </row>
    <row r="16" customFormat="false" ht="5.25" hidden="false" customHeight="true" outlineLevel="0" collapsed="false">
      <c r="A16" s="72"/>
      <c r="C16" s="79"/>
      <c r="E16" s="76"/>
      <c r="F16" s="76"/>
      <c r="G16" s="85"/>
      <c r="H16" s="84"/>
      <c r="I16" s="85"/>
      <c r="J16" s="84"/>
      <c r="K16" s="85"/>
      <c r="L16" s="84"/>
      <c r="M16" s="85"/>
      <c r="O16" s="85"/>
      <c r="Q16" s="85"/>
    </row>
    <row r="17" customFormat="false" ht="16.5" hidden="false" customHeight="false" outlineLevel="0" collapsed="false">
      <c r="A17" s="72" t="s">
        <v>124</v>
      </c>
      <c r="C17" s="79"/>
      <c r="E17" s="87" t="n">
        <f aca="false">E10+E12+E13+E14</f>
        <v>0</v>
      </c>
      <c r="F17" s="88"/>
      <c r="G17" s="87" t="n">
        <f aca="false">+G10+G12+G15</f>
        <v>0</v>
      </c>
      <c r="H17" s="84"/>
      <c r="I17" s="87" t="n">
        <f aca="false">+I10+I12+I15</f>
        <v>0</v>
      </c>
      <c r="J17" s="84"/>
      <c r="K17" s="87" t="n">
        <f aca="false">+K10+K12+K15</f>
        <v>0</v>
      </c>
      <c r="L17" s="84"/>
      <c r="M17" s="87" t="n">
        <f aca="false">+M10+M12+M15</f>
        <v>0</v>
      </c>
      <c r="O17" s="87" t="n">
        <f aca="false">+O10+O12+O15</f>
        <v>0</v>
      </c>
      <c r="Q17" s="87" t="n">
        <f aca="false">+Q10+Q12+Q15</f>
        <v>0</v>
      </c>
    </row>
    <row r="18" customFormat="false" ht="5.25" hidden="false" customHeight="true" outlineLevel="0" collapsed="false">
      <c r="A18" s="72"/>
      <c r="C18" s="79"/>
      <c r="E18" s="89"/>
      <c r="F18" s="84"/>
      <c r="G18" s="90"/>
      <c r="H18" s="84"/>
      <c r="I18" s="84"/>
      <c r="J18" s="84"/>
      <c r="K18" s="84"/>
      <c r="L18" s="84"/>
      <c r="M18" s="84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  <c r="C21" s="79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106</v>
      </c>
      <c r="F1" s="66"/>
      <c r="G1" s="67" t="s">
        <v>107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108</v>
      </c>
      <c r="D2" s="42"/>
      <c r="E2" s="69" t="s">
        <v>109</v>
      </c>
      <c r="F2" s="66"/>
      <c r="G2" s="70" t="s">
        <v>110</v>
      </c>
      <c r="H2" s="65"/>
      <c r="I2" s="70" t="s">
        <v>111</v>
      </c>
      <c r="J2" s="65"/>
      <c r="K2" s="70" t="s">
        <v>112</v>
      </c>
      <c r="L2" s="65"/>
      <c r="M2" s="70" t="s">
        <v>113</v>
      </c>
      <c r="N2" s="62"/>
      <c r="O2" s="70" t="s">
        <v>114</v>
      </c>
      <c r="Q2" s="70" t="s">
        <v>115</v>
      </c>
      <c r="S2" s="69" t="s">
        <v>116</v>
      </c>
    </row>
    <row r="3" customFormat="false" ht="15.75" hidden="false" customHeight="false" outlineLevel="0" collapsed="false">
      <c r="A3" s="14" t="s">
        <v>89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90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91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92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93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36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72" t="s">
        <v>117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6.5" hidden="false" customHeight="false" outlineLevel="0" collapsed="false">
      <c r="A10" s="73" t="s">
        <v>118</v>
      </c>
      <c r="B10" s="13"/>
      <c r="C10" s="74" t="n">
        <f aca="false">SUM(C3:C9)</f>
        <v>0</v>
      </c>
      <c r="D10" s="75"/>
      <c r="E10" s="74" t="n">
        <f aca="false">SUM(E3:E9)</f>
        <v>0</v>
      </c>
      <c r="F10" s="76"/>
      <c r="G10" s="74" t="n">
        <f aca="false">SUM(G3:G9)</f>
        <v>0</v>
      </c>
      <c r="H10" s="77"/>
      <c r="I10" s="74" t="n">
        <f aca="false">SUM(I3:I9)</f>
        <v>0</v>
      </c>
      <c r="J10" s="77"/>
      <c r="K10" s="74" t="n">
        <f aca="false">SUM(K3:K9)</f>
        <v>0</v>
      </c>
      <c r="L10" s="77"/>
      <c r="M10" s="74" t="n">
        <f aca="false">SUM(M3:M9)</f>
        <v>0</v>
      </c>
      <c r="O10" s="74" t="n">
        <f aca="false">SUM(O3:O9)</f>
        <v>0</v>
      </c>
      <c r="Q10" s="74" t="n">
        <f aca="false">SUM(Q3:Q9)</f>
        <v>0</v>
      </c>
      <c r="S10" s="78"/>
    </row>
    <row r="11" customFormat="false" ht="16.5" hidden="false" customHeight="false" outlineLevel="0" collapsed="false">
      <c r="A11" s="8" t="s">
        <v>119</v>
      </c>
      <c r="B11" s="72"/>
      <c r="C11" s="79"/>
      <c r="E11" s="80" t="n">
        <v>0</v>
      </c>
      <c r="F11" s="81"/>
      <c r="G11" s="81" t="n">
        <v>0</v>
      </c>
      <c r="I11" s="81" t="n">
        <v>0</v>
      </c>
      <c r="K11" s="81" t="n">
        <v>0</v>
      </c>
      <c r="M11" s="81" t="n">
        <v>0</v>
      </c>
      <c r="O11" s="81" t="n">
        <v>0</v>
      </c>
      <c r="Q11" s="81" t="n">
        <v>0</v>
      </c>
    </row>
    <row r="12" customFormat="false" ht="15.75" hidden="false" customHeight="false" outlineLevel="0" collapsed="false">
      <c r="A12" s="35" t="s">
        <v>40</v>
      </c>
      <c r="C12" s="79"/>
      <c r="E12" s="82" t="n">
        <v>0</v>
      </c>
      <c r="F12" s="81"/>
      <c r="G12" s="83" t="n">
        <v>0</v>
      </c>
      <c r="I12" s="83" t="n">
        <v>0</v>
      </c>
      <c r="K12" s="83" t="n">
        <v>0</v>
      </c>
      <c r="M12" s="83" t="n">
        <v>0</v>
      </c>
      <c r="O12" s="83" t="n">
        <v>0</v>
      </c>
      <c r="Q12" s="83" t="n">
        <v>0</v>
      </c>
    </row>
    <row r="13" customFormat="false" ht="15.75" hidden="false" customHeight="false" outlineLevel="0" collapsed="false">
      <c r="A13" s="72" t="s">
        <v>120</v>
      </c>
      <c r="C13" s="79"/>
      <c r="E13" s="76" t="n">
        <f aca="false">SUM(E10:E12)</f>
        <v>0</v>
      </c>
      <c r="F13" s="76"/>
      <c r="G13" s="76" t="n">
        <f aca="false">SUM(G10:G12)</f>
        <v>0</v>
      </c>
      <c r="H13" s="84"/>
      <c r="I13" s="76" t="n">
        <f aca="false">SUM(I10:I12)</f>
        <v>0</v>
      </c>
      <c r="J13" s="84"/>
      <c r="K13" s="76" t="n">
        <f aca="false">SUM(K10:K12)</f>
        <v>0</v>
      </c>
      <c r="L13" s="84"/>
      <c r="M13" s="76" t="n">
        <f aca="false">SUM(M10:M12)</f>
        <v>0</v>
      </c>
      <c r="O13" s="76" t="n">
        <f aca="false">SUM(O10:O12)</f>
        <v>0</v>
      </c>
      <c r="Q13" s="76" t="n">
        <f aca="false">SUM(Q10:Q12)</f>
        <v>0</v>
      </c>
    </row>
    <row r="14" customFormat="false" ht="6" hidden="false" customHeight="true" outlineLevel="0" collapsed="false">
      <c r="A14" s="72"/>
      <c r="C14" s="79"/>
      <c r="E14" s="76"/>
      <c r="F14" s="76"/>
      <c r="G14" s="85"/>
      <c r="H14" s="84"/>
      <c r="I14" s="84"/>
      <c r="J14" s="84"/>
      <c r="K14" s="84"/>
      <c r="L14" s="84"/>
      <c r="M14" s="84"/>
    </row>
    <row r="15" customFormat="false" ht="15.75" hidden="false" customHeight="false" outlineLevel="0" collapsed="false">
      <c r="A15" s="72" t="s">
        <v>121</v>
      </c>
      <c r="C15" s="79"/>
      <c r="E15" s="1" t="n">
        <v>0</v>
      </c>
      <c r="F15" s="1"/>
      <c r="G15" s="1" t="n">
        <v>0</v>
      </c>
      <c r="H15" s="1"/>
      <c r="I15" s="1" t="n">
        <v>0</v>
      </c>
      <c r="J15" s="1"/>
      <c r="K15" s="1" t="n">
        <v>0</v>
      </c>
      <c r="L15" s="1"/>
      <c r="M15" s="1" t="n">
        <v>0</v>
      </c>
      <c r="N15" s="1"/>
      <c r="O15" s="1" t="n">
        <v>0</v>
      </c>
      <c r="P15" s="1"/>
      <c r="Q15" s="1" t="n">
        <v>0</v>
      </c>
      <c r="R15" s="0"/>
    </row>
    <row r="16" customFormat="false" ht="15.75" hidden="false" customHeight="false" outlineLevel="0" collapsed="false">
      <c r="A16" s="72" t="s">
        <v>122</v>
      </c>
      <c r="C16" s="79"/>
      <c r="E16" s="1" t="n">
        <v>0</v>
      </c>
      <c r="F16" s="1"/>
      <c r="G16" s="1" t="n">
        <v>0</v>
      </c>
      <c r="H16" s="1"/>
      <c r="I16" s="1" t="n">
        <v>0</v>
      </c>
      <c r="J16" s="1"/>
      <c r="K16" s="1" t="n">
        <v>0</v>
      </c>
      <c r="L16" s="1"/>
      <c r="M16" s="1" t="n">
        <v>0</v>
      </c>
      <c r="N16" s="1"/>
      <c r="O16" s="1" t="n">
        <v>0</v>
      </c>
      <c r="P16" s="1"/>
      <c r="Q16" s="1" t="n">
        <v>0</v>
      </c>
      <c r="R16" s="0"/>
    </row>
    <row r="17" customFormat="false" ht="15.75" hidden="false" customHeight="false" outlineLevel="0" collapsed="false">
      <c r="A17" s="72" t="s">
        <v>123</v>
      </c>
      <c r="C17" s="79"/>
      <c r="E17" s="3" t="n">
        <f aca="false">-E11</f>
        <v>-0</v>
      </c>
      <c r="F17" s="0"/>
      <c r="G17" s="3" t="n">
        <f aca="false">-G11</f>
        <v>-0</v>
      </c>
      <c r="H17" s="0"/>
      <c r="I17" s="3" t="n">
        <f aca="false">-I11</f>
        <v>-0</v>
      </c>
      <c r="J17" s="0"/>
      <c r="K17" s="3" t="n">
        <f aca="false">-K11</f>
        <v>-0</v>
      </c>
      <c r="L17" s="0"/>
      <c r="M17" s="3" t="n">
        <f aca="false">-M11</f>
        <v>-0</v>
      </c>
      <c r="N17" s="0"/>
      <c r="O17" s="3" t="n">
        <f aca="false">-O11</f>
        <v>-0</v>
      </c>
      <c r="P17" s="0"/>
      <c r="Q17" s="3" t="n">
        <f aca="false">-Q11</f>
        <v>-0</v>
      </c>
      <c r="R17" s="0"/>
    </row>
    <row r="18" customFormat="false" ht="15.75" hidden="true" customHeight="false" outlineLevel="0" collapsed="false">
      <c r="C18" s="79"/>
      <c r="E18" s="86"/>
      <c r="F18" s="0"/>
      <c r="G18" s="86" t="n">
        <v>0</v>
      </c>
      <c r="H18" s="0"/>
      <c r="I18" s="86"/>
      <c r="J18" s="0"/>
      <c r="K18" s="86"/>
      <c r="L18" s="0"/>
      <c r="M18" s="86"/>
      <c r="N18" s="0"/>
      <c r="O18" s="86"/>
      <c r="P18" s="71"/>
      <c r="Q18" s="86"/>
      <c r="R18" s="0"/>
    </row>
    <row r="19" customFormat="false" ht="5.25" hidden="false" customHeight="true" outlineLevel="0" collapsed="false">
      <c r="A19" s="72"/>
      <c r="C19" s="79"/>
      <c r="E19" s="76"/>
      <c r="F19" s="76"/>
      <c r="G19" s="85"/>
      <c r="H19" s="84"/>
      <c r="I19" s="85"/>
      <c r="J19" s="84"/>
      <c r="K19" s="85"/>
      <c r="L19" s="84"/>
      <c r="M19" s="85"/>
      <c r="O19" s="85"/>
      <c r="Q19" s="85"/>
    </row>
    <row r="20" customFormat="false" ht="16.5" hidden="false" customHeight="false" outlineLevel="0" collapsed="false">
      <c r="A20" s="72" t="s">
        <v>124</v>
      </c>
      <c r="C20" s="79"/>
      <c r="E20" s="87" t="n">
        <f aca="false">E13+E15+E16+E17</f>
        <v>0</v>
      </c>
      <c r="F20" s="88"/>
      <c r="G20" s="87" t="n">
        <f aca="false">+G13+G15+G18</f>
        <v>0</v>
      </c>
      <c r="H20" s="84"/>
      <c r="I20" s="87" t="n">
        <f aca="false">+I13+I15+I18</f>
        <v>0</v>
      </c>
      <c r="J20" s="84"/>
      <c r="K20" s="87" t="n">
        <f aca="false">+K13+K15+K18</f>
        <v>0</v>
      </c>
      <c r="L20" s="84"/>
      <c r="M20" s="87" t="n">
        <f aca="false">+M13+M15+M18</f>
        <v>0</v>
      </c>
      <c r="O20" s="87" t="n">
        <f aca="false">+O13+O15+O18</f>
        <v>0</v>
      </c>
      <c r="Q20" s="87" t="n">
        <f aca="false">+Q13+Q15+Q18</f>
        <v>0</v>
      </c>
    </row>
    <row r="21" customFormat="false" ht="5.25" hidden="false" customHeight="true" outlineLevel="0" collapsed="false">
      <c r="A21" s="72"/>
      <c r="C21" s="79"/>
      <c r="E21" s="89"/>
      <c r="F21" s="84"/>
      <c r="G21" s="90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  <c r="C23" s="79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106</v>
      </c>
      <c r="F1" s="66"/>
      <c r="G1" s="67" t="s">
        <v>107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108</v>
      </c>
      <c r="D2" s="42"/>
      <c r="E2" s="69" t="s">
        <v>109</v>
      </c>
      <c r="F2" s="66"/>
      <c r="G2" s="70" t="s">
        <v>110</v>
      </c>
      <c r="H2" s="65"/>
      <c r="I2" s="70" t="s">
        <v>111</v>
      </c>
      <c r="J2" s="65"/>
      <c r="K2" s="70" t="s">
        <v>112</v>
      </c>
      <c r="L2" s="65"/>
      <c r="M2" s="70" t="s">
        <v>113</v>
      </c>
      <c r="N2" s="62"/>
      <c r="O2" s="70" t="s">
        <v>114</v>
      </c>
      <c r="Q2" s="70" t="s">
        <v>115</v>
      </c>
      <c r="S2" s="69" t="s">
        <v>116</v>
      </c>
    </row>
    <row r="3" customFormat="false" ht="15.75" hidden="false" customHeight="false" outlineLevel="0" collapsed="false">
      <c r="A3" s="14" t="s">
        <v>94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95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96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97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98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99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100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101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102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103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104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105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117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118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119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120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121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122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123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124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106</v>
      </c>
      <c r="F1" s="66"/>
      <c r="G1" s="67" t="s">
        <v>107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108</v>
      </c>
      <c r="D2" s="42"/>
      <c r="E2" s="69" t="s">
        <v>109</v>
      </c>
      <c r="F2" s="66"/>
      <c r="G2" s="70" t="s">
        <v>110</v>
      </c>
      <c r="H2" s="65"/>
      <c r="I2" s="70" t="s">
        <v>111</v>
      </c>
      <c r="J2" s="65"/>
      <c r="K2" s="70" t="s">
        <v>112</v>
      </c>
      <c r="L2" s="65"/>
      <c r="M2" s="70" t="s">
        <v>113</v>
      </c>
      <c r="N2" s="62"/>
      <c r="O2" s="70" t="s">
        <v>114</v>
      </c>
      <c r="Q2" s="70" t="s">
        <v>115</v>
      </c>
      <c r="S2" s="69" t="s">
        <v>116</v>
      </c>
    </row>
    <row r="3" customFormat="false" ht="15.75" hidden="false" customHeight="false" outlineLevel="0" collapsed="false">
      <c r="A3" s="14" t="s">
        <v>118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72" t="s">
        <v>117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6.5" hidden="false" customHeight="false" outlineLevel="0" collapsed="false">
      <c r="A5" s="73" t="s">
        <v>118</v>
      </c>
      <c r="B5" s="13"/>
      <c r="C5" s="74" t="n">
        <f aca="false">SUM(C3:C4)</f>
        <v>0</v>
      </c>
      <c r="D5" s="75"/>
      <c r="E5" s="74" t="n">
        <f aca="false">SUM(E3:E4)</f>
        <v>0</v>
      </c>
      <c r="F5" s="76"/>
      <c r="G5" s="74" t="n">
        <f aca="false">SUM(G3:G4)</f>
        <v>0</v>
      </c>
      <c r="H5" s="77"/>
      <c r="I5" s="74" t="n">
        <f aca="false">SUM(I3:I4)</f>
        <v>0</v>
      </c>
      <c r="J5" s="77"/>
      <c r="K5" s="74" t="n">
        <f aca="false">SUM(K3:K4)</f>
        <v>0</v>
      </c>
      <c r="L5" s="77"/>
      <c r="M5" s="74" t="n">
        <f aca="false">SUM(M3:M4)</f>
        <v>0</v>
      </c>
      <c r="O5" s="74" t="n">
        <f aca="false">SUM(O3:O4)</f>
        <v>0</v>
      </c>
      <c r="Q5" s="74" t="n">
        <f aca="false">SUM(Q3:Q4)</f>
        <v>0</v>
      </c>
      <c r="S5" s="78"/>
    </row>
    <row r="6" customFormat="false" ht="16.5" hidden="false" customHeight="false" outlineLevel="0" collapsed="false">
      <c r="A6" s="8" t="s">
        <v>119</v>
      </c>
      <c r="B6" s="72"/>
      <c r="C6" s="79"/>
      <c r="E6" s="80" t="n">
        <v>0</v>
      </c>
      <c r="F6" s="81"/>
      <c r="G6" s="81" t="n">
        <v>0</v>
      </c>
      <c r="I6" s="81" t="n">
        <v>0</v>
      </c>
      <c r="K6" s="81" t="n">
        <v>0</v>
      </c>
      <c r="M6" s="81" t="n">
        <v>0</v>
      </c>
      <c r="O6" s="81" t="n">
        <v>0</v>
      </c>
      <c r="Q6" s="81" t="n">
        <v>0</v>
      </c>
    </row>
    <row r="7" customFormat="false" ht="15.75" hidden="false" customHeight="false" outlineLevel="0" collapsed="false">
      <c r="A7" s="35" t="s">
        <v>40</v>
      </c>
      <c r="C7" s="79"/>
      <c r="E7" s="82" t="n">
        <v>0</v>
      </c>
      <c r="F7" s="81"/>
      <c r="G7" s="83" t="n">
        <v>0</v>
      </c>
      <c r="I7" s="83" t="n">
        <v>0</v>
      </c>
      <c r="K7" s="83" t="n">
        <v>0</v>
      </c>
      <c r="M7" s="83" t="n">
        <v>0</v>
      </c>
      <c r="O7" s="83" t="n">
        <v>0</v>
      </c>
      <c r="Q7" s="83" t="n">
        <v>0</v>
      </c>
    </row>
    <row r="8" customFormat="false" ht="15.75" hidden="false" customHeight="false" outlineLevel="0" collapsed="false">
      <c r="A8" s="72" t="s">
        <v>120</v>
      </c>
      <c r="C8" s="79"/>
      <c r="E8" s="76" t="n">
        <f aca="false">SUM(E5:E7)</f>
        <v>0</v>
      </c>
      <c r="F8" s="76"/>
      <c r="G8" s="76" t="n">
        <f aca="false">SUM(G5:G7)</f>
        <v>0</v>
      </c>
      <c r="H8" s="84"/>
      <c r="I8" s="76" t="n">
        <f aca="false">SUM(I5:I7)</f>
        <v>0</v>
      </c>
      <c r="J8" s="84"/>
      <c r="K8" s="76" t="n">
        <f aca="false">SUM(K5:K7)</f>
        <v>0</v>
      </c>
      <c r="L8" s="84"/>
      <c r="M8" s="76" t="n">
        <f aca="false">SUM(M5:M7)</f>
        <v>0</v>
      </c>
      <c r="O8" s="76" t="n">
        <f aca="false">SUM(O5:O7)</f>
        <v>0</v>
      </c>
      <c r="Q8" s="76" t="n">
        <f aca="false">SUM(Q5:Q7)</f>
        <v>0</v>
      </c>
    </row>
    <row r="9" customFormat="false" ht="6" hidden="false" customHeight="true" outlineLevel="0" collapsed="false">
      <c r="A9" s="72"/>
      <c r="C9" s="79"/>
      <c r="E9" s="76"/>
      <c r="F9" s="76"/>
      <c r="G9" s="85"/>
      <c r="H9" s="84"/>
      <c r="I9" s="84"/>
      <c r="J9" s="84"/>
      <c r="K9" s="84"/>
      <c r="L9" s="84"/>
      <c r="M9" s="84"/>
    </row>
    <row r="10" customFormat="false" ht="15.75" hidden="false" customHeight="false" outlineLevel="0" collapsed="false">
      <c r="A10" s="72" t="s">
        <v>121</v>
      </c>
      <c r="C10" s="79"/>
      <c r="E10" s="1" t="n">
        <v>0</v>
      </c>
      <c r="F10" s="1"/>
      <c r="G10" s="1" t="n">
        <v>0</v>
      </c>
      <c r="H10" s="1"/>
      <c r="I10" s="1" t="n">
        <v>0</v>
      </c>
      <c r="J10" s="1"/>
      <c r="K10" s="1" t="n">
        <v>0</v>
      </c>
      <c r="L10" s="1"/>
      <c r="M10" s="1" t="n">
        <v>0</v>
      </c>
      <c r="N10" s="1"/>
      <c r="O10" s="1" t="n">
        <v>0</v>
      </c>
      <c r="P10" s="1"/>
      <c r="Q10" s="1" t="n">
        <v>0</v>
      </c>
      <c r="R10" s="0"/>
    </row>
    <row r="11" customFormat="false" ht="15.75" hidden="false" customHeight="false" outlineLevel="0" collapsed="false">
      <c r="A11" s="72" t="s">
        <v>122</v>
      </c>
      <c r="C11" s="79"/>
      <c r="E11" s="1" t="n">
        <v>0</v>
      </c>
      <c r="F11" s="1"/>
      <c r="G11" s="1" t="n">
        <v>0</v>
      </c>
      <c r="H11" s="1"/>
      <c r="I11" s="1" t="n">
        <v>0</v>
      </c>
      <c r="J11" s="1"/>
      <c r="K11" s="1" t="n">
        <v>0</v>
      </c>
      <c r="L11" s="1"/>
      <c r="M11" s="1" t="n">
        <v>0</v>
      </c>
      <c r="N11" s="1"/>
      <c r="O11" s="1" t="n">
        <v>0</v>
      </c>
      <c r="P11" s="1"/>
      <c r="Q11" s="1" t="n">
        <v>0</v>
      </c>
      <c r="R11" s="0"/>
    </row>
    <row r="12" customFormat="false" ht="15.75" hidden="false" customHeight="false" outlineLevel="0" collapsed="false">
      <c r="A12" s="72" t="s">
        <v>123</v>
      </c>
      <c r="C12" s="79"/>
      <c r="E12" s="3" t="n">
        <f aca="false">-E6</f>
        <v>-0</v>
      </c>
      <c r="F12" s="0"/>
      <c r="G12" s="3" t="n">
        <f aca="false">-G6</f>
        <v>-0</v>
      </c>
      <c r="H12" s="0"/>
      <c r="I12" s="3" t="n">
        <f aca="false">-I6</f>
        <v>-0</v>
      </c>
      <c r="J12" s="0"/>
      <c r="K12" s="3" t="n">
        <f aca="false">-K6</f>
        <v>-0</v>
      </c>
      <c r="L12" s="0"/>
      <c r="M12" s="3" t="n">
        <f aca="false">-M6</f>
        <v>-0</v>
      </c>
      <c r="N12" s="0"/>
      <c r="O12" s="3" t="n">
        <f aca="false">-O6</f>
        <v>-0</v>
      </c>
      <c r="P12" s="0"/>
      <c r="Q12" s="3" t="n">
        <f aca="false">-Q6</f>
        <v>-0</v>
      </c>
      <c r="R12" s="0"/>
    </row>
    <row r="13" customFormat="false" ht="15.75" hidden="true" customHeight="false" outlineLevel="0" collapsed="false">
      <c r="C13" s="79"/>
      <c r="E13" s="86"/>
      <c r="F13" s="0"/>
      <c r="G13" s="86" t="n">
        <v>0</v>
      </c>
      <c r="H13" s="0"/>
      <c r="I13" s="86"/>
      <c r="J13" s="0"/>
      <c r="K13" s="86"/>
      <c r="L13" s="0"/>
      <c r="M13" s="86"/>
      <c r="N13" s="0"/>
      <c r="O13" s="86"/>
      <c r="P13" s="71"/>
      <c r="Q13" s="86"/>
      <c r="R13" s="0"/>
    </row>
    <row r="14" customFormat="false" ht="5.25" hidden="false" customHeight="true" outlineLevel="0" collapsed="false">
      <c r="A14" s="72"/>
      <c r="C14" s="79"/>
      <c r="E14" s="76"/>
      <c r="F14" s="76"/>
      <c r="G14" s="85"/>
      <c r="H14" s="84"/>
      <c r="I14" s="85"/>
      <c r="J14" s="84"/>
      <c r="K14" s="85"/>
      <c r="L14" s="84"/>
      <c r="M14" s="85"/>
      <c r="O14" s="85"/>
      <c r="Q14" s="85"/>
    </row>
    <row r="15" customFormat="false" ht="16.5" hidden="false" customHeight="false" outlineLevel="0" collapsed="false">
      <c r="A15" s="72" t="s">
        <v>124</v>
      </c>
      <c r="C15" s="79"/>
      <c r="E15" s="87" t="n">
        <f aca="false">E8+E10+E11+E12</f>
        <v>0</v>
      </c>
      <c r="F15" s="88"/>
      <c r="G15" s="87" t="n">
        <f aca="false">+G8+G10+G13</f>
        <v>0</v>
      </c>
      <c r="H15" s="84"/>
      <c r="I15" s="87" t="n">
        <f aca="false">+I8+I10+I13</f>
        <v>0</v>
      </c>
      <c r="J15" s="84"/>
      <c r="K15" s="87" t="n">
        <f aca="false">+K8+K10+K13</f>
        <v>0</v>
      </c>
      <c r="L15" s="84"/>
      <c r="M15" s="87" t="n">
        <f aca="false">+M8+M10+M13</f>
        <v>0</v>
      </c>
      <c r="O15" s="87" t="n">
        <f aca="false">+O8+O10+O13</f>
        <v>0</v>
      </c>
      <c r="Q15" s="87" t="n">
        <f aca="false">+Q8+Q10+Q13</f>
        <v>0</v>
      </c>
    </row>
    <row r="16" customFormat="false" ht="5.25" hidden="false" customHeight="true" outlineLevel="0" collapsed="false">
      <c r="A16" s="72"/>
      <c r="C16" s="79"/>
      <c r="E16" s="89"/>
      <c r="F16" s="84"/>
      <c r="G16" s="90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/>
      <c r="C17" s="79"/>
    </row>
    <row r="18" customFormat="false" ht="15.75" hidden="false" customHeight="false" outlineLevel="0" collapsed="false">
      <c r="A18" s="72"/>
      <c r="C18" s="79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</row>
    <row r="22" customFormat="false" ht="15.75" hidden="false" customHeight="false" outlineLevel="0" collapsed="false">
      <c r="A22" s="72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114" t="str">
        <f aca="false">"Employee Sensitive "&amp;ROUND((N12/N25)*100,0)&amp;"%"</f>
        <v>Employee Sensitive 0%</v>
      </c>
      <c r="B1" s="8"/>
      <c r="C1" s="44" t="s">
        <v>138</v>
      </c>
      <c r="D1" s="44"/>
      <c r="E1" s="44" t="s">
        <v>111</v>
      </c>
      <c r="F1" s="44"/>
      <c r="G1" s="44" t="s">
        <v>139</v>
      </c>
      <c r="H1" s="44"/>
      <c r="I1" s="44" t="s">
        <v>113</v>
      </c>
      <c r="J1" s="44"/>
      <c r="K1" s="44" t="s">
        <v>140</v>
      </c>
      <c r="L1" s="44"/>
      <c r="M1" s="115" t="s">
        <v>115</v>
      </c>
      <c r="N1" s="115" t="s">
        <v>118</v>
      </c>
      <c r="O1" s="116" t="s">
        <v>116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141</v>
      </c>
      <c r="B2" s="118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20" t="n">
        <f aca="false">SUM(C2:M2)</f>
        <v>0</v>
      </c>
      <c r="O2" s="11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142</v>
      </c>
      <c r="B3" s="118"/>
      <c r="C3" s="119"/>
      <c r="D3" s="119"/>
      <c r="E3" s="119"/>
      <c r="F3" s="119"/>
      <c r="G3" s="119"/>
      <c r="H3" s="119"/>
      <c r="I3" s="119"/>
      <c r="J3" s="119"/>
      <c r="K3" s="118"/>
      <c r="L3" s="118"/>
      <c r="M3" s="118"/>
      <c r="N3" s="120"/>
      <c r="O3" s="11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143</v>
      </c>
      <c r="B4" s="118"/>
      <c r="C4" s="119"/>
      <c r="D4" s="119"/>
      <c r="E4" s="119"/>
      <c r="F4" s="119"/>
      <c r="G4" s="119"/>
      <c r="H4" s="119"/>
      <c r="I4" s="119"/>
      <c r="J4" s="119"/>
      <c r="K4" s="118"/>
      <c r="L4" s="118"/>
      <c r="M4" s="118"/>
      <c r="N4" s="120"/>
      <c r="O4" s="11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144</v>
      </c>
      <c r="B5" s="118"/>
      <c r="C5" s="122"/>
      <c r="D5" s="122"/>
      <c r="E5" s="122"/>
      <c r="F5" s="122"/>
      <c r="G5" s="122"/>
      <c r="H5" s="122"/>
      <c r="I5" s="122"/>
      <c r="J5" s="122"/>
      <c r="K5" s="118"/>
      <c r="L5" s="118"/>
      <c r="M5" s="118"/>
      <c r="N5" s="120" t="n">
        <f aca="false">SUM(C5:M5)</f>
        <v>0</v>
      </c>
      <c r="O5" s="123"/>
      <c r="P5" s="8"/>
      <c r="Q5" s="124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145</v>
      </c>
      <c r="B6" s="118"/>
      <c r="C6" s="125"/>
      <c r="D6" s="125"/>
      <c r="E6" s="125"/>
      <c r="F6" s="125"/>
      <c r="G6" s="125"/>
      <c r="H6" s="125"/>
      <c r="I6" s="125"/>
      <c r="J6" s="125"/>
      <c r="K6" s="118"/>
      <c r="L6" s="118"/>
      <c r="M6" s="118"/>
      <c r="N6" s="120" t="n">
        <f aca="false">SUM(C6:M6)</f>
        <v>0</v>
      </c>
      <c r="O6" s="12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146</v>
      </c>
      <c r="B7" s="118"/>
      <c r="C7" s="126"/>
      <c r="D7" s="126"/>
      <c r="E7" s="126"/>
      <c r="F7" s="126"/>
      <c r="G7" s="126"/>
      <c r="H7" s="126"/>
      <c r="I7" s="126"/>
      <c r="J7" s="126"/>
      <c r="K7" s="118"/>
      <c r="L7" s="118"/>
      <c r="M7" s="118"/>
      <c r="N7" s="120" t="n">
        <f aca="false">SUM(C7:M7)</f>
        <v>0</v>
      </c>
      <c r="O7" s="12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147</v>
      </c>
      <c r="B8" s="118"/>
      <c r="C8" s="126"/>
      <c r="D8" s="126"/>
      <c r="E8" s="126"/>
      <c r="F8" s="126"/>
      <c r="G8" s="126"/>
      <c r="H8" s="126"/>
      <c r="I8" s="126"/>
      <c r="J8" s="126"/>
      <c r="K8" s="118"/>
      <c r="L8" s="118"/>
      <c r="M8" s="118"/>
      <c r="N8" s="120" t="n">
        <f aca="false">SUM(C8:M8)</f>
        <v>0</v>
      </c>
      <c r="O8" s="12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148</v>
      </c>
      <c r="B9" s="118"/>
      <c r="C9" s="126"/>
      <c r="D9" s="126"/>
      <c r="E9" s="126"/>
      <c r="F9" s="126"/>
      <c r="G9" s="126"/>
      <c r="H9" s="126"/>
      <c r="I9" s="126"/>
      <c r="J9" s="126"/>
      <c r="K9" s="118"/>
      <c r="L9" s="118"/>
      <c r="M9" s="118"/>
      <c r="N9" s="120" t="n">
        <f aca="false">SUM(C9:M9)</f>
        <v>0</v>
      </c>
      <c r="O9" s="12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149</v>
      </c>
      <c r="B10" s="118"/>
      <c r="C10" s="126"/>
      <c r="D10" s="126"/>
      <c r="E10" s="126"/>
      <c r="F10" s="126"/>
      <c r="G10" s="126"/>
      <c r="H10" s="126"/>
      <c r="I10" s="126"/>
      <c r="J10" s="126"/>
      <c r="K10" s="118"/>
      <c r="L10" s="118"/>
      <c r="M10" s="118"/>
      <c r="N10" s="120"/>
      <c r="O10" s="12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36</v>
      </c>
      <c r="B11" s="11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 t="n">
        <f aca="false">SUM(C11:M11)</f>
        <v>0</v>
      </c>
      <c r="O11" s="12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8" t="s">
        <v>150</v>
      </c>
      <c r="B12" s="118"/>
      <c r="C12" s="129" t="n">
        <f aca="false">SUM(C2:C11)</f>
        <v>0</v>
      </c>
      <c r="D12" s="129" t="n">
        <f aca="false">SUM(D2:D11)</f>
        <v>0</v>
      </c>
      <c r="E12" s="129" t="n">
        <f aca="false">SUM(E2:E11)</f>
        <v>0</v>
      </c>
      <c r="F12" s="129"/>
      <c r="G12" s="129" t="n">
        <f aca="false">SUM(G2:G11)</f>
        <v>0</v>
      </c>
      <c r="H12" s="129"/>
      <c r="I12" s="129" t="n">
        <f aca="false">SUM(I2:I11)</f>
        <v>0</v>
      </c>
      <c r="J12" s="129"/>
      <c r="K12" s="129" t="n">
        <f aca="false">SUM(K2:K11)</f>
        <v>0</v>
      </c>
      <c r="L12" s="129"/>
      <c r="M12" s="129" t="n">
        <f aca="false">SUM(M2:M11)</f>
        <v>0</v>
      </c>
      <c r="N12" s="129" t="n">
        <f aca="false">SUM(C12:M12)</f>
        <v>0</v>
      </c>
      <c r="O12" s="12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2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2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0" t="str">
        <f aca="false">"Non-Employee Sensitive "&amp;ROUND((N23/N25)*100,0)&amp;"%"</f>
        <v>Non-Employee Sensitive 100%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2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151</v>
      </c>
      <c r="B16" s="11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0" t="n">
        <f aca="false">SUM(C16:M16)</f>
        <v>0</v>
      </c>
      <c r="O16" s="12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152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40</v>
      </c>
      <c r="B18" s="1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0" t="n">
        <f aca="false">SUM(C18:M18)</f>
        <v>0</v>
      </c>
      <c r="O18" s="1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2" t="s">
        <v>153</v>
      </c>
      <c r="B19" s="1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0" t="n">
        <f aca="false">SUM(C19:M19)</f>
        <v>0</v>
      </c>
      <c r="O19" s="12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149</v>
      </c>
      <c r="B20" s="1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0" t="n">
        <f aca="false">SUM(C20:M20)</f>
        <v>0</v>
      </c>
      <c r="O20" s="12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154</v>
      </c>
      <c r="B21" s="1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0"/>
      <c r="O21" s="12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155</v>
      </c>
      <c r="B22" s="118"/>
      <c r="C22" s="127" t="n">
        <v>1E-009</v>
      </c>
      <c r="D22" s="127" t="n">
        <v>1E-009</v>
      </c>
      <c r="E22" s="127" t="n">
        <v>1E-009</v>
      </c>
      <c r="F22" s="127"/>
      <c r="G22" s="127" t="n">
        <v>1E-009</v>
      </c>
      <c r="H22" s="127"/>
      <c r="I22" s="127" t="n">
        <v>1E-009</v>
      </c>
      <c r="J22" s="127"/>
      <c r="K22" s="127" t="n">
        <v>1E-009</v>
      </c>
      <c r="L22" s="127"/>
      <c r="M22" s="127" t="n">
        <v>1E-009</v>
      </c>
      <c r="N22" s="127" t="n">
        <f aca="false">SUM(C22:M22)</f>
        <v>7E-009</v>
      </c>
      <c r="O22" s="12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8" t="s">
        <v>150</v>
      </c>
      <c r="B23" s="118"/>
      <c r="C23" s="133" t="n">
        <f aca="false">SUM(C16:C22)</f>
        <v>1E-009</v>
      </c>
      <c r="D23" s="133" t="n">
        <f aca="false">SUM(D16:D22)</f>
        <v>1E-009</v>
      </c>
      <c r="E23" s="133" t="n">
        <f aca="false">SUM(E16:E22)</f>
        <v>1E-009</v>
      </c>
      <c r="F23" s="133"/>
      <c r="G23" s="133" t="n">
        <f aca="false">SUM(G16:G22)</f>
        <v>1E-009</v>
      </c>
      <c r="H23" s="133"/>
      <c r="I23" s="133" t="n">
        <f aca="false">SUM(I16:I22)</f>
        <v>1E-009</v>
      </c>
      <c r="J23" s="133"/>
      <c r="K23" s="133" t="n">
        <f aca="false">SUM(K16:K22)</f>
        <v>1E-009</v>
      </c>
      <c r="L23" s="133"/>
      <c r="M23" s="133" t="n">
        <f aca="false">SUM(M16:M22)</f>
        <v>1E-009</v>
      </c>
      <c r="N23" s="133" t="n">
        <f aca="false">SUM(C23:M23)</f>
        <v>7E-009</v>
      </c>
      <c r="O23" s="12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 t="n">
        <f aca="false">SUM(C24:M24)</f>
        <v>0</v>
      </c>
      <c r="O24" s="12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4" t="s">
        <v>156</v>
      </c>
      <c r="B25" s="134"/>
      <c r="C25" s="135" t="n">
        <f aca="false">C12+C23</f>
        <v>1E-009</v>
      </c>
      <c r="D25" s="135" t="n">
        <f aca="false">D12+D23</f>
        <v>1E-009</v>
      </c>
      <c r="E25" s="135" t="n">
        <f aca="false">E12+E23</f>
        <v>1E-009</v>
      </c>
      <c r="F25" s="135"/>
      <c r="G25" s="135" t="n">
        <f aca="false">G12+G23</f>
        <v>1E-009</v>
      </c>
      <c r="H25" s="135"/>
      <c r="I25" s="135" t="n">
        <f aca="false">I12+I23</f>
        <v>1E-009</v>
      </c>
      <c r="J25" s="135"/>
      <c r="K25" s="135" t="n">
        <f aca="false">K12+K23</f>
        <v>1E-009</v>
      </c>
      <c r="L25" s="135"/>
      <c r="M25" s="135" t="n">
        <f aca="false">M12+M23</f>
        <v>1E-009</v>
      </c>
      <c r="N25" s="135" t="n">
        <f aca="false">SUM(C25:M25)</f>
        <v>7E-009</v>
      </c>
      <c r="O25" s="12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34"/>
      <c r="C29" s="129"/>
      <c r="D29" s="129"/>
      <c r="E29" s="129"/>
      <c r="F29" s="129"/>
      <c r="G29" s="129"/>
      <c r="H29" s="129"/>
      <c r="I29" s="129"/>
      <c r="J29" s="129"/>
      <c r="K29" s="134"/>
      <c r="L29" s="134"/>
      <c r="M29" s="134"/>
      <c r="N29" s="134"/>
      <c r="O29" s="12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36"/>
      <c r="B30" s="134"/>
      <c r="C30" s="129"/>
      <c r="D30" s="129"/>
      <c r="E30" s="129"/>
      <c r="F30" s="129"/>
      <c r="G30" s="129"/>
      <c r="H30" s="129"/>
      <c r="I30" s="129"/>
      <c r="J30" s="129"/>
      <c r="K30" s="134"/>
      <c r="L30" s="134"/>
      <c r="M30" s="134"/>
      <c r="N30" s="134"/>
      <c r="O30" s="11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3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37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114" t="str">
        <f aca="false">"Employee Sensitive "&amp;ROUND((N12/N25)*100,0)&amp;"%"</f>
        <v>Employee Sensitive 0%</v>
      </c>
      <c r="B1" s="8"/>
      <c r="C1" s="44" t="s">
        <v>138</v>
      </c>
      <c r="D1" s="44"/>
      <c r="E1" s="44" t="s">
        <v>111</v>
      </c>
      <c r="F1" s="44"/>
      <c r="G1" s="44" t="s">
        <v>139</v>
      </c>
      <c r="H1" s="44"/>
      <c r="I1" s="44" t="s">
        <v>113</v>
      </c>
      <c r="J1" s="44"/>
      <c r="K1" s="44" t="s">
        <v>140</v>
      </c>
      <c r="L1" s="44"/>
      <c r="M1" s="115" t="s">
        <v>115</v>
      </c>
      <c r="N1" s="115" t="s">
        <v>118</v>
      </c>
      <c r="O1" s="116" t="s">
        <v>116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141</v>
      </c>
      <c r="B2" s="118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20" t="n">
        <f aca="false">SUM(C2:M2)</f>
        <v>0</v>
      </c>
      <c r="O2" s="11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142</v>
      </c>
      <c r="B3" s="118"/>
      <c r="C3" s="119"/>
      <c r="D3" s="119"/>
      <c r="E3" s="119"/>
      <c r="F3" s="119"/>
      <c r="G3" s="119"/>
      <c r="H3" s="119"/>
      <c r="I3" s="119"/>
      <c r="J3" s="119"/>
      <c r="K3" s="118"/>
      <c r="L3" s="118"/>
      <c r="M3" s="118"/>
      <c r="N3" s="120"/>
      <c r="O3" s="11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143</v>
      </c>
      <c r="B4" s="118"/>
      <c r="C4" s="119"/>
      <c r="D4" s="119"/>
      <c r="E4" s="119"/>
      <c r="F4" s="119"/>
      <c r="G4" s="119"/>
      <c r="H4" s="119"/>
      <c r="I4" s="119"/>
      <c r="J4" s="119"/>
      <c r="K4" s="118"/>
      <c r="L4" s="118"/>
      <c r="M4" s="118"/>
      <c r="N4" s="120"/>
      <c r="O4" s="11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144</v>
      </c>
      <c r="B5" s="118"/>
      <c r="C5" s="122"/>
      <c r="D5" s="122"/>
      <c r="E5" s="122"/>
      <c r="F5" s="122"/>
      <c r="G5" s="122"/>
      <c r="H5" s="122"/>
      <c r="I5" s="122"/>
      <c r="J5" s="122"/>
      <c r="K5" s="118"/>
      <c r="L5" s="118"/>
      <c r="M5" s="118"/>
      <c r="N5" s="120" t="n">
        <f aca="false">SUM(C5:M5)</f>
        <v>0</v>
      </c>
      <c r="O5" s="123"/>
      <c r="P5" s="8"/>
      <c r="Q5" s="124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145</v>
      </c>
      <c r="B6" s="118"/>
      <c r="C6" s="125"/>
      <c r="D6" s="125"/>
      <c r="E6" s="125"/>
      <c r="F6" s="125"/>
      <c r="G6" s="125"/>
      <c r="H6" s="125"/>
      <c r="I6" s="125"/>
      <c r="J6" s="125"/>
      <c r="K6" s="118"/>
      <c r="L6" s="118"/>
      <c r="M6" s="118"/>
      <c r="N6" s="120" t="n">
        <f aca="false">SUM(C6:M6)</f>
        <v>0</v>
      </c>
      <c r="O6" s="12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146</v>
      </c>
      <c r="B7" s="118"/>
      <c r="C7" s="126"/>
      <c r="D7" s="126"/>
      <c r="E7" s="126"/>
      <c r="F7" s="126"/>
      <c r="G7" s="126"/>
      <c r="H7" s="126"/>
      <c r="I7" s="126"/>
      <c r="J7" s="126"/>
      <c r="K7" s="118"/>
      <c r="L7" s="118"/>
      <c r="M7" s="118"/>
      <c r="N7" s="120" t="n">
        <f aca="false">SUM(C7:M7)</f>
        <v>0</v>
      </c>
      <c r="O7" s="12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147</v>
      </c>
      <c r="B8" s="118"/>
      <c r="C8" s="126"/>
      <c r="D8" s="126"/>
      <c r="E8" s="126"/>
      <c r="F8" s="126"/>
      <c r="G8" s="126"/>
      <c r="H8" s="126"/>
      <c r="I8" s="126"/>
      <c r="J8" s="126"/>
      <c r="K8" s="118"/>
      <c r="L8" s="118"/>
      <c r="M8" s="118"/>
      <c r="N8" s="120" t="n">
        <f aca="false">SUM(C8:M8)</f>
        <v>0</v>
      </c>
      <c r="O8" s="12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148</v>
      </c>
      <c r="B9" s="118"/>
      <c r="C9" s="126"/>
      <c r="D9" s="126"/>
      <c r="E9" s="126"/>
      <c r="F9" s="126"/>
      <c r="G9" s="126"/>
      <c r="H9" s="126"/>
      <c r="I9" s="126"/>
      <c r="J9" s="126"/>
      <c r="K9" s="118"/>
      <c r="L9" s="118"/>
      <c r="M9" s="118"/>
      <c r="N9" s="120" t="n">
        <f aca="false">SUM(C9:M9)</f>
        <v>0</v>
      </c>
      <c r="O9" s="12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149</v>
      </c>
      <c r="B10" s="118"/>
      <c r="C10" s="126"/>
      <c r="D10" s="126"/>
      <c r="E10" s="126"/>
      <c r="F10" s="126"/>
      <c r="G10" s="126"/>
      <c r="H10" s="126"/>
      <c r="I10" s="126"/>
      <c r="J10" s="126"/>
      <c r="K10" s="118"/>
      <c r="L10" s="118"/>
      <c r="M10" s="118"/>
      <c r="N10" s="120"/>
      <c r="O10" s="12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36</v>
      </c>
      <c r="B11" s="11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 t="n">
        <f aca="false">SUM(C11:M11)</f>
        <v>0</v>
      </c>
      <c r="O11" s="12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8" t="s">
        <v>150</v>
      </c>
      <c r="B12" s="118"/>
      <c r="C12" s="129" t="n">
        <f aca="false">SUM(C2:C11)</f>
        <v>0</v>
      </c>
      <c r="D12" s="129" t="n">
        <f aca="false">SUM(D2:D11)</f>
        <v>0</v>
      </c>
      <c r="E12" s="129" t="n">
        <f aca="false">SUM(E2:E11)</f>
        <v>0</v>
      </c>
      <c r="F12" s="129"/>
      <c r="G12" s="129" t="n">
        <f aca="false">SUM(G2:G11)</f>
        <v>0</v>
      </c>
      <c r="H12" s="129"/>
      <c r="I12" s="129" t="n">
        <f aca="false">SUM(I2:I11)</f>
        <v>0</v>
      </c>
      <c r="J12" s="129"/>
      <c r="K12" s="129" t="n">
        <f aca="false">SUM(K2:K11)</f>
        <v>0</v>
      </c>
      <c r="L12" s="129"/>
      <c r="M12" s="129" t="n">
        <f aca="false">SUM(M2:M11)</f>
        <v>0</v>
      </c>
      <c r="N12" s="129" t="n">
        <f aca="false">SUM(C12:M12)</f>
        <v>0</v>
      </c>
      <c r="O12" s="12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2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2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0" t="str">
        <f aca="false">"Non-Employee Sensitive "&amp;ROUND((N23/N25)*100,0)&amp;"%"</f>
        <v>Non-Employee Sensitive 100%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2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151</v>
      </c>
      <c r="B16" s="11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0" t="n">
        <f aca="false">SUM(C16:M16)</f>
        <v>0</v>
      </c>
      <c r="O16" s="12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152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40</v>
      </c>
      <c r="B18" s="1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0" t="n">
        <f aca="false">SUM(C18:M18)</f>
        <v>0</v>
      </c>
      <c r="O18" s="1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2" t="s">
        <v>153</v>
      </c>
      <c r="B19" s="1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0" t="n">
        <f aca="false">SUM(C19:M19)</f>
        <v>0</v>
      </c>
      <c r="O19" s="12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149</v>
      </c>
      <c r="B20" s="1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0" t="n">
        <f aca="false">SUM(C20:M20)</f>
        <v>0</v>
      </c>
      <c r="O20" s="12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154</v>
      </c>
      <c r="B21" s="1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0"/>
      <c r="O21" s="12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155</v>
      </c>
      <c r="B22" s="118"/>
      <c r="C22" s="127" t="n">
        <v>1E-009</v>
      </c>
      <c r="D22" s="127" t="n">
        <v>1E-009</v>
      </c>
      <c r="E22" s="127" t="n">
        <v>1E-009</v>
      </c>
      <c r="F22" s="127"/>
      <c r="G22" s="127" t="n">
        <v>1E-009</v>
      </c>
      <c r="H22" s="127"/>
      <c r="I22" s="127" t="n">
        <v>1E-009</v>
      </c>
      <c r="J22" s="127"/>
      <c r="K22" s="127" t="n">
        <v>1E-009</v>
      </c>
      <c r="L22" s="127"/>
      <c r="M22" s="127" t="n">
        <v>1E-009</v>
      </c>
      <c r="N22" s="127" t="n">
        <f aca="false">SUM(C22:M22)</f>
        <v>7E-009</v>
      </c>
      <c r="O22" s="12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8" t="s">
        <v>150</v>
      </c>
      <c r="B23" s="118"/>
      <c r="C23" s="133" t="n">
        <f aca="false">SUM(C16:C22)</f>
        <v>1E-009</v>
      </c>
      <c r="D23" s="133" t="n">
        <f aca="false">SUM(D16:D22)</f>
        <v>1E-009</v>
      </c>
      <c r="E23" s="133" t="n">
        <f aca="false">SUM(E16:E22)</f>
        <v>1E-009</v>
      </c>
      <c r="F23" s="133"/>
      <c r="G23" s="133" t="n">
        <f aca="false">SUM(G16:G22)</f>
        <v>1E-009</v>
      </c>
      <c r="H23" s="133"/>
      <c r="I23" s="133" t="n">
        <f aca="false">SUM(I16:I22)</f>
        <v>1E-009</v>
      </c>
      <c r="J23" s="133"/>
      <c r="K23" s="133" t="n">
        <f aca="false">SUM(K16:K22)</f>
        <v>1E-009</v>
      </c>
      <c r="L23" s="133"/>
      <c r="M23" s="133" t="n">
        <f aca="false">SUM(M16:M22)</f>
        <v>1E-009</v>
      </c>
      <c r="N23" s="133" t="n">
        <f aca="false">SUM(C23:M23)</f>
        <v>7E-009</v>
      </c>
      <c r="O23" s="12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 t="n">
        <f aca="false">SUM(C24:M24)</f>
        <v>0</v>
      </c>
      <c r="O24" s="12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4" t="s">
        <v>156</v>
      </c>
      <c r="B25" s="134"/>
      <c r="C25" s="135" t="n">
        <f aca="false">C12+C23</f>
        <v>1E-009</v>
      </c>
      <c r="D25" s="135" t="n">
        <f aca="false">D12+D23</f>
        <v>1E-009</v>
      </c>
      <c r="E25" s="135" t="n">
        <f aca="false">E12+E23</f>
        <v>1E-009</v>
      </c>
      <c r="F25" s="135"/>
      <c r="G25" s="135" t="n">
        <f aca="false">G12+G23</f>
        <v>1E-009</v>
      </c>
      <c r="H25" s="135"/>
      <c r="I25" s="135" t="n">
        <f aca="false">I12+I23</f>
        <v>1E-009</v>
      </c>
      <c r="J25" s="135"/>
      <c r="K25" s="135" t="n">
        <f aca="false">K12+K23</f>
        <v>1E-009</v>
      </c>
      <c r="L25" s="135"/>
      <c r="M25" s="135" t="n">
        <f aca="false">M12+M23</f>
        <v>1E-009</v>
      </c>
      <c r="N25" s="135" t="n">
        <f aca="false">SUM(C25:M25)</f>
        <v>7E-009</v>
      </c>
      <c r="O25" s="12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34"/>
      <c r="C29" s="129"/>
      <c r="D29" s="129"/>
      <c r="E29" s="129"/>
      <c r="F29" s="129"/>
      <c r="G29" s="129"/>
      <c r="H29" s="129"/>
      <c r="I29" s="129"/>
      <c r="J29" s="129"/>
      <c r="K29" s="134"/>
      <c r="L29" s="134"/>
      <c r="M29" s="134"/>
      <c r="N29" s="134"/>
      <c r="O29" s="12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36"/>
      <c r="B30" s="134"/>
      <c r="C30" s="129"/>
      <c r="D30" s="129"/>
      <c r="E30" s="129"/>
      <c r="F30" s="129"/>
      <c r="G30" s="129"/>
      <c r="H30" s="129"/>
      <c r="I30" s="129"/>
      <c r="J30" s="129"/>
      <c r="K30" s="134"/>
      <c r="L30" s="134"/>
      <c r="M30" s="134"/>
      <c r="N30" s="134"/>
      <c r="O30" s="11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3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37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Expense Analysis - Forecast 2001
(millions)</oddHeader>
    <oddFooter>&amp;CHIGHLY CONFIDENTIAL - DO NOT COPY OR DISTRIBUTE&amp;R&amp;P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n">
        <f aca="false">'ENA IS'!C21</f>
        <v>0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fals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I13" activeCellId="0" sqref="I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3" min="13" style="6" width="11.13"/>
    <col collapsed="false" customWidth="true" hidden="false" outlineLevel="0" max="22" min="14" style="6" width="10.99"/>
    <col collapsed="false" customWidth="true" hidden="false" outlineLevel="0" max="23" min="23" style="6" width="15.99"/>
    <col collapsed="false" customWidth="true" hidden="false" outlineLevel="0" max="24" min="24" style="6" width="18.85"/>
    <col collapsed="false" customWidth="false" hidden="false" outlineLevel="0" max="25" min="25" style="6" width="9.14"/>
    <col collapsed="false" customWidth="true" hidden="false" outlineLevel="0" max="26" min="26" style="6" width="11.28"/>
    <col collapsed="false" customWidth="false" hidden="false" outlineLevel="0" max="27" min="27" style="6" width="9.14"/>
    <col collapsed="false" customWidth="true" hidden="false" outlineLevel="0" max="28" min="28" style="6" width="18.56"/>
    <col collapsed="false" customWidth="false" hidden="false" outlineLevel="0" max="257" min="29" style="6" width="9.14"/>
  </cols>
  <sheetData>
    <row r="1" customFormat="false" ht="15.75" hidden="false" customHeight="false" outlineLevel="0" collapsed="false">
      <c r="A1" s="114" t="str">
        <f aca="false">"Employee Sensitive "&amp;ROUND((W12/W25)*100,0)&amp;"%"</f>
        <v>Employee Sensitive 19%</v>
      </c>
      <c r="B1" s="8"/>
      <c r="C1" s="44" t="s">
        <v>138</v>
      </c>
      <c r="D1" s="44"/>
      <c r="E1" s="44" t="s">
        <v>111</v>
      </c>
      <c r="F1" s="44"/>
      <c r="G1" s="44" t="s">
        <v>139</v>
      </c>
      <c r="H1" s="44"/>
      <c r="I1" s="44" t="s">
        <v>113</v>
      </c>
      <c r="J1" s="44"/>
      <c r="K1" s="44" t="s">
        <v>140</v>
      </c>
      <c r="L1" s="44"/>
      <c r="M1" s="115" t="s">
        <v>115</v>
      </c>
      <c r="N1" s="67" t="s">
        <v>127</v>
      </c>
      <c r="O1" s="67" t="s">
        <v>128</v>
      </c>
      <c r="P1" s="67" t="s">
        <v>129</v>
      </c>
      <c r="Q1" s="67" t="s">
        <v>130</v>
      </c>
      <c r="R1" s="67" t="s">
        <v>131</v>
      </c>
      <c r="S1" s="67" t="s">
        <v>132</v>
      </c>
      <c r="T1" s="67" t="s">
        <v>110</v>
      </c>
      <c r="U1" s="67" t="s">
        <v>133</v>
      </c>
      <c r="V1" s="67" t="s">
        <v>134</v>
      </c>
      <c r="W1" s="115" t="s">
        <v>118</v>
      </c>
      <c r="X1" s="116" t="s">
        <v>116</v>
      </c>
      <c r="Y1" s="42"/>
      <c r="Z1" s="42"/>
      <c r="AA1" s="42"/>
      <c r="AB1" s="42"/>
      <c r="AC1" s="13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141</v>
      </c>
      <c r="B2" s="118"/>
      <c r="C2" s="119" t="n">
        <v>1.6</v>
      </c>
      <c r="D2" s="119"/>
      <c r="E2" s="119" t="n">
        <f aca="false">1.6-0.3</f>
        <v>1.3</v>
      </c>
      <c r="F2" s="119"/>
      <c r="G2" s="119" t="n">
        <f aca="false">1.6-0.3</f>
        <v>1.3</v>
      </c>
      <c r="H2" s="119"/>
      <c r="I2" s="119" t="n">
        <v>1.5</v>
      </c>
      <c r="J2" s="119"/>
      <c r="K2" s="118" t="n">
        <f aca="false">1.5-0.1</f>
        <v>1.4</v>
      </c>
      <c r="L2" s="118"/>
      <c r="M2" s="118" t="n">
        <v>2.1</v>
      </c>
      <c r="N2" s="118" t="n">
        <v>1.5</v>
      </c>
      <c r="O2" s="118" t="n">
        <v>1.5</v>
      </c>
      <c r="P2" s="118" t="n">
        <v>2.1</v>
      </c>
      <c r="Q2" s="118" t="n">
        <v>1.5</v>
      </c>
      <c r="R2" s="118" t="n">
        <v>1.5</v>
      </c>
      <c r="S2" s="118" t="n">
        <v>2.1</v>
      </c>
      <c r="T2" s="118" t="n">
        <v>1.5</v>
      </c>
      <c r="U2" s="118" t="n">
        <v>1.5</v>
      </c>
      <c r="V2" s="118" t="n">
        <v>2.1</v>
      </c>
      <c r="W2" s="120" t="n">
        <f aca="false">SUM(C2:V2)</f>
        <v>24.5</v>
      </c>
      <c r="X2" s="11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142</v>
      </c>
      <c r="B3" s="118"/>
      <c r="C3" s="119" t="n">
        <v>0.3</v>
      </c>
      <c r="D3" s="119"/>
      <c r="E3" s="119" t="n">
        <v>0.3</v>
      </c>
      <c r="F3" s="119"/>
      <c r="G3" s="119" t="n">
        <v>0.3</v>
      </c>
      <c r="H3" s="119"/>
      <c r="I3" s="119" t="n">
        <v>0.6</v>
      </c>
      <c r="J3" s="119"/>
      <c r="K3" s="118" t="n">
        <f aca="false">0.6-0.1</f>
        <v>0.5</v>
      </c>
      <c r="L3" s="118"/>
      <c r="M3" s="118" t="n">
        <v>0.6</v>
      </c>
      <c r="N3" s="118" t="n">
        <v>0.6</v>
      </c>
      <c r="O3" s="118" t="n">
        <v>0.6</v>
      </c>
      <c r="P3" s="118" t="n">
        <v>0.6</v>
      </c>
      <c r="Q3" s="118" t="n">
        <v>0.6</v>
      </c>
      <c r="R3" s="118" t="n">
        <v>0.6</v>
      </c>
      <c r="S3" s="118" t="n">
        <v>0.6</v>
      </c>
      <c r="T3" s="118" t="n">
        <v>0.6</v>
      </c>
      <c r="U3" s="118" t="n">
        <v>0.6</v>
      </c>
      <c r="V3" s="118" t="n">
        <v>0.6</v>
      </c>
      <c r="W3" s="120" t="n">
        <f aca="false">SUM(C3:V3)</f>
        <v>8</v>
      </c>
      <c r="X3" s="11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143</v>
      </c>
      <c r="B4" s="118"/>
      <c r="C4" s="119" t="n">
        <v>0.1</v>
      </c>
      <c r="D4" s="119"/>
      <c r="E4" s="119" t="n">
        <v>0.1</v>
      </c>
      <c r="F4" s="119"/>
      <c r="G4" s="119" t="n">
        <v>0.1</v>
      </c>
      <c r="H4" s="119"/>
      <c r="I4" s="119" t="n">
        <v>0.1</v>
      </c>
      <c r="J4" s="119" t="n">
        <v>0.1</v>
      </c>
      <c r="K4" s="119" t="n">
        <v>0.1</v>
      </c>
      <c r="L4" s="119" t="n">
        <v>0.1</v>
      </c>
      <c r="M4" s="119" t="n">
        <v>0.3</v>
      </c>
      <c r="N4" s="119" t="n">
        <v>0.1</v>
      </c>
      <c r="O4" s="119" t="n">
        <v>0.1</v>
      </c>
      <c r="P4" s="119" t="n">
        <v>0.1</v>
      </c>
      <c r="Q4" s="119" t="n">
        <v>0.1</v>
      </c>
      <c r="R4" s="119" t="n">
        <v>0.1</v>
      </c>
      <c r="S4" s="119" t="n">
        <v>0.1</v>
      </c>
      <c r="T4" s="119" t="n">
        <v>0.1</v>
      </c>
      <c r="U4" s="119" t="n">
        <v>0</v>
      </c>
      <c r="V4" s="119" t="n">
        <v>0</v>
      </c>
      <c r="W4" s="120" t="n">
        <f aca="false">SUM(C4:V4)</f>
        <v>1.7</v>
      </c>
      <c r="X4" s="11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144</v>
      </c>
      <c r="B5" s="118"/>
      <c r="C5" s="122" t="n">
        <v>0</v>
      </c>
      <c r="D5" s="122"/>
      <c r="E5" s="122" t="n">
        <v>0</v>
      </c>
      <c r="F5" s="122"/>
      <c r="G5" s="122" t="n">
        <v>0</v>
      </c>
      <c r="H5" s="122"/>
      <c r="I5" s="122" t="n">
        <v>0</v>
      </c>
      <c r="J5" s="122"/>
      <c r="K5" s="122" t="n">
        <v>0</v>
      </c>
      <c r="L5" s="118"/>
      <c r="M5" s="122" t="n">
        <v>0</v>
      </c>
      <c r="N5" s="122" t="n">
        <v>0</v>
      </c>
      <c r="O5" s="122" t="n">
        <v>0</v>
      </c>
      <c r="P5" s="122" t="n">
        <v>0</v>
      </c>
      <c r="Q5" s="122" t="n">
        <v>0</v>
      </c>
      <c r="R5" s="122" t="n">
        <v>0</v>
      </c>
      <c r="S5" s="122" t="n">
        <v>0</v>
      </c>
      <c r="T5" s="122" t="n">
        <v>0</v>
      </c>
      <c r="U5" s="122" t="n">
        <v>0</v>
      </c>
      <c r="V5" s="122" t="n">
        <v>0</v>
      </c>
      <c r="W5" s="120" t="n">
        <f aca="false">SUM(C5:V5)</f>
        <v>0</v>
      </c>
      <c r="X5" s="123"/>
      <c r="Y5" s="8"/>
      <c r="Z5" s="124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145</v>
      </c>
      <c r="B6" s="118"/>
      <c r="C6" s="125" t="n">
        <v>0.1</v>
      </c>
      <c r="D6" s="125"/>
      <c r="E6" s="125" t="n">
        <v>0.1</v>
      </c>
      <c r="F6" s="125"/>
      <c r="G6" s="125" t="n">
        <v>0.1</v>
      </c>
      <c r="H6" s="125"/>
      <c r="I6" s="125" t="n">
        <v>0.4</v>
      </c>
      <c r="J6" s="125"/>
      <c r="K6" s="118" t="n">
        <v>0.4</v>
      </c>
      <c r="L6" s="118"/>
      <c r="M6" s="118" t="n">
        <v>0.4</v>
      </c>
      <c r="N6" s="118" t="n">
        <v>0.4</v>
      </c>
      <c r="O6" s="118" t="n">
        <v>0.4</v>
      </c>
      <c r="P6" s="118" t="n">
        <v>0.4</v>
      </c>
      <c r="Q6" s="118" t="n">
        <v>0.4</v>
      </c>
      <c r="R6" s="118" t="n">
        <v>0.4</v>
      </c>
      <c r="S6" s="118" t="n">
        <v>0.4</v>
      </c>
      <c r="T6" s="118" t="n">
        <v>0.4</v>
      </c>
      <c r="U6" s="118" t="n">
        <v>0.4</v>
      </c>
      <c r="V6" s="118" t="n">
        <v>0.4</v>
      </c>
      <c r="W6" s="120" t="n">
        <f aca="false">SUM(C6:V6)</f>
        <v>5.1</v>
      </c>
      <c r="X6" s="123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146</v>
      </c>
      <c r="B7" s="118"/>
      <c r="C7" s="126" t="n">
        <v>0</v>
      </c>
      <c r="D7" s="126"/>
      <c r="E7" s="126" t="n">
        <v>0</v>
      </c>
      <c r="F7" s="126"/>
      <c r="G7" s="126" t="n">
        <v>0</v>
      </c>
      <c r="H7" s="126"/>
      <c r="I7" s="126" t="n">
        <v>0</v>
      </c>
      <c r="J7" s="126"/>
      <c r="K7" s="126" t="n">
        <v>0</v>
      </c>
      <c r="L7" s="118"/>
      <c r="M7" s="126" t="n">
        <v>0</v>
      </c>
      <c r="N7" s="126" t="n">
        <v>0</v>
      </c>
      <c r="O7" s="126" t="n">
        <v>0</v>
      </c>
      <c r="P7" s="126" t="n">
        <v>0</v>
      </c>
      <c r="Q7" s="126" t="n">
        <v>0</v>
      </c>
      <c r="R7" s="126" t="n">
        <v>0</v>
      </c>
      <c r="S7" s="126" t="n">
        <v>0</v>
      </c>
      <c r="T7" s="126" t="n">
        <v>0</v>
      </c>
      <c r="U7" s="126" t="n">
        <v>0</v>
      </c>
      <c r="V7" s="126" t="n">
        <v>0</v>
      </c>
      <c r="W7" s="120" t="n">
        <f aca="false">SUM(C7:V7)</f>
        <v>0</v>
      </c>
      <c r="X7" s="123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147</v>
      </c>
      <c r="B8" s="118"/>
      <c r="C8" s="126" t="n">
        <v>0.1</v>
      </c>
      <c r="D8" s="126"/>
      <c r="E8" s="126" t="n">
        <v>0</v>
      </c>
      <c r="F8" s="126"/>
      <c r="G8" s="126" t="n">
        <v>0</v>
      </c>
      <c r="H8" s="126"/>
      <c r="I8" s="126" t="n">
        <v>0.2</v>
      </c>
      <c r="J8" s="126"/>
      <c r="K8" s="118" t="n">
        <v>0.2</v>
      </c>
      <c r="L8" s="118"/>
      <c r="M8" s="118" t="n">
        <v>0.2</v>
      </c>
      <c r="N8" s="118" t="n">
        <v>0.2</v>
      </c>
      <c r="O8" s="118" t="n">
        <v>0.2</v>
      </c>
      <c r="P8" s="118" t="n">
        <v>0.2</v>
      </c>
      <c r="Q8" s="118" t="n">
        <v>0.2</v>
      </c>
      <c r="R8" s="118" t="n">
        <v>0.2</v>
      </c>
      <c r="S8" s="118" t="n">
        <v>0.2</v>
      </c>
      <c r="T8" s="118" t="n">
        <v>0.2</v>
      </c>
      <c r="U8" s="118" t="n">
        <v>0.2</v>
      </c>
      <c r="V8" s="118" t="n">
        <v>0.2</v>
      </c>
      <c r="W8" s="120" t="n">
        <f aca="false">SUM(C8:V8)</f>
        <v>2.5</v>
      </c>
      <c r="X8" s="123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148</v>
      </c>
      <c r="B9" s="118"/>
      <c r="C9" s="126" t="n">
        <v>0.1</v>
      </c>
      <c r="D9" s="126"/>
      <c r="E9" s="126" t="n">
        <v>0</v>
      </c>
      <c r="F9" s="126"/>
      <c r="G9" s="126" t="n">
        <v>0</v>
      </c>
      <c r="H9" s="126"/>
      <c r="I9" s="126" t="n">
        <v>0.1</v>
      </c>
      <c r="J9" s="126"/>
      <c r="K9" s="126" t="n">
        <v>0</v>
      </c>
      <c r="L9" s="118"/>
      <c r="M9" s="126" t="n">
        <v>0</v>
      </c>
      <c r="N9" s="126" t="n">
        <v>0</v>
      </c>
      <c r="O9" s="126" t="n">
        <v>0</v>
      </c>
      <c r="P9" s="126" t="n">
        <v>0</v>
      </c>
      <c r="Q9" s="126" t="n">
        <v>0</v>
      </c>
      <c r="R9" s="126" t="n">
        <v>0</v>
      </c>
      <c r="S9" s="126" t="n">
        <v>0</v>
      </c>
      <c r="T9" s="126" t="n">
        <v>0</v>
      </c>
      <c r="U9" s="126" t="n">
        <v>0</v>
      </c>
      <c r="V9" s="126" t="n">
        <v>0</v>
      </c>
      <c r="W9" s="120" t="n">
        <f aca="false">SUM(C9:V9)</f>
        <v>0.2</v>
      </c>
      <c r="X9" s="123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149</v>
      </c>
      <c r="B10" s="118"/>
      <c r="C10" s="126" t="n">
        <v>0.1</v>
      </c>
      <c r="D10" s="126"/>
      <c r="E10" s="126" t="n">
        <v>0</v>
      </c>
      <c r="F10" s="126"/>
      <c r="G10" s="126" t="n">
        <v>0</v>
      </c>
      <c r="H10" s="126"/>
      <c r="I10" s="126" t="n">
        <v>0</v>
      </c>
      <c r="J10" s="126"/>
      <c r="K10" s="126" t="n">
        <v>0</v>
      </c>
      <c r="L10" s="118"/>
      <c r="M10" s="126" t="n">
        <v>0</v>
      </c>
      <c r="N10" s="126" t="n">
        <v>0</v>
      </c>
      <c r="O10" s="126" t="n">
        <v>0</v>
      </c>
      <c r="P10" s="126" t="n">
        <v>0</v>
      </c>
      <c r="Q10" s="126" t="n">
        <v>0</v>
      </c>
      <c r="R10" s="126" t="n">
        <v>0</v>
      </c>
      <c r="S10" s="126" t="n">
        <v>0</v>
      </c>
      <c r="T10" s="126" t="n">
        <v>0</v>
      </c>
      <c r="U10" s="126" t="n">
        <v>0</v>
      </c>
      <c r="V10" s="126" t="n">
        <v>0</v>
      </c>
      <c r="W10" s="120" t="n">
        <f aca="false">SUM(C10:V10)</f>
        <v>0.1</v>
      </c>
      <c r="X10" s="123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36</v>
      </c>
      <c r="B11" s="118"/>
      <c r="C11" s="127" t="n">
        <v>0</v>
      </c>
      <c r="D11" s="127"/>
      <c r="E11" s="127" t="n">
        <v>1.2</v>
      </c>
      <c r="F11" s="127"/>
      <c r="G11" s="127" t="n">
        <v>0.8</v>
      </c>
      <c r="H11" s="127"/>
      <c r="I11" s="127" t="n">
        <v>0.6</v>
      </c>
      <c r="J11" s="127"/>
      <c r="K11" s="127" t="n">
        <v>0.8</v>
      </c>
      <c r="L11" s="127"/>
      <c r="M11" s="127" t="n">
        <v>0.8</v>
      </c>
      <c r="N11" s="127" t="n">
        <v>0</v>
      </c>
      <c r="O11" s="127" t="n">
        <v>0</v>
      </c>
      <c r="P11" s="127" t="n">
        <v>0</v>
      </c>
      <c r="Q11" s="127" t="n">
        <v>0</v>
      </c>
      <c r="R11" s="127" t="n">
        <v>0</v>
      </c>
      <c r="S11" s="127" t="n">
        <v>0</v>
      </c>
      <c r="T11" s="127" t="n">
        <v>0</v>
      </c>
      <c r="U11" s="127" t="n">
        <v>0</v>
      </c>
      <c r="V11" s="127" t="n">
        <v>0</v>
      </c>
      <c r="W11" s="138" t="n">
        <f aca="false">SUM(C11:V11)</f>
        <v>4.2</v>
      </c>
      <c r="X11" s="127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8" t="s">
        <v>150</v>
      </c>
      <c r="B12" s="118"/>
      <c r="C12" s="129" t="n">
        <f aca="false">SUM(C2:C11)</f>
        <v>2.4</v>
      </c>
      <c r="D12" s="129" t="n">
        <f aca="false">SUM(D2:D11)</f>
        <v>0</v>
      </c>
      <c r="E12" s="129" t="n">
        <f aca="false">SUM(E2:E11)</f>
        <v>3</v>
      </c>
      <c r="F12" s="129"/>
      <c r="G12" s="129" t="n">
        <f aca="false">SUM(G2:G11)</f>
        <v>2.6</v>
      </c>
      <c r="H12" s="129"/>
      <c r="I12" s="129" t="n">
        <f aca="false">SUM(I2:I11)</f>
        <v>3.5</v>
      </c>
      <c r="J12" s="129"/>
      <c r="K12" s="129" t="n">
        <f aca="false">SUM(K2:K11)</f>
        <v>3.4</v>
      </c>
      <c r="L12" s="129"/>
      <c r="M12" s="129" t="n">
        <f aca="false">SUM(M2:M11)</f>
        <v>4.4</v>
      </c>
      <c r="N12" s="129" t="n">
        <f aca="false">SUM(N2:N11)</f>
        <v>2.8</v>
      </c>
      <c r="O12" s="129" t="n">
        <f aca="false">SUM(O2:O11)</f>
        <v>2.8</v>
      </c>
      <c r="P12" s="129" t="n">
        <f aca="false">SUM(P2:P11)</f>
        <v>3.4</v>
      </c>
      <c r="Q12" s="129" t="n">
        <f aca="false">SUM(Q2:Q11)</f>
        <v>2.8</v>
      </c>
      <c r="R12" s="129" t="n">
        <f aca="false">SUM(R2:R11)</f>
        <v>2.8</v>
      </c>
      <c r="S12" s="129" t="n">
        <f aca="false">SUM(S2:S11)</f>
        <v>3.4</v>
      </c>
      <c r="T12" s="129" t="n">
        <f aca="false">SUM(T2:T11)</f>
        <v>2.8</v>
      </c>
      <c r="U12" s="129" t="n">
        <f aca="false">SUM(U2:U11)</f>
        <v>2.7</v>
      </c>
      <c r="V12" s="129" t="n">
        <f aca="false">SUM(V2:V11)</f>
        <v>3.3</v>
      </c>
      <c r="W12" s="129" t="n">
        <f aca="false">SUM(C12:M12)</f>
        <v>19.3</v>
      </c>
      <c r="X12" s="129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23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23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0" t="str">
        <f aca="false">"Non-Employee Sensitive "&amp;ROUND((W23/W25)*100,0)&amp;"%"</f>
        <v>Non-Employee Sensitive 55%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23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151</v>
      </c>
      <c r="B16" s="118"/>
      <c r="C16" s="119" t="n">
        <v>1.4</v>
      </c>
      <c r="D16" s="119"/>
      <c r="E16" s="119" t="n">
        <v>1.4</v>
      </c>
      <c r="F16" s="119"/>
      <c r="G16" s="119" t="n">
        <v>1.4</v>
      </c>
      <c r="H16" s="119"/>
      <c r="I16" s="119" t="n">
        <v>1.4</v>
      </c>
      <c r="J16" s="119"/>
      <c r="K16" s="119" t="n">
        <v>1.4</v>
      </c>
      <c r="L16" s="119"/>
      <c r="M16" s="119" t="n">
        <v>1.4</v>
      </c>
      <c r="N16" s="119" t="n">
        <v>1.4</v>
      </c>
      <c r="O16" s="119" t="n">
        <v>1.4</v>
      </c>
      <c r="P16" s="119" t="n">
        <v>1.4</v>
      </c>
      <c r="Q16" s="119" t="n">
        <v>1.4</v>
      </c>
      <c r="R16" s="119" t="n">
        <v>1.4</v>
      </c>
      <c r="S16" s="119" t="n">
        <v>1.4</v>
      </c>
      <c r="T16" s="119" t="n">
        <v>1.4</v>
      </c>
      <c r="U16" s="119" t="n">
        <v>1.4</v>
      </c>
      <c r="V16" s="119" t="n">
        <v>1.4</v>
      </c>
      <c r="W16" s="120" t="n">
        <f aca="false">SUM(C16:V16)</f>
        <v>21</v>
      </c>
      <c r="X16" s="123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152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20"/>
      <c r="X17" s="123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40</v>
      </c>
      <c r="B18" s="118"/>
      <c r="C18" s="126" t="n">
        <v>0.2</v>
      </c>
      <c r="D18" s="126"/>
      <c r="E18" s="126" t="n">
        <v>0.2</v>
      </c>
      <c r="F18" s="126"/>
      <c r="G18" s="126" t="n">
        <v>0.2</v>
      </c>
      <c r="H18" s="126"/>
      <c r="I18" s="126" t="n">
        <v>0.2</v>
      </c>
      <c r="J18" s="126" t="n">
        <v>0.2</v>
      </c>
      <c r="K18" s="126" t="n">
        <v>0.2</v>
      </c>
      <c r="L18" s="126" t="n">
        <v>0.2</v>
      </c>
      <c r="M18" s="126" t="n">
        <v>0.2</v>
      </c>
      <c r="N18" s="126" t="n">
        <v>0.2</v>
      </c>
      <c r="O18" s="126" t="n">
        <v>0.2</v>
      </c>
      <c r="P18" s="126" t="n">
        <v>0.2</v>
      </c>
      <c r="Q18" s="126" t="n">
        <v>0.2</v>
      </c>
      <c r="R18" s="126" t="n">
        <v>0.2</v>
      </c>
      <c r="S18" s="126" t="n">
        <v>0.2</v>
      </c>
      <c r="T18" s="126" t="n">
        <v>0.2</v>
      </c>
      <c r="U18" s="126" t="n">
        <v>0.2</v>
      </c>
      <c r="V18" s="126" t="n">
        <v>0.2</v>
      </c>
      <c r="W18" s="120" t="n">
        <f aca="false">SUM(C18:V18)</f>
        <v>3.4</v>
      </c>
      <c r="X18" s="131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2" t="s">
        <v>153</v>
      </c>
      <c r="B19" s="118"/>
      <c r="C19" s="126" t="n">
        <v>5.1</v>
      </c>
      <c r="D19" s="126"/>
      <c r="E19" s="126" t="n">
        <f aca="false">2.2-0.5</f>
        <v>1.7</v>
      </c>
      <c r="F19" s="126"/>
      <c r="G19" s="126" t="n">
        <f aca="false">8.2-0.5</f>
        <v>7.7</v>
      </c>
      <c r="H19" s="126"/>
      <c r="I19" s="126" t="n">
        <f aca="false">0.5+0.6</f>
        <v>1.1</v>
      </c>
      <c r="J19" s="126"/>
      <c r="K19" s="126" t="n">
        <f aca="false">0.7+0.6</f>
        <v>1.3</v>
      </c>
      <c r="L19" s="126"/>
      <c r="M19" s="126" t="n">
        <v>1.5</v>
      </c>
      <c r="N19" s="126" t="n">
        <v>1.1</v>
      </c>
      <c r="O19" s="126" t="n">
        <f aca="false">0.8+0.6</f>
        <v>1.4</v>
      </c>
      <c r="P19" s="126" t="n">
        <v>1.7</v>
      </c>
      <c r="Q19" s="126" t="n">
        <v>1</v>
      </c>
      <c r="R19" s="126" t="n">
        <v>1.1</v>
      </c>
      <c r="S19" s="126" t="n">
        <f aca="false">1+0.6</f>
        <v>1.6</v>
      </c>
      <c r="T19" s="126" t="n">
        <v>1.1</v>
      </c>
      <c r="U19" s="126" t="n">
        <v>1.1</v>
      </c>
      <c r="V19" s="126" t="n">
        <v>1.9</v>
      </c>
      <c r="W19" s="120" t="n">
        <f aca="false">SUM(C19:V19)</f>
        <v>30.4</v>
      </c>
      <c r="X19" s="123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149</v>
      </c>
      <c r="B20" s="118"/>
      <c r="C20" s="126" t="n">
        <v>0</v>
      </c>
      <c r="D20" s="126"/>
      <c r="E20" s="126" t="n">
        <v>0</v>
      </c>
      <c r="F20" s="126"/>
      <c r="G20" s="126" t="n">
        <v>0</v>
      </c>
      <c r="H20" s="126"/>
      <c r="I20" s="126" t="n">
        <v>0</v>
      </c>
      <c r="J20" s="126"/>
      <c r="K20" s="126" t="n">
        <v>0</v>
      </c>
      <c r="L20" s="126"/>
      <c r="M20" s="126" t="n">
        <v>0.1</v>
      </c>
      <c r="N20" s="126" t="n">
        <v>0</v>
      </c>
      <c r="O20" s="126" t="n">
        <v>0</v>
      </c>
      <c r="P20" s="126" t="n">
        <v>0.1</v>
      </c>
      <c r="Q20" s="126" t="n">
        <v>0</v>
      </c>
      <c r="R20" s="126" t="n">
        <v>0</v>
      </c>
      <c r="S20" s="126" t="n">
        <v>0.1</v>
      </c>
      <c r="T20" s="126" t="n">
        <v>0</v>
      </c>
      <c r="U20" s="126" t="n">
        <v>0</v>
      </c>
      <c r="V20" s="126" t="n">
        <v>0.1</v>
      </c>
      <c r="W20" s="120" t="n">
        <f aca="false">SUM(C20:V20)</f>
        <v>0.4</v>
      </c>
      <c r="X20" s="123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154</v>
      </c>
      <c r="B21" s="1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0" t="n">
        <f aca="false">SUM(C21:V21)</f>
        <v>0</v>
      </c>
      <c r="X21" s="123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155</v>
      </c>
      <c r="B22" s="118"/>
      <c r="C22" s="127" t="n">
        <v>1.1</v>
      </c>
      <c r="D22" s="127" t="n">
        <v>1E-009</v>
      </c>
      <c r="E22" s="127" t="n">
        <v>0</v>
      </c>
      <c r="F22" s="127"/>
      <c r="G22" s="127"/>
      <c r="H22" s="127"/>
      <c r="I22" s="127" t="n">
        <v>0.1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38" t="n">
        <f aca="false">SUM(C22:V22)</f>
        <v>1.200000001</v>
      </c>
      <c r="X22" s="127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8" t="s">
        <v>150</v>
      </c>
      <c r="B23" s="118"/>
      <c r="C23" s="133" t="n">
        <f aca="false">SUM(C16:C22)</f>
        <v>7.8</v>
      </c>
      <c r="D23" s="133" t="n">
        <f aca="false">SUM(D16:D22)</f>
        <v>1E-009</v>
      </c>
      <c r="E23" s="133" t="n">
        <f aca="false">SUM(E16:E22)</f>
        <v>3.3</v>
      </c>
      <c r="F23" s="133"/>
      <c r="G23" s="133" t="n">
        <f aca="false">SUM(G16:G22)</f>
        <v>9.3</v>
      </c>
      <c r="H23" s="133"/>
      <c r="I23" s="133" t="n">
        <f aca="false">SUM(I16:I22)</f>
        <v>2.8</v>
      </c>
      <c r="J23" s="133"/>
      <c r="K23" s="133" t="n">
        <f aca="false">SUM(K16:K22)</f>
        <v>2.9</v>
      </c>
      <c r="L23" s="133"/>
      <c r="M23" s="133" t="n">
        <f aca="false">SUM(M16:M22)</f>
        <v>3.2</v>
      </c>
      <c r="N23" s="133" t="n">
        <f aca="false">SUM(N16:N22)</f>
        <v>2.7</v>
      </c>
      <c r="O23" s="133" t="n">
        <f aca="false">SUM(O16:O22)</f>
        <v>3</v>
      </c>
      <c r="P23" s="133" t="n">
        <f aca="false">SUM(P16:P22)</f>
        <v>3.4</v>
      </c>
      <c r="Q23" s="133" t="n">
        <f aca="false">SUM(Q16:Q22)</f>
        <v>2.6</v>
      </c>
      <c r="R23" s="133" t="n">
        <f aca="false">SUM(R16:R22)</f>
        <v>2.7</v>
      </c>
      <c r="S23" s="133" t="n">
        <f aca="false">SUM(S16:S22)</f>
        <v>3.3</v>
      </c>
      <c r="T23" s="133" t="n">
        <f aca="false">SUM(T16:T22)</f>
        <v>2.7</v>
      </c>
      <c r="U23" s="133" t="n">
        <f aca="false">SUM(U16:U22)</f>
        <v>2.7</v>
      </c>
      <c r="V23" s="133" t="n">
        <f aca="false">SUM(V16:V22)</f>
        <v>3.6</v>
      </c>
      <c r="W23" s="133" t="n">
        <f aca="false">SUM(C23:V23)</f>
        <v>56.000000001</v>
      </c>
      <c r="X23" s="123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23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4" t="s">
        <v>156</v>
      </c>
      <c r="B25" s="134"/>
      <c r="C25" s="135" t="n">
        <f aca="false">C12+C23</f>
        <v>10.2</v>
      </c>
      <c r="D25" s="135" t="n">
        <f aca="false">D12+D23</f>
        <v>1E-009</v>
      </c>
      <c r="E25" s="135" t="n">
        <f aca="false">E12+E23</f>
        <v>6.3</v>
      </c>
      <c r="F25" s="135"/>
      <c r="G25" s="135" t="n">
        <f aca="false">G12+G23</f>
        <v>11.9</v>
      </c>
      <c r="H25" s="135"/>
      <c r="I25" s="135" t="n">
        <f aca="false">I12+I23</f>
        <v>6.3</v>
      </c>
      <c r="J25" s="135"/>
      <c r="K25" s="135" t="n">
        <f aca="false">K12+K23</f>
        <v>6.3</v>
      </c>
      <c r="L25" s="135"/>
      <c r="M25" s="135" t="n">
        <f aca="false">M12+M23</f>
        <v>7.6</v>
      </c>
      <c r="N25" s="135" t="n">
        <f aca="false">N12+N23</f>
        <v>5.5</v>
      </c>
      <c r="O25" s="135" t="n">
        <f aca="false">O12+O23</f>
        <v>5.8</v>
      </c>
      <c r="P25" s="135" t="n">
        <f aca="false">P12+P23</f>
        <v>6.8</v>
      </c>
      <c r="Q25" s="135" t="n">
        <f aca="false">Q12+Q23</f>
        <v>5.4</v>
      </c>
      <c r="R25" s="135" t="n">
        <f aca="false">R12+R23</f>
        <v>5.5</v>
      </c>
      <c r="S25" s="135" t="n">
        <f aca="false">S12+S23</f>
        <v>6.7</v>
      </c>
      <c r="T25" s="135" t="n">
        <f aca="false">T12+T23</f>
        <v>5.5</v>
      </c>
      <c r="U25" s="135" t="n">
        <f aca="false">U12+U23</f>
        <v>5.4</v>
      </c>
      <c r="V25" s="135" t="n">
        <f aca="false">V12+V23</f>
        <v>6.9</v>
      </c>
      <c r="W25" s="135" t="n">
        <f aca="false">SUM(C25:V25)</f>
        <v>102.100000001</v>
      </c>
      <c r="X25" s="123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139" t="n">
        <f aca="false">+C25-'EGS Burn'!G15</f>
        <v>0</v>
      </c>
      <c r="D27" s="8"/>
      <c r="E27" s="139" t="n">
        <f aca="false">+E25-'EGS Burn'!I15</f>
        <v>0</v>
      </c>
      <c r="F27" s="8"/>
      <c r="G27" s="139" t="n">
        <f aca="false">+G25-'EGS Burn'!K15</f>
        <v>0</v>
      </c>
      <c r="H27" s="8"/>
      <c r="I27" s="139" t="n">
        <f aca="false">+I25-'EGS Burn'!M15</f>
        <v>-0.0349999999999993</v>
      </c>
      <c r="J27" s="8"/>
      <c r="K27" s="139" t="n">
        <f aca="false">+K25-'EGS Burn'!O15</f>
        <v>-0.035000000000001</v>
      </c>
      <c r="L27" s="8"/>
      <c r="M27" s="139" t="n">
        <f aca="false">+M25-'EGS Burn'!Q15</f>
        <v>0</v>
      </c>
      <c r="N27" s="139" t="n">
        <f aca="false">+N25-'EGS Burn'!R15</f>
        <v>-0.0349999999999993</v>
      </c>
      <c r="O27" s="139"/>
      <c r="P27" s="139"/>
      <c r="Q27" s="139"/>
      <c r="R27" s="139"/>
      <c r="S27" s="139"/>
      <c r="T27" s="139"/>
      <c r="U27" s="139"/>
      <c r="V27" s="139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34"/>
      <c r="C29" s="129"/>
      <c r="D29" s="129"/>
      <c r="E29" s="129"/>
      <c r="F29" s="129"/>
      <c r="G29" s="129"/>
      <c r="H29" s="129"/>
      <c r="I29" s="129"/>
      <c r="J29" s="129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23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36"/>
      <c r="B30" s="134"/>
      <c r="C30" s="129"/>
      <c r="D30" s="129"/>
      <c r="E30" s="129"/>
      <c r="F30" s="129"/>
      <c r="G30" s="129"/>
      <c r="H30" s="129"/>
      <c r="I30" s="129"/>
      <c r="J30" s="129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1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3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37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1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114" t="str">
        <f aca="false">"Employee Sensitive "&amp;ROUND((N12/N25)*100,0)&amp;"%"</f>
        <v>Employee Sensitive 0%</v>
      </c>
      <c r="B1" s="8"/>
      <c r="C1" s="44" t="s">
        <v>138</v>
      </c>
      <c r="D1" s="44"/>
      <c r="E1" s="44" t="s">
        <v>111</v>
      </c>
      <c r="F1" s="44"/>
      <c r="G1" s="44" t="s">
        <v>139</v>
      </c>
      <c r="H1" s="44"/>
      <c r="I1" s="44" t="s">
        <v>113</v>
      </c>
      <c r="J1" s="44"/>
      <c r="K1" s="44" t="s">
        <v>140</v>
      </c>
      <c r="L1" s="44"/>
      <c r="M1" s="115" t="s">
        <v>115</v>
      </c>
      <c r="N1" s="115" t="s">
        <v>118</v>
      </c>
      <c r="O1" s="116" t="s">
        <v>116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141</v>
      </c>
      <c r="B2" s="118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20" t="n">
        <f aca="false">SUM(C2:M2)</f>
        <v>0</v>
      </c>
      <c r="O2" s="11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142</v>
      </c>
      <c r="B3" s="118"/>
      <c r="C3" s="119"/>
      <c r="D3" s="119"/>
      <c r="E3" s="119"/>
      <c r="F3" s="119"/>
      <c r="G3" s="119"/>
      <c r="H3" s="119"/>
      <c r="I3" s="119"/>
      <c r="J3" s="119"/>
      <c r="K3" s="118"/>
      <c r="L3" s="118"/>
      <c r="M3" s="118"/>
      <c r="N3" s="120"/>
      <c r="O3" s="11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143</v>
      </c>
      <c r="B4" s="118"/>
      <c r="C4" s="119"/>
      <c r="D4" s="119"/>
      <c r="E4" s="119"/>
      <c r="F4" s="119"/>
      <c r="G4" s="119"/>
      <c r="H4" s="119"/>
      <c r="I4" s="119"/>
      <c r="J4" s="119"/>
      <c r="K4" s="118"/>
      <c r="L4" s="118"/>
      <c r="M4" s="118"/>
      <c r="N4" s="120"/>
      <c r="O4" s="11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144</v>
      </c>
      <c r="B5" s="118"/>
      <c r="C5" s="122"/>
      <c r="D5" s="122"/>
      <c r="E5" s="122"/>
      <c r="F5" s="122"/>
      <c r="G5" s="122"/>
      <c r="H5" s="122"/>
      <c r="I5" s="122"/>
      <c r="J5" s="122"/>
      <c r="K5" s="118"/>
      <c r="L5" s="118"/>
      <c r="M5" s="118"/>
      <c r="N5" s="120" t="n">
        <f aca="false">SUM(C5:M5)</f>
        <v>0</v>
      </c>
      <c r="O5" s="123"/>
      <c r="P5" s="8"/>
      <c r="Q5" s="124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145</v>
      </c>
      <c r="B6" s="118"/>
      <c r="C6" s="125"/>
      <c r="D6" s="125"/>
      <c r="E6" s="125"/>
      <c r="F6" s="125"/>
      <c r="G6" s="125"/>
      <c r="H6" s="125"/>
      <c r="I6" s="125"/>
      <c r="J6" s="125"/>
      <c r="K6" s="118"/>
      <c r="L6" s="118"/>
      <c r="M6" s="118"/>
      <c r="N6" s="120" t="n">
        <f aca="false">SUM(C6:M6)</f>
        <v>0</v>
      </c>
      <c r="O6" s="12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146</v>
      </c>
      <c r="B7" s="118"/>
      <c r="C7" s="126"/>
      <c r="D7" s="126"/>
      <c r="E7" s="126"/>
      <c r="F7" s="126"/>
      <c r="G7" s="126"/>
      <c r="H7" s="126"/>
      <c r="I7" s="126"/>
      <c r="J7" s="126"/>
      <c r="K7" s="118"/>
      <c r="L7" s="118"/>
      <c r="M7" s="118"/>
      <c r="N7" s="120" t="n">
        <f aca="false">SUM(C7:M7)</f>
        <v>0</v>
      </c>
      <c r="O7" s="12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147</v>
      </c>
      <c r="B8" s="118"/>
      <c r="C8" s="126"/>
      <c r="D8" s="126"/>
      <c r="E8" s="126"/>
      <c r="F8" s="126"/>
      <c r="G8" s="126"/>
      <c r="H8" s="126"/>
      <c r="I8" s="126"/>
      <c r="J8" s="126"/>
      <c r="K8" s="118"/>
      <c r="L8" s="118"/>
      <c r="M8" s="118"/>
      <c r="N8" s="120" t="n">
        <f aca="false">SUM(C8:M8)</f>
        <v>0</v>
      </c>
      <c r="O8" s="12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148</v>
      </c>
      <c r="B9" s="118"/>
      <c r="C9" s="126"/>
      <c r="D9" s="126"/>
      <c r="E9" s="126"/>
      <c r="F9" s="126"/>
      <c r="G9" s="126"/>
      <c r="H9" s="126"/>
      <c r="I9" s="126"/>
      <c r="J9" s="126"/>
      <c r="K9" s="118"/>
      <c r="L9" s="118"/>
      <c r="M9" s="118"/>
      <c r="N9" s="120" t="n">
        <f aca="false">SUM(C9:M9)</f>
        <v>0</v>
      </c>
      <c r="O9" s="12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149</v>
      </c>
      <c r="B10" s="118"/>
      <c r="C10" s="126"/>
      <c r="D10" s="126"/>
      <c r="E10" s="126"/>
      <c r="F10" s="126"/>
      <c r="G10" s="126"/>
      <c r="H10" s="126"/>
      <c r="I10" s="126"/>
      <c r="J10" s="126"/>
      <c r="K10" s="118"/>
      <c r="L10" s="118"/>
      <c r="M10" s="118"/>
      <c r="N10" s="120"/>
      <c r="O10" s="12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36</v>
      </c>
      <c r="B11" s="11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 t="n">
        <f aca="false">SUM(C11:M11)</f>
        <v>0</v>
      </c>
      <c r="O11" s="12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8" t="s">
        <v>150</v>
      </c>
      <c r="B12" s="118"/>
      <c r="C12" s="129" t="n">
        <f aca="false">SUM(C2:C11)</f>
        <v>0</v>
      </c>
      <c r="D12" s="129" t="n">
        <f aca="false">SUM(D2:D11)</f>
        <v>0</v>
      </c>
      <c r="E12" s="129" t="n">
        <f aca="false">SUM(E2:E11)</f>
        <v>0</v>
      </c>
      <c r="F12" s="129"/>
      <c r="G12" s="129" t="n">
        <f aca="false">SUM(G2:G11)</f>
        <v>0</v>
      </c>
      <c r="H12" s="129"/>
      <c r="I12" s="129" t="n">
        <f aca="false">SUM(I2:I11)</f>
        <v>0</v>
      </c>
      <c r="J12" s="129"/>
      <c r="K12" s="129" t="n">
        <f aca="false">SUM(K2:K11)</f>
        <v>0</v>
      </c>
      <c r="L12" s="129"/>
      <c r="M12" s="129" t="n">
        <f aca="false">SUM(M2:M11)</f>
        <v>0</v>
      </c>
      <c r="N12" s="129" t="n">
        <f aca="false">SUM(C12:M12)</f>
        <v>0</v>
      </c>
      <c r="O12" s="12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2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2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0" t="str">
        <f aca="false">"Non-Employee Sensitive "&amp;ROUND((N23/N25)*100,0)&amp;"%"</f>
        <v>Non-Employee Sensitive 100%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2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151</v>
      </c>
      <c r="B16" s="11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0" t="n">
        <f aca="false">SUM(C16:M16)</f>
        <v>0</v>
      </c>
      <c r="O16" s="12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152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40</v>
      </c>
      <c r="B18" s="1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0" t="n">
        <f aca="false">SUM(C18:M18)</f>
        <v>0</v>
      </c>
      <c r="O18" s="1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2" t="s">
        <v>153</v>
      </c>
      <c r="B19" s="1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0" t="n">
        <f aca="false">SUM(C19:M19)</f>
        <v>0</v>
      </c>
      <c r="O19" s="12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149</v>
      </c>
      <c r="B20" s="1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0" t="n">
        <f aca="false">SUM(C20:M20)</f>
        <v>0</v>
      </c>
      <c r="O20" s="12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154</v>
      </c>
      <c r="B21" s="1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0"/>
      <c r="O21" s="12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155</v>
      </c>
      <c r="B22" s="118"/>
      <c r="C22" s="127" t="n">
        <v>1E-009</v>
      </c>
      <c r="D22" s="127" t="n">
        <v>1E-009</v>
      </c>
      <c r="E22" s="127" t="n">
        <v>1E-009</v>
      </c>
      <c r="F22" s="127"/>
      <c r="G22" s="127" t="n">
        <v>1E-009</v>
      </c>
      <c r="H22" s="127"/>
      <c r="I22" s="127" t="n">
        <v>1E-009</v>
      </c>
      <c r="J22" s="127"/>
      <c r="K22" s="127" t="n">
        <v>1E-009</v>
      </c>
      <c r="L22" s="127"/>
      <c r="M22" s="127" t="n">
        <v>1E-009</v>
      </c>
      <c r="N22" s="127" t="n">
        <f aca="false">SUM(C22:M22)</f>
        <v>7E-009</v>
      </c>
      <c r="O22" s="12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8" t="s">
        <v>150</v>
      </c>
      <c r="B23" s="118"/>
      <c r="C23" s="133" t="n">
        <f aca="false">SUM(C16:C22)</f>
        <v>1E-009</v>
      </c>
      <c r="D23" s="133" t="n">
        <f aca="false">SUM(D16:D22)</f>
        <v>1E-009</v>
      </c>
      <c r="E23" s="133" t="n">
        <f aca="false">SUM(E16:E22)</f>
        <v>1E-009</v>
      </c>
      <c r="F23" s="133"/>
      <c r="G23" s="133" t="n">
        <f aca="false">SUM(G16:G22)</f>
        <v>1E-009</v>
      </c>
      <c r="H23" s="133"/>
      <c r="I23" s="133" t="n">
        <f aca="false">SUM(I16:I22)</f>
        <v>1E-009</v>
      </c>
      <c r="J23" s="133"/>
      <c r="K23" s="133" t="n">
        <f aca="false">SUM(K16:K22)</f>
        <v>1E-009</v>
      </c>
      <c r="L23" s="133"/>
      <c r="M23" s="133" t="n">
        <f aca="false">SUM(M16:M22)</f>
        <v>1E-009</v>
      </c>
      <c r="N23" s="133" t="n">
        <f aca="false">SUM(C23:M23)</f>
        <v>7E-009</v>
      </c>
      <c r="O23" s="12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 t="n">
        <f aca="false">SUM(C24:M24)</f>
        <v>0</v>
      </c>
      <c r="O24" s="12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4" t="s">
        <v>156</v>
      </c>
      <c r="B25" s="134"/>
      <c r="C25" s="135" t="n">
        <f aca="false">C12+C23</f>
        <v>1E-009</v>
      </c>
      <c r="D25" s="135" t="n">
        <f aca="false">D12+D23</f>
        <v>1E-009</v>
      </c>
      <c r="E25" s="135" t="n">
        <f aca="false">E12+E23</f>
        <v>1E-009</v>
      </c>
      <c r="F25" s="135"/>
      <c r="G25" s="135" t="n">
        <f aca="false">G12+G23</f>
        <v>1E-009</v>
      </c>
      <c r="H25" s="135"/>
      <c r="I25" s="135" t="n">
        <f aca="false">I12+I23</f>
        <v>1E-009</v>
      </c>
      <c r="J25" s="135"/>
      <c r="K25" s="135" t="n">
        <f aca="false">K12+K23</f>
        <v>1E-009</v>
      </c>
      <c r="L25" s="135"/>
      <c r="M25" s="135" t="n">
        <f aca="false">M12+M23</f>
        <v>1E-009</v>
      </c>
      <c r="N25" s="135" t="n">
        <f aca="false">SUM(C25:M25)</f>
        <v>7E-009</v>
      </c>
      <c r="O25" s="12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34"/>
      <c r="C29" s="129"/>
      <c r="D29" s="129"/>
      <c r="E29" s="129"/>
      <c r="F29" s="129"/>
      <c r="G29" s="129"/>
      <c r="H29" s="129"/>
      <c r="I29" s="129"/>
      <c r="J29" s="129"/>
      <c r="K29" s="134"/>
      <c r="L29" s="134"/>
      <c r="M29" s="134"/>
      <c r="N29" s="134"/>
      <c r="O29" s="12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36"/>
      <c r="B30" s="134"/>
      <c r="C30" s="129"/>
      <c r="D30" s="129"/>
      <c r="E30" s="129"/>
      <c r="F30" s="129"/>
      <c r="G30" s="129"/>
      <c r="H30" s="129"/>
      <c r="I30" s="129"/>
      <c r="J30" s="129"/>
      <c r="K30" s="134"/>
      <c r="L30" s="134"/>
      <c r="M30" s="134"/>
      <c r="N30" s="134"/>
      <c r="O30" s="11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3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37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Expense Analysis - Forecast 2001
(millions)</oddHeader>
    <oddFooter>&amp;CHIGHLY CONFIDENTIAL - DO NOT COPY OR DISTRIBUTE&amp;R&amp;P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114" t="str">
        <f aca="false">"Employee Sensitive "&amp;ROUND((N12/N25)*100,0)&amp;"%"</f>
        <v>Employee Sensitive 0%</v>
      </c>
      <c r="B1" s="8"/>
      <c r="C1" s="44" t="s">
        <v>138</v>
      </c>
      <c r="D1" s="44"/>
      <c r="E1" s="44" t="s">
        <v>111</v>
      </c>
      <c r="F1" s="44"/>
      <c r="G1" s="44" t="s">
        <v>139</v>
      </c>
      <c r="H1" s="44"/>
      <c r="I1" s="44" t="s">
        <v>113</v>
      </c>
      <c r="J1" s="44"/>
      <c r="K1" s="44" t="s">
        <v>140</v>
      </c>
      <c r="L1" s="44"/>
      <c r="M1" s="115" t="s">
        <v>115</v>
      </c>
      <c r="N1" s="115" t="s">
        <v>118</v>
      </c>
      <c r="O1" s="116" t="s">
        <v>116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141</v>
      </c>
      <c r="B2" s="118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20" t="n">
        <f aca="false">SUM(C2:M2)</f>
        <v>0</v>
      </c>
      <c r="O2" s="11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142</v>
      </c>
      <c r="B3" s="118"/>
      <c r="C3" s="119"/>
      <c r="D3" s="119"/>
      <c r="E3" s="119"/>
      <c r="F3" s="119"/>
      <c r="G3" s="119"/>
      <c r="H3" s="119"/>
      <c r="I3" s="119"/>
      <c r="J3" s="119"/>
      <c r="K3" s="118"/>
      <c r="L3" s="118"/>
      <c r="M3" s="118"/>
      <c r="N3" s="120"/>
      <c r="O3" s="11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143</v>
      </c>
      <c r="B4" s="118"/>
      <c r="C4" s="119"/>
      <c r="D4" s="119"/>
      <c r="E4" s="119"/>
      <c r="F4" s="119"/>
      <c r="G4" s="119"/>
      <c r="H4" s="119"/>
      <c r="I4" s="119"/>
      <c r="J4" s="119"/>
      <c r="K4" s="118"/>
      <c r="L4" s="118"/>
      <c r="M4" s="118"/>
      <c r="N4" s="120"/>
      <c r="O4" s="11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144</v>
      </c>
      <c r="B5" s="118"/>
      <c r="C5" s="122"/>
      <c r="D5" s="122"/>
      <c r="E5" s="122"/>
      <c r="F5" s="122"/>
      <c r="G5" s="122"/>
      <c r="H5" s="122"/>
      <c r="I5" s="122"/>
      <c r="J5" s="122"/>
      <c r="K5" s="118"/>
      <c r="L5" s="118"/>
      <c r="M5" s="118"/>
      <c r="N5" s="120" t="n">
        <f aca="false">SUM(C5:M5)</f>
        <v>0</v>
      </c>
      <c r="O5" s="123"/>
      <c r="P5" s="8"/>
      <c r="Q5" s="124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145</v>
      </c>
      <c r="B6" s="118"/>
      <c r="C6" s="125"/>
      <c r="D6" s="125"/>
      <c r="E6" s="125"/>
      <c r="F6" s="125"/>
      <c r="G6" s="125"/>
      <c r="H6" s="125"/>
      <c r="I6" s="125"/>
      <c r="J6" s="125"/>
      <c r="K6" s="118"/>
      <c r="L6" s="118"/>
      <c r="M6" s="118"/>
      <c r="N6" s="120" t="n">
        <f aca="false">SUM(C6:M6)</f>
        <v>0</v>
      </c>
      <c r="O6" s="12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146</v>
      </c>
      <c r="B7" s="118"/>
      <c r="C7" s="126"/>
      <c r="D7" s="126"/>
      <c r="E7" s="126"/>
      <c r="F7" s="126"/>
      <c r="G7" s="126"/>
      <c r="H7" s="126"/>
      <c r="I7" s="126"/>
      <c r="J7" s="126"/>
      <c r="K7" s="118"/>
      <c r="L7" s="118"/>
      <c r="M7" s="118"/>
      <c r="N7" s="120" t="n">
        <f aca="false">SUM(C7:M7)</f>
        <v>0</v>
      </c>
      <c r="O7" s="12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147</v>
      </c>
      <c r="B8" s="118"/>
      <c r="C8" s="126"/>
      <c r="D8" s="126"/>
      <c r="E8" s="126"/>
      <c r="F8" s="126"/>
      <c r="G8" s="126"/>
      <c r="H8" s="126"/>
      <c r="I8" s="126"/>
      <c r="J8" s="126"/>
      <c r="K8" s="118"/>
      <c r="L8" s="118"/>
      <c r="M8" s="118"/>
      <c r="N8" s="120" t="n">
        <f aca="false">SUM(C8:M8)</f>
        <v>0</v>
      </c>
      <c r="O8" s="12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148</v>
      </c>
      <c r="B9" s="118"/>
      <c r="C9" s="126"/>
      <c r="D9" s="126"/>
      <c r="E9" s="126"/>
      <c r="F9" s="126"/>
      <c r="G9" s="126"/>
      <c r="H9" s="126"/>
      <c r="I9" s="126"/>
      <c r="J9" s="126"/>
      <c r="K9" s="118"/>
      <c r="L9" s="118"/>
      <c r="M9" s="118"/>
      <c r="N9" s="120" t="n">
        <f aca="false">SUM(C9:M9)</f>
        <v>0</v>
      </c>
      <c r="O9" s="12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149</v>
      </c>
      <c r="B10" s="118"/>
      <c r="C10" s="126"/>
      <c r="D10" s="126"/>
      <c r="E10" s="126"/>
      <c r="F10" s="126"/>
      <c r="G10" s="126"/>
      <c r="H10" s="126"/>
      <c r="I10" s="126"/>
      <c r="J10" s="126"/>
      <c r="K10" s="118"/>
      <c r="L10" s="118"/>
      <c r="M10" s="118"/>
      <c r="N10" s="120"/>
      <c r="O10" s="12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36</v>
      </c>
      <c r="B11" s="11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 t="n">
        <f aca="false">SUM(C11:M11)</f>
        <v>0</v>
      </c>
      <c r="O11" s="12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8" t="s">
        <v>150</v>
      </c>
      <c r="B12" s="118"/>
      <c r="C12" s="129" t="n">
        <f aca="false">SUM(C2:C11)</f>
        <v>0</v>
      </c>
      <c r="D12" s="129" t="n">
        <f aca="false">SUM(D2:D11)</f>
        <v>0</v>
      </c>
      <c r="E12" s="129" t="n">
        <f aca="false">SUM(E2:E11)</f>
        <v>0</v>
      </c>
      <c r="F12" s="129"/>
      <c r="G12" s="129" t="n">
        <f aca="false">SUM(G2:G11)</f>
        <v>0</v>
      </c>
      <c r="H12" s="129"/>
      <c r="I12" s="129" t="n">
        <f aca="false">SUM(I2:I11)</f>
        <v>0</v>
      </c>
      <c r="J12" s="129"/>
      <c r="K12" s="129" t="n">
        <f aca="false">SUM(K2:K11)</f>
        <v>0</v>
      </c>
      <c r="L12" s="129"/>
      <c r="M12" s="129" t="n">
        <f aca="false">SUM(M2:M11)</f>
        <v>0</v>
      </c>
      <c r="N12" s="129" t="n">
        <f aca="false">SUM(C12:M12)</f>
        <v>0</v>
      </c>
      <c r="O12" s="12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2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2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0" t="str">
        <f aca="false">"Non-Employee Sensitive "&amp;ROUND((N23/N25)*100,0)&amp;"%"</f>
        <v>Non-Employee Sensitive 100%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2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151</v>
      </c>
      <c r="B16" s="11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0" t="n">
        <f aca="false">SUM(C16:M16)</f>
        <v>0</v>
      </c>
      <c r="O16" s="12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152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40</v>
      </c>
      <c r="B18" s="1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0" t="n">
        <f aca="false">SUM(C18:M18)</f>
        <v>0</v>
      </c>
      <c r="O18" s="1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2" t="s">
        <v>153</v>
      </c>
      <c r="B19" s="1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0" t="n">
        <f aca="false">SUM(C19:M19)</f>
        <v>0</v>
      </c>
      <c r="O19" s="12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149</v>
      </c>
      <c r="B20" s="1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0" t="n">
        <f aca="false">SUM(C20:M20)</f>
        <v>0</v>
      </c>
      <c r="O20" s="12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154</v>
      </c>
      <c r="B21" s="1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0"/>
      <c r="O21" s="12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155</v>
      </c>
      <c r="B22" s="118"/>
      <c r="C22" s="127" t="n">
        <v>1E-009</v>
      </c>
      <c r="D22" s="127" t="n">
        <v>1E-009</v>
      </c>
      <c r="E22" s="127" t="n">
        <v>1E-009</v>
      </c>
      <c r="F22" s="127"/>
      <c r="G22" s="127" t="n">
        <v>1E-009</v>
      </c>
      <c r="H22" s="127"/>
      <c r="I22" s="127" t="n">
        <v>1E-009</v>
      </c>
      <c r="J22" s="127"/>
      <c r="K22" s="127" t="n">
        <v>1E-009</v>
      </c>
      <c r="L22" s="127"/>
      <c r="M22" s="127" t="n">
        <v>1E-009</v>
      </c>
      <c r="N22" s="127" t="n">
        <f aca="false">SUM(C22:M22)</f>
        <v>7E-009</v>
      </c>
      <c r="O22" s="12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8" t="s">
        <v>150</v>
      </c>
      <c r="B23" s="118"/>
      <c r="C23" s="133" t="n">
        <f aca="false">SUM(C16:C22)</f>
        <v>1E-009</v>
      </c>
      <c r="D23" s="133" t="n">
        <f aca="false">SUM(D16:D22)</f>
        <v>1E-009</v>
      </c>
      <c r="E23" s="133" t="n">
        <f aca="false">SUM(E16:E22)</f>
        <v>1E-009</v>
      </c>
      <c r="F23" s="133"/>
      <c r="G23" s="133" t="n">
        <f aca="false">SUM(G16:G22)</f>
        <v>1E-009</v>
      </c>
      <c r="H23" s="133"/>
      <c r="I23" s="133" t="n">
        <f aca="false">SUM(I16:I22)</f>
        <v>1E-009</v>
      </c>
      <c r="J23" s="133"/>
      <c r="K23" s="133" t="n">
        <f aca="false">SUM(K16:K22)</f>
        <v>1E-009</v>
      </c>
      <c r="L23" s="133"/>
      <c r="M23" s="133" t="n">
        <f aca="false">SUM(M16:M22)</f>
        <v>1E-009</v>
      </c>
      <c r="N23" s="133" t="n">
        <f aca="false">SUM(C23:M23)</f>
        <v>7E-009</v>
      </c>
      <c r="O23" s="12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 t="n">
        <f aca="false">SUM(C24:M24)</f>
        <v>0</v>
      </c>
      <c r="O24" s="12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4" t="s">
        <v>156</v>
      </c>
      <c r="B25" s="134"/>
      <c r="C25" s="135" t="n">
        <f aca="false">C12+C23</f>
        <v>1E-009</v>
      </c>
      <c r="D25" s="135" t="n">
        <f aca="false">D12+D23</f>
        <v>1E-009</v>
      </c>
      <c r="E25" s="135" t="n">
        <f aca="false">E12+E23</f>
        <v>1E-009</v>
      </c>
      <c r="F25" s="135"/>
      <c r="G25" s="135" t="n">
        <f aca="false">G12+G23</f>
        <v>1E-009</v>
      </c>
      <c r="H25" s="135"/>
      <c r="I25" s="135" t="n">
        <f aca="false">I12+I23</f>
        <v>1E-009</v>
      </c>
      <c r="J25" s="135"/>
      <c r="K25" s="135" t="n">
        <f aca="false">K12+K23</f>
        <v>1E-009</v>
      </c>
      <c r="L25" s="135"/>
      <c r="M25" s="135" t="n">
        <f aca="false">M12+M23</f>
        <v>1E-009</v>
      </c>
      <c r="N25" s="135" t="n">
        <f aca="false">SUM(C25:M25)</f>
        <v>7E-009</v>
      </c>
      <c r="O25" s="12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34"/>
      <c r="C29" s="129"/>
      <c r="D29" s="129"/>
      <c r="E29" s="129"/>
      <c r="F29" s="129"/>
      <c r="G29" s="129"/>
      <c r="H29" s="129"/>
      <c r="I29" s="129"/>
      <c r="J29" s="129"/>
      <c r="K29" s="134"/>
      <c r="L29" s="134"/>
      <c r="M29" s="134"/>
      <c r="N29" s="134"/>
      <c r="O29" s="12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36"/>
      <c r="B30" s="134"/>
      <c r="C30" s="129"/>
      <c r="D30" s="129"/>
      <c r="E30" s="129"/>
      <c r="F30" s="129"/>
      <c r="G30" s="129"/>
      <c r="H30" s="129"/>
      <c r="I30" s="129"/>
      <c r="J30" s="129"/>
      <c r="K30" s="134"/>
      <c r="L30" s="134"/>
      <c r="M30" s="134"/>
      <c r="N30" s="134"/>
      <c r="O30" s="11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3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37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Expense Analysis - Forecast 2001
(millions)</oddHeader>
    <oddFooter>&amp;CHIGHLY CONFIDENTIAL - DO NOT COPY OR DISTRIBUTE&amp;R&amp;P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114" t="str">
        <f aca="false">"Employee Sensitive "&amp;ROUND((N12/N25)*100,0)&amp;"%"</f>
        <v>Employee Sensitive 0%</v>
      </c>
      <c r="B1" s="8"/>
      <c r="C1" s="44" t="s">
        <v>138</v>
      </c>
      <c r="D1" s="44"/>
      <c r="E1" s="44" t="s">
        <v>111</v>
      </c>
      <c r="F1" s="44"/>
      <c r="G1" s="44" t="s">
        <v>139</v>
      </c>
      <c r="H1" s="44"/>
      <c r="I1" s="44" t="s">
        <v>113</v>
      </c>
      <c r="J1" s="44"/>
      <c r="K1" s="44" t="s">
        <v>140</v>
      </c>
      <c r="L1" s="44"/>
      <c r="M1" s="115" t="s">
        <v>115</v>
      </c>
      <c r="N1" s="115" t="s">
        <v>118</v>
      </c>
      <c r="O1" s="116" t="s">
        <v>116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141</v>
      </c>
      <c r="B2" s="118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20" t="n">
        <f aca="false">SUM(C2:M2)</f>
        <v>0</v>
      </c>
      <c r="O2" s="11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142</v>
      </c>
      <c r="B3" s="118"/>
      <c r="C3" s="119"/>
      <c r="D3" s="119"/>
      <c r="E3" s="119"/>
      <c r="F3" s="119"/>
      <c r="G3" s="119"/>
      <c r="H3" s="119"/>
      <c r="I3" s="119"/>
      <c r="J3" s="119"/>
      <c r="K3" s="118"/>
      <c r="L3" s="118"/>
      <c r="M3" s="118"/>
      <c r="N3" s="120"/>
      <c r="O3" s="11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143</v>
      </c>
      <c r="B4" s="118"/>
      <c r="C4" s="119"/>
      <c r="D4" s="119"/>
      <c r="E4" s="119"/>
      <c r="F4" s="119"/>
      <c r="G4" s="119"/>
      <c r="H4" s="119"/>
      <c r="I4" s="119"/>
      <c r="J4" s="119"/>
      <c r="K4" s="118"/>
      <c r="L4" s="118"/>
      <c r="M4" s="118"/>
      <c r="N4" s="120"/>
      <c r="O4" s="11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144</v>
      </c>
      <c r="B5" s="118"/>
      <c r="C5" s="122"/>
      <c r="D5" s="122"/>
      <c r="E5" s="122"/>
      <c r="F5" s="122"/>
      <c r="G5" s="122"/>
      <c r="H5" s="122"/>
      <c r="I5" s="122"/>
      <c r="J5" s="122"/>
      <c r="K5" s="118"/>
      <c r="L5" s="118"/>
      <c r="M5" s="118"/>
      <c r="N5" s="120" t="n">
        <f aca="false">SUM(C5:M5)</f>
        <v>0</v>
      </c>
      <c r="O5" s="123"/>
      <c r="P5" s="8"/>
      <c r="Q5" s="124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145</v>
      </c>
      <c r="B6" s="118"/>
      <c r="C6" s="125"/>
      <c r="D6" s="125"/>
      <c r="E6" s="125"/>
      <c r="F6" s="125"/>
      <c r="G6" s="125"/>
      <c r="H6" s="125"/>
      <c r="I6" s="125"/>
      <c r="J6" s="125"/>
      <c r="K6" s="118"/>
      <c r="L6" s="118"/>
      <c r="M6" s="118"/>
      <c r="N6" s="120" t="n">
        <f aca="false">SUM(C6:M6)</f>
        <v>0</v>
      </c>
      <c r="O6" s="12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146</v>
      </c>
      <c r="B7" s="118"/>
      <c r="C7" s="126"/>
      <c r="D7" s="126"/>
      <c r="E7" s="126"/>
      <c r="F7" s="126"/>
      <c r="G7" s="126"/>
      <c r="H7" s="126"/>
      <c r="I7" s="126"/>
      <c r="J7" s="126"/>
      <c r="K7" s="118"/>
      <c r="L7" s="118"/>
      <c r="M7" s="118"/>
      <c r="N7" s="120" t="n">
        <f aca="false">SUM(C7:M7)</f>
        <v>0</v>
      </c>
      <c r="O7" s="12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147</v>
      </c>
      <c r="B8" s="118"/>
      <c r="C8" s="126"/>
      <c r="D8" s="126"/>
      <c r="E8" s="126"/>
      <c r="F8" s="126"/>
      <c r="G8" s="126"/>
      <c r="H8" s="126"/>
      <c r="I8" s="126"/>
      <c r="J8" s="126"/>
      <c r="K8" s="118"/>
      <c r="L8" s="118"/>
      <c r="M8" s="118"/>
      <c r="N8" s="120" t="n">
        <f aca="false">SUM(C8:M8)</f>
        <v>0</v>
      </c>
      <c r="O8" s="12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148</v>
      </c>
      <c r="B9" s="118"/>
      <c r="C9" s="126"/>
      <c r="D9" s="126"/>
      <c r="E9" s="126"/>
      <c r="F9" s="126"/>
      <c r="G9" s="126"/>
      <c r="H9" s="126"/>
      <c r="I9" s="126"/>
      <c r="J9" s="126"/>
      <c r="K9" s="118"/>
      <c r="L9" s="118"/>
      <c r="M9" s="118"/>
      <c r="N9" s="120" t="n">
        <f aca="false">SUM(C9:M9)</f>
        <v>0</v>
      </c>
      <c r="O9" s="12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149</v>
      </c>
      <c r="B10" s="118"/>
      <c r="C10" s="126"/>
      <c r="D10" s="126"/>
      <c r="E10" s="126"/>
      <c r="F10" s="126"/>
      <c r="G10" s="126"/>
      <c r="H10" s="126"/>
      <c r="I10" s="126"/>
      <c r="J10" s="126"/>
      <c r="K10" s="118"/>
      <c r="L10" s="118"/>
      <c r="M10" s="118"/>
      <c r="N10" s="120"/>
      <c r="O10" s="12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36</v>
      </c>
      <c r="B11" s="11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 t="n">
        <f aca="false">SUM(C11:M11)</f>
        <v>0</v>
      </c>
      <c r="O11" s="12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8" t="s">
        <v>150</v>
      </c>
      <c r="B12" s="118"/>
      <c r="C12" s="129" t="n">
        <f aca="false">SUM(C2:C11)</f>
        <v>0</v>
      </c>
      <c r="D12" s="129" t="n">
        <f aca="false">SUM(D2:D11)</f>
        <v>0</v>
      </c>
      <c r="E12" s="129" t="n">
        <f aca="false">SUM(E2:E11)</f>
        <v>0</v>
      </c>
      <c r="F12" s="129"/>
      <c r="G12" s="129" t="n">
        <f aca="false">SUM(G2:G11)</f>
        <v>0</v>
      </c>
      <c r="H12" s="129"/>
      <c r="I12" s="129" t="n">
        <f aca="false">SUM(I2:I11)</f>
        <v>0</v>
      </c>
      <c r="J12" s="129"/>
      <c r="K12" s="129" t="n">
        <f aca="false">SUM(K2:K11)</f>
        <v>0</v>
      </c>
      <c r="L12" s="129"/>
      <c r="M12" s="129" t="n">
        <f aca="false">SUM(M2:M11)</f>
        <v>0</v>
      </c>
      <c r="N12" s="129" t="n">
        <f aca="false">SUM(C12:M12)</f>
        <v>0</v>
      </c>
      <c r="O12" s="12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2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2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0" t="str">
        <f aca="false">"Non-Employee Sensitive "&amp;ROUND((N23/N25)*100,0)&amp;"%"</f>
        <v>Non-Employee Sensitive 100%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2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151</v>
      </c>
      <c r="B16" s="11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0" t="n">
        <f aca="false">SUM(C16:M16)</f>
        <v>0</v>
      </c>
      <c r="O16" s="12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152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40</v>
      </c>
      <c r="B18" s="1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0" t="n">
        <f aca="false">SUM(C18:M18)</f>
        <v>0</v>
      </c>
      <c r="O18" s="1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2" t="s">
        <v>153</v>
      </c>
      <c r="B19" s="1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0" t="n">
        <f aca="false">SUM(C19:M19)</f>
        <v>0</v>
      </c>
      <c r="O19" s="12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149</v>
      </c>
      <c r="B20" s="1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0" t="n">
        <f aca="false">SUM(C20:M20)</f>
        <v>0</v>
      </c>
      <c r="O20" s="12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154</v>
      </c>
      <c r="B21" s="1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0"/>
      <c r="O21" s="12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155</v>
      </c>
      <c r="B22" s="118"/>
      <c r="C22" s="127" t="n">
        <v>1E-009</v>
      </c>
      <c r="D22" s="127" t="n">
        <v>1E-009</v>
      </c>
      <c r="E22" s="127" t="n">
        <v>1E-009</v>
      </c>
      <c r="F22" s="127"/>
      <c r="G22" s="127" t="n">
        <v>1E-009</v>
      </c>
      <c r="H22" s="127"/>
      <c r="I22" s="127" t="n">
        <v>1E-009</v>
      </c>
      <c r="J22" s="127"/>
      <c r="K22" s="127" t="n">
        <v>1E-009</v>
      </c>
      <c r="L22" s="127"/>
      <c r="M22" s="127" t="n">
        <v>1E-009</v>
      </c>
      <c r="N22" s="127" t="n">
        <f aca="false">SUM(C22:M22)</f>
        <v>7E-009</v>
      </c>
      <c r="O22" s="12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8" t="s">
        <v>150</v>
      </c>
      <c r="B23" s="118"/>
      <c r="C23" s="133" t="n">
        <f aca="false">SUM(C16:C22)</f>
        <v>1E-009</v>
      </c>
      <c r="D23" s="133" t="n">
        <f aca="false">SUM(D16:D22)</f>
        <v>1E-009</v>
      </c>
      <c r="E23" s="133" t="n">
        <f aca="false">SUM(E16:E22)</f>
        <v>1E-009</v>
      </c>
      <c r="F23" s="133"/>
      <c r="G23" s="133" t="n">
        <f aca="false">SUM(G16:G22)</f>
        <v>1E-009</v>
      </c>
      <c r="H23" s="133"/>
      <c r="I23" s="133" t="n">
        <f aca="false">SUM(I16:I22)</f>
        <v>1E-009</v>
      </c>
      <c r="J23" s="133"/>
      <c r="K23" s="133" t="n">
        <f aca="false">SUM(K16:K22)</f>
        <v>1E-009</v>
      </c>
      <c r="L23" s="133"/>
      <c r="M23" s="133" t="n">
        <f aca="false">SUM(M16:M22)</f>
        <v>1E-009</v>
      </c>
      <c r="N23" s="133" t="n">
        <f aca="false">SUM(C23:M23)</f>
        <v>7E-009</v>
      </c>
      <c r="O23" s="12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 t="n">
        <f aca="false">SUM(C24:M24)</f>
        <v>0</v>
      </c>
      <c r="O24" s="12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4" t="s">
        <v>156</v>
      </c>
      <c r="B25" s="134"/>
      <c r="C25" s="135" t="n">
        <f aca="false">C12+C23</f>
        <v>1E-009</v>
      </c>
      <c r="D25" s="135" t="n">
        <f aca="false">D12+D23</f>
        <v>1E-009</v>
      </c>
      <c r="E25" s="135" t="n">
        <f aca="false">E12+E23</f>
        <v>1E-009</v>
      </c>
      <c r="F25" s="135"/>
      <c r="G25" s="135" t="n">
        <f aca="false">G12+G23</f>
        <v>1E-009</v>
      </c>
      <c r="H25" s="135"/>
      <c r="I25" s="135" t="n">
        <f aca="false">I12+I23</f>
        <v>1E-009</v>
      </c>
      <c r="J25" s="135"/>
      <c r="K25" s="135" t="n">
        <f aca="false">K12+K23</f>
        <v>1E-009</v>
      </c>
      <c r="L25" s="135"/>
      <c r="M25" s="135" t="n">
        <f aca="false">M12+M23</f>
        <v>1E-009</v>
      </c>
      <c r="N25" s="135" t="n">
        <f aca="false">SUM(C25:M25)</f>
        <v>7E-009</v>
      </c>
      <c r="O25" s="12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34"/>
      <c r="C29" s="129"/>
      <c r="D29" s="129"/>
      <c r="E29" s="129"/>
      <c r="F29" s="129"/>
      <c r="G29" s="129"/>
      <c r="H29" s="129"/>
      <c r="I29" s="129"/>
      <c r="J29" s="129"/>
      <c r="K29" s="134"/>
      <c r="L29" s="134"/>
      <c r="M29" s="134"/>
      <c r="N29" s="134"/>
      <c r="O29" s="12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36"/>
      <c r="B30" s="134"/>
      <c r="C30" s="129"/>
      <c r="D30" s="129"/>
      <c r="E30" s="129"/>
      <c r="F30" s="129"/>
      <c r="G30" s="129"/>
      <c r="H30" s="129"/>
      <c r="I30" s="129"/>
      <c r="J30" s="129"/>
      <c r="K30" s="134"/>
      <c r="L30" s="134"/>
      <c r="M30" s="134"/>
      <c r="N30" s="134"/>
      <c r="O30" s="11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3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37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Expense Analysis - Forecast 2001
(millions)</oddHeader>
    <oddFooter>&amp;CHIGHLY CONFIDENTIAL - DO NOT COPY OR DISTRIBUTE&amp;R&amp;P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114" t="str">
        <f aca="false">"Employee Sensitive "&amp;ROUND((N12/N25)*100,0)&amp;"%"</f>
        <v>Employee Sensitive 0%</v>
      </c>
      <c r="B1" s="8"/>
      <c r="C1" s="44" t="s">
        <v>138</v>
      </c>
      <c r="D1" s="44"/>
      <c r="E1" s="44" t="s">
        <v>111</v>
      </c>
      <c r="F1" s="44"/>
      <c r="G1" s="44" t="s">
        <v>139</v>
      </c>
      <c r="H1" s="44"/>
      <c r="I1" s="44" t="s">
        <v>113</v>
      </c>
      <c r="J1" s="44"/>
      <c r="K1" s="44" t="s">
        <v>140</v>
      </c>
      <c r="L1" s="44"/>
      <c r="M1" s="115" t="s">
        <v>115</v>
      </c>
      <c r="N1" s="115" t="s">
        <v>118</v>
      </c>
      <c r="O1" s="116" t="s">
        <v>116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141</v>
      </c>
      <c r="B2" s="118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20" t="n">
        <f aca="false">SUM(C2:M2)</f>
        <v>0</v>
      </c>
      <c r="O2" s="11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142</v>
      </c>
      <c r="B3" s="118"/>
      <c r="C3" s="119"/>
      <c r="D3" s="119"/>
      <c r="E3" s="119"/>
      <c r="F3" s="119"/>
      <c r="G3" s="119"/>
      <c r="H3" s="119"/>
      <c r="I3" s="119"/>
      <c r="J3" s="119"/>
      <c r="K3" s="118"/>
      <c r="L3" s="118"/>
      <c r="M3" s="118"/>
      <c r="N3" s="120"/>
      <c r="O3" s="11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143</v>
      </c>
      <c r="B4" s="118"/>
      <c r="C4" s="119"/>
      <c r="D4" s="119"/>
      <c r="E4" s="119"/>
      <c r="F4" s="119"/>
      <c r="G4" s="119"/>
      <c r="H4" s="119"/>
      <c r="I4" s="119"/>
      <c r="J4" s="119"/>
      <c r="K4" s="118"/>
      <c r="L4" s="118"/>
      <c r="M4" s="118"/>
      <c r="N4" s="120"/>
      <c r="O4" s="11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144</v>
      </c>
      <c r="B5" s="118"/>
      <c r="C5" s="122"/>
      <c r="D5" s="122"/>
      <c r="E5" s="122"/>
      <c r="F5" s="122"/>
      <c r="G5" s="122"/>
      <c r="H5" s="122"/>
      <c r="I5" s="122"/>
      <c r="J5" s="122"/>
      <c r="K5" s="118"/>
      <c r="L5" s="118"/>
      <c r="M5" s="118"/>
      <c r="N5" s="120" t="n">
        <f aca="false">SUM(C5:M5)</f>
        <v>0</v>
      </c>
      <c r="O5" s="123"/>
      <c r="P5" s="8"/>
      <c r="Q5" s="124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145</v>
      </c>
      <c r="B6" s="118"/>
      <c r="C6" s="125"/>
      <c r="D6" s="125"/>
      <c r="E6" s="125"/>
      <c r="F6" s="125"/>
      <c r="G6" s="125"/>
      <c r="H6" s="125"/>
      <c r="I6" s="125"/>
      <c r="J6" s="125"/>
      <c r="K6" s="118"/>
      <c r="L6" s="118"/>
      <c r="M6" s="118"/>
      <c r="N6" s="120" t="n">
        <f aca="false">SUM(C6:M6)</f>
        <v>0</v>
      </c>
      <c r="O6" s="12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146</v>
      </c>
      <c r="B7" s="118"/>
      <c r="C7" s="126"/>
      <c r="D7" s="126"/>
      <c r="E7" s="126"/>
      <c r="F7" s="126"/>
      <c r="G7" s="126"/>
      <c r="H7" s="126"/>
      <c r="I7" s="126"/>
      <c r="J7" s="126"/>
      <c r="K7" s="118"/>
      <c r="L7" s="118"/>
      <c r="M7" s="118"/>
      <c r="N7" s="120" t="n">
        <f aca="false">SUM(C7:M7)</f>
        <v>0</v>
      </c>
      <c r="O7" s="12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147</v>
      </c>
      <c r="B8" s="118"/>
      <c r="C8" s="126"/>
      <c r="D8" s="126"/>
      <c r="E8" s="126"/>
      <c r="F8" s="126"/>
      <c r="G8" s="126"/>
      <c r="H8" s="126"/>
      <c r="I8" s="126"/>
      <c r="J8" s="126"/>
      <c r="K8" s="118"/>
      <c r="L8" s="118"/>
      <c r="M8" s="118"/>
      <c r="N8" s="120" t="n">
        <f aca="false">SUM(C8:M8)</f>
        <v>0</v>
      </c>
      <c r="O8" s="12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148</v>
      </c>
      <c r="B9" s="118"/>
      <c r="C9" s="126"/>
      <c r="D9" s="126"/>
      <c r="E9" s="126"/>
      <c r="F9" s="126"/>
      <c r="G9" s="126"/>
      <c r="H9" s="126"/>
      <c r="I9" s="126"/>
      <c r="J9" s="126"/>
      <c r="K9" s="118"/>
      <c r="L9" s="118"/>
      <c r="M9" s="118"/>
      <c r="N9" s="120" t="n">
        <f aca="false">SUM(C9:M9)</f>
        <v>0</v>
      </c>
      <c r="O9" s="12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149</v>
      </c>
      <c r="B10" s="118"/>
      <c r="C10" s="126"/>
      <c r="D10" s="126"/>
      <c r="E10" s="126"/>
      <c r="F10" s="126"/>
      <c r="G10" s="126"/>
      <c r="H10" s="126"/>
      <c r="I10" s="126"/>
      <c r="J10" s="126"/>
      <c r="K10" s="118"/>
      <c r="L10" s="118"/>
      <c r="M10" s="118"/>
      <c r="N10" s="120"/>
      <c r="O10" s="12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36</v>
      </c>
      <c r="B11" s="11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 t="n">
        <f aca="false">SUM(C11:M11)</f>
        <v>0</v>
      </c>
      <c r="O11" s="12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8" t="s">
        <v>150</v>
      </c>
      <c r="B12" s="118"/>
      <c r="C12" s="129" t="n">
        <f aca="false">SUM(C2:C11)</f>
        <v>0</v>
      </c>
      <c r="D12" s="129" t="n">
        <f aca="false">SUM(D2:D11)</f>
        <v>0</v>
      </c>
      <c r="E12" s="129" t="n">
        <f aca="false">SUM(E2:E11)</f>
        <v>0</v>
      </c>
      <c r="F12" s="129"/>
      <c r="G12" s="129" t="n">
        <f aca="false">SUM(G2:G11)</f>
        <v>0</v>
      </c>
      <c r="H12" s="129"/>
      <c r="I12" s="129" t="n">
        <f aca="false">SUM(I2:I11)</f>
        <v>0</v>
      </c>
      <c r="J12" s="129"/>
      <c r="K12" s="129" t="n">
        <f aca="false">SUM(K2:K11)</f>
        <v>0</v>
      </c>
      <c r="L12" s="129"/>
      <c r="M12" s="129" t="n">
        <f aca="false">SUM(M2:M11)</f>
        <v>0</v>
      </c>
      <c r="N12" s="129" t="n">
        <f aca="false">SUM(C12:M12)</f>
        <v>0</v>
      </c>
      <c r="O12" s="12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2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2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0" t="str">
        <f aca="false">"Non-Employee Sensitive "&amp;ROUND((N23/N25)*100,0)&amp;"%"</f>
        <v>Non-Employee Sensitive 100%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2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151</v>
      </c>
      <c r="B16" s="11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0" t="n">
        <f aca="false">SUM(C16:M16)</f>
        <v>0</v>
      </c>
      <c r="O16" s="12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152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40</v>
      </c>
      <c r="B18" s="1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0" t="n">
        <f aca="false">SUM(C18:M18)</f>
        <v>0</v>
      </c>
      <c r="O18" s="1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2" t="s">
        <v>153</v>
      </c>
      <c r="B19" s="1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0" t="n">
        <f aca="false">SUM(C19:M19)</f>
        <v>0</v>
      </c>
      <c r="O19" s="12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149</v>
      </c>
      <c r="B20" s="1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0" t="n">
        <f aca="false">SUM(C20:M20)</f>
        <v>0</v>
      </c>
      <c r="O20" s="12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154</v>
      </c>
      <c r="B21" s="1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0"/>
      <c r="O21" s="12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155</v>
      </c>
      <c r="B22" s="118"/>
      <c r="C22" s="127" t="n">
        <v>1E-009</v>
      </c>
      <c r="D22" s="127" t="n">
        <v>1E-009</v>
      </c>
      <c r="E22" s="127" t="n">
        <v>1E-009</v>
      </c>
      <c r="F22" s="127"/>
      <c r="G22" s="127" t="n">
        <v>1E-009</v>
      </c>
      <c r="H22" s="127"/>
      <c r="I22" s="127" t="n">
        <v>1E-009</v>
      </c>
      <c r="J22" s="127"/>
      <c r="K22" s="127" t="n">
        <v>1E-009</v>
      </c>
      <c r="L22" s="127"/>
      <c r="M22" s="127" t="n">
        <v>1E-009</v>
      </c>
      <c r="N22" s="127" t="n">
        <f aca="false">SUM(C22:M22)</f>
        <v>7E-009</v>
      </c>
      <c r="O22" s="12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8" t="s">
        <v>150</v>
      </c>
      <c r="B23" s="118"/>
      <c r="C23" s="133" t="n">
        <f aca="false">SUM(C16:C22)</f>
        <v>1E-009</v>
      </c>
      <c r="D23" s="133" t="n">
        <f aca="false">SUM(D16:D22)</f>
        <v>1E-009</v>
      </c>
      <c r="E23" s="133" t="n">
        <f aca="false">SUM(E16:E22)</f>
        <v>1E-009</v>
      </c>
      <c r="F23" s="133"/>
      <c r="G23" s="133" t="n">
        <f aca="false">SUM(G16:G22)</f>
        <v>1E-009</v>
      </c>
      <c r="H23" s="133"/>
      <c r="I23" s="133" t="n">
        <f aca="false">SUM(I16:I22)</f>
        <v>1E-009</v>
      </c>
      <c r="J23" s="133"/>
      <c r="K23" s="133" t="n">
        <f aca="false">SUM(K16:K22)</f>
        <v>1E-009</v>
      </c>
      <c r="L23" s="133"/>
      <c r="M23" s="133" t="n">
        <f aca="false">SUM(M16:M22)</f>
        <v>1E-009</v>
      </c>
      <c r="N23" s="133" t="n">
        <f aca="false">SUM(C23:M23)</f>
        <v>7E-009</v>
      </c>
      <c r="O23" s="12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 t="n">
        <f aca="false">SUM(C24:M24)</f>
        <v>0</v>
      </c>
      <c r="O24" s="12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4" t="s">
        <v>156</v>
      </c>
      <c r="B25" s="134"/>
      <c r="C25" s="135" t="n">
        <f aca="false">C12+C23</f>
        <v>1E-009</v>
      </c>
      <c r="D25" s="135" t="n">
        <f aca="false">D12+D23</f>
        <v>1E-009</v>
      </c>
      <c r="E25" s="135" t="n">
        <f aca="false">E12+E23</f>
        <v>1E-009</v>
      </c>
      <c r="F25" s="135"/>
      <c r="G25" s="135" t="n">
        <f aca="false">G12+G23</f>
        <v>1E-009</v>
      </c>
      <c r="H25" s="135"/>
      <c r="I25" s="135" t="n">
        <f aca="false">I12+I23</f>
        <v>1E-009</v>
      </c>
      <c r="J25" s="135"/>
      <c r="K25" s="135" t="n">
        <f aca="false">K12+K23</f>
        <v>1E-009</v>
      </c>
      <c r="L25" s="135"/>
      <c r="M25" s="135" t="n">
        <f aca="false">M12+M23</f>
        <v>1E-009</v>
      </c>
      <c r="N25" s="135" t="n">
        <f aca="false">SUM(C25:M25)</f>
        <v>7E-009</v>
      </c>
      <c r="O25" s="12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34"/>
      <c r="C29" s="129"/>
      <c r="D29" s="129"/>
      <c r="E29" s="129"/>
      <c r="F29" s="129"/>
      <c r="G29" s="129"/>
      <c r="H29" s="129"/>
      <c r="I29" s="129"/>
      <c r="J29" s="129"/>
      <c r="K29" s="134"/>
      <c r="L29" s="134"/>
      <c r="M29" s="134"/>
      <c r="N29" s="134"/>
      <c r="O29" s="12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36"/>
      <c r="B30" s="134"/>
      <c r="C30" s="129"/>
      <c r="D30" s="129"/>
      <c r="E30" s="129"/>
      <c r="F30" s="129"/>
      <c r="G30" s="129"/>
      <c r="H30" s="129"/>
      <c r="I30" s="129"/>
      <c r="J30" s="129"/>
      <c r="K30" s="134"/>
      <c r="L30" s="134"/>
      <c r="M30" s="134"/>
      <c r="N30" s="134"/>
      <c r="O30" s="11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3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37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Expense Analysis - Forecast 2001
(millions)</oddHeader>
    <oddFooter>&amp;CHIGHLY CONFIDENTIAL - DO NOT COPY OR DISTRIBUTE&amp;R&amp;P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114" t="str">
        <f aca="false">"Employee Sensitive "&amp;ROUND((N12/N25)*100,0)&amp;"%"</f>
        <v>Employee Sensitive 0%</v>
      </c>
      <c r="B1" s="8"/>
      <c r="C1" s="44" t="s">
        <v>138</v>
      </c>
      <c r="D1" s="44"/>
      <c r="E1" s="44" t="s">
        <v>111</v>
      </c>
      <c r="F1" s="44"/>
      <c r="G1" s="44" t="s">
        <v>139</v>
      </c>
      <c r="H1" s="44"/>
      <c r="I1" s="44" t="s">
        <v>113</v>
      </c>
      <c r="J1" s="44"/>
      <c r="K1" s="44" t="s">
        <v>140</v>
      </c>
      <c r="L1" s="44"/>
      <c r="M1" s="115" t="s">
        <v>115</v>
      </c>
      <c r="N1" s="115" t="s">
        <v>118</v>
      </c>
      <c r="O1" s="116" t="s">
        <v>116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141</v>
      </c>
      <c r="B2" s="118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20" t="n">
        <f aca="false">SUM(C2:M2)</f>
        <v>0</v>
      </c>
      <c r="O2" s="11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142</v>
      </c>
      <c r="B3" s="118"/>
      <c r="C3" s="119"/>
      <c r="D3" s="119"/>
      <c r="E3" s="119"/>
      <c r="F3" s="119"/>
      <c r="G3" s="119"/>
      <c r="H3" s="119"/>
      <c r="I3" s="119"/>
      <c r="J3" s="119"/>
      <c r="K3" s="118"/>
      <c r="L3" s="118"/>
      <c r="M3" s="118"/>
      <c r="N3" s="120"/>
      <c r="O3" s="11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143</v>
      </c>
      <c r="B4" s="118"/>
      <c r="C4" s="119"/>
      <c r="D4" s="119"/>
      <c r="E4" s="119"/>
      <c r="F4" s="119"/>
      <c r="G4" s="119"/>
      <c r="H4" s="119"/>
      <c r="I4" s="119"/>
      <c r="J4" s="119"/>
      <c r="K4" s="118"/>
      <c r="L4" s="118"/>
      <c r="M4" s="118"/>
      <c r="N4" s="120"/>
      <c r="O4" s="11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144</v>
      </c>
      <c r="B5" s="118"/>
      <c r="C5" s="122"/>
      <c r="D5" s="122"/>
      <c r="E5" s="122"/>
      <c r="F5" s="122"/>
      <c r="G5" s="122"/>
      <c r="H5" s="122"/>
      <c r="I5" s="122"/>
      <c r="J5" s="122"/>
      <c r="K5" s="118"/>
      <c r="L5" s="118"/>
      <c r="M5" s="118"/>
      <c r="N5" s="120" t="n">
        <f aca="false">SUM(C5:M5)</f>
        <v>0</v>
      </c>
      <c r="O5" s="123"/>
      <c r="P5" s="8"/>
      <c r="Q5" s="124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145</v>
      </c>
      <c r="B6" s="118"/>
      <c r="C6" s="125"/>
      <c r="D6" s="125"/>
      <c r="E6" s="125"/>
      <c r="F6" s="125"/>
      <c r="G6" s="125"/>
      <c r="H6" s="125"/>
      <c r="I6" s="125"/>
      <c r="J6" s="125"/>
      <c r="K6" s="118"/>
      <c r="L6" s="118"/>
      <c r="M6" s="118"/>
      <c r="N6" s="120" t="n">
        <f aca="false">SUM(C6:M6)</f>
        <v>0</v>
      </c>
      <c r="O6" s="12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146</v>
      </c>
      <c r="B7" s="118"/>
      <c r="C7" s="126"/>
      <c r="D7" s="126"/>
      <c r="E7" s="126"/>
      <c r="F7" s="126"/>
      <c r="G7" s="126"/>
      <c r="H7" s="126"/>
      <c r="I7" s="126"/>
      <c r="J7" s="126"/>
      <c r="K7" s="118"/>
      <c r="L7" s="118"/>
      <c r="M7" s="118"/>
      <c r="N7" s="120" t="n">
        <f aca="false">SUM(C7:M7)</f>
        <v>0</v>
      </c>
      <c r="O7" s="12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147</v>
      </c>
      <c r="B8" s="118"/>
      <c r="C8" s="126"/>
      <c r="D8" s="126"/>
      <c r="E8" s="126"/>
      <c r="F8" s="126"/>
      <c r="G8" s="126"/>
      <c r="H8" s="126"/>
      <c r="I8" s="126"/>
      <c r="J8" s="126"/>
      <c r="K8" s="118"/>
      <c r="L8" s="118"/>
      <c r="M8" s="118"/>
      <c r="N8" s="120" t="n">
        <f aca="false">SUM(C8:M8)</f>
        <v>0</v>
      </c>
      <c r="O8" s="12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148</v>
      </c>
      <c r="B9" s="118"/>
      <c r="C9" s="126"/>
      <c r="D9" s="126"/>
      <c r="E9" s="126"/>
      <c r="F9" s="126"/>
      <c r="G9" s="126"/>
      <c r="H9" s="126"/>
      <c r="I9" s="126"/>
      <c r="J9" s="126"/>
      <c r="K9" s="118"/>
      <c r="L9" s="118"/>
      <c r="M9" s="118"/>
      <c r="N9" s="120" t="n">
        <f aca="false">SUM(C9:M9)</f>
        <v>0</v>
      </c>
      <c r="O9" s="12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149</v>
      </c>
      <c r="B10" s="118"/>
      <c r="C10" s="126"/>
      <c r="D10" s="126"/>
      <c r="E10" s="126"/>
      <c r="F10" s="126"/>
      <c r="G10" s="126"/>
      <c r="H10" s="126"/>
      <c r="I10" s="126"/>
      <c r="J10" s="126"/>
      <c r="K10" s="118"/>
      <c r="L10" s="118"/>
      <c r="M10" s="118"/>
      <c r="N10" s="120"/>
      <c r="O10" s="12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36</v>
      </c>
      <c r="B11" s="11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 t="n">
        <f aca="false">SUM(C11:M11)</f>
        <v>0</v>
      </c>
      <c r="O11" s="12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8" t="s">
        <v>150</v>
      </c>
      <c r="B12" s="118"/>
      <c r="C12" s="129" t="n">
        <f aca="false">SUM(C2:C11)</f>
        <v>0</v>
      </c>
      <c r="D12" s="129" t="n">
        <f aca="false">SUM(D2:D11)</f>
        <v>0</v>
      </c>
      <c r="E12" s="129" t="n">
        <f aca="false">SUM(E2:E11)</f>
        <v>0</v>
      </c>
      <c r="F12" s="129"/>
      <c r="G12" s="129" t="n">
        <f aca="false">SUM(G2:G11)</f>
        <v>0</v>
      </c>
      <c r="H12" s="129"/>
      <c r="I12" s="129" t="n">
        <f aca="false">SUM(I2:I11)</f>
        <v>0</v>
      </c>
      <c r="J12" s="129"/>
      <c r="K12" s="129" t="n">
        <f aca="false">SUM(K2:K11)</f>
        <v>0</v>
      </c>
      <c r="L12" s="129"/>
      <c r="M12" s="129" t="n">
        <f aca="false">SUM(M2:M11)</f>
        <v>0</v>
      </c>
      <c r="N12" s="129" t="n">
        <f aca="false">SUM(C12:M12)</f>
        <v>0</v>
      </c>
      <c r="O12" s="12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2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2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0" t="str">
        <f aca="false">"Non-Employee Sensitive "&amp;ROUND((N23/N25)*100,0)&amp;"%"</f>
        <v>Non-Employee Sensitive 100%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2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151</v>
      </c>
      <c r="B16" s="11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0" t="n">
        <f aca="false">SUM(C16:M16)</f>
        <v>0</v>
      </c>
      <c r="O16" s="12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152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40</v>
      </c>
      <c r="B18" s="1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0" t="n">
        <f aca="false">SUM(C18:M18)</f>
        <v>0</v>
      </c>
      <c r="O18" s="1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2" t="s">
        <v>153</v>
      </c>
      <c r="B19" s="1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0" t="n">
        <f aca="false">SUM(C19:M19)</f>
        <v>0</v>
      </c>
      <c r="O19" s="12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149</v>
      </c>
      <c r="B20" s="1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0" t="n">
        <f aca="false">SUM(C20:M20)</f>
        <v>0</v>
      </c>
      <c r="O20" s="12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154</v>
      </c>
      <c r="B21" s="1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0"/>
      <c r="O21" s="12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155</v>
      </c>
      <c r="B22" s="118"/>
      <c r="C22" s="127" t="n">
        <v>1E-009</v>
      </c>
      <c r="D22" s="127" t="n">
        <v>1E-009</v>
      </c>
      <c r="E22" s="127" t="n">
        <v>1E-009</v>
      </c>
      <c r="F22" s="127"/>
      <c r="G22" s="127" t="n">
        <v>1E-009</v>
      </c>
      <c r="H22" s="127"/>
      <c r="I22" s="127" t="n">
        <v>1E-009</v>
      </c>
      <c r="J22" s="127"/>
      <c r="K22" s="127" t="n">
        <v>1E-009</v>
      </c>
      <c r="L22" s="127"/>
      <c r="M22" s="127" t="n">
        <v>1E-009</v>
      </c>
      <c r="N22" s="127" t="n">
        <f aca="false">SUM(C22:M22)</f>
        <v>7E-009</v>
      </c>
      <c r="O22" s="12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8" t="s">
        <v>150</v>
      </c>
      <c r="B23" s="118"/>
      <c r="C23" s="133" t="n">
        <f aca="false">SUM(C16:C22)</f>
        <v>1E-009</v>
      </c>
      <c r="D23" s="133" t="n">
        <f aca="false">SUM(D16:D22)</f>
        <v>1E-009</v>
      </c>
      <c r="E23" s="133" t="n">
        <f aca="false">SUM(E16:E22)</f>
        <v>1E-009</v>
      </c>
      <c r="F23" s="133"/>
      <c r="G23" s="133" t="n">
        <f aca="false">SUM(G16:G22)</f>
        <v>1E-009</v>
      </c>
      <c r="H23" s="133"/>
      <c r="I23" s="133" t="n">
        <f aca="false">SUM(I16:I22)</f>
        <v>1E-009</v>
      </c>
      <c r="J23" s="133"/>
      <c r="K23" s="133" t="n">
        <f aca="false">SUM(K16:K22)</f>
        <v>1E-009</v>
      </c>
      <c r="L23" s="133"/>
      <c r="M23" s="133" t="n">
        <f aca="false">SUM(M16:M22)</f>
        <v>1E-009</v>
      </c>
      <c r="N23" s="133" t="n">
        <f aca="false">SUM(C23:M23)</f>
        <v>7E-009</v>
      </c>
      <c r="O23" s="12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 t="n">
        <f aca="false">SUM(C24:M24)</f>
        <v>0</v>
      </c>
      <c r="O24" s="12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4" t="s">
        <v>156</v>
      </c>
      <c r="B25" s="134"/>
      <c r="C25" s="135" t="n">
        <f aca="false">C12+C23</f>
        <v>1E-009</v>
      </c>
      <c r="D25" s="135" t="n">
        <f aca="false">D12+D23</f>
        <v>1E-009</v>
      </c>
      <c r="E25" s="135" t="n">
        <f aca="false">E12+E23</f>
        <v>1E-009</v>
      </c>
      <c r="F25" s="135"/>
      <c r="G25" s="135" t="n">
        <f aca="false">G12+G23</f>
        <v>1E-009</v>
      </c>
      <c r="H25" s="135"/>
      <c r="I25" s="135" t="n">
        <f aca="false">I12+I23</f>
        <v>1E-009</v>
      </c>
      <c r="J25" s="135"/>
      <c r="K25" s="135" t="n">
        <f aca="false">K12+K23</f>
        <v>1E-009</v>
      </c>
      <c r="L25" s="135"/>
      <c r="M25" s="135" t="n">
        <f aca="false">M12+M23</f>
        <v>1E-009</v>
      </c>
      <c r="N25" s="135" t="n">
        <f aca="false">SUM(C25:M25)</f>
        <v>7E-009</v>
      </c>
      <c r="O25" s="12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34"/>
      <c r="C29" s="129"/>
      <c r="D29" s="129"/>
      <c r="E29" s="129"/>
      <c r="F29" s="129"/>
      <c r="G29" s="129"/>
      <c r="H29" s="129"/>
      <c r="I29" s="129"/>
      <c r="J29" s="129"/>
      <c r="K29" s="134"/>
      <c r="L29" s="134"/>
      <c r="M29" s="134"/>
      <c r="N29" s="134"/>
      <c r="O29" s="12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36"/>
      <c r="B30" s="134"/>
      <c r="C30" s="129"/>
      <c r="D30" s="129"/>
      <c r="E30" s="129"/>
      <c r="F30" s="129"/>
      <c r="G30" s="129"/>
      <c r="H30" s="129"/>
      <c r="I30" s="129"/>
      <c r="J30" s="129"/>
      <c r="K30" s="134"/>
      <c r="L30" s="134"/>
      <c r="M30" s="134"/>
      <c r="N30" s="134"/>
      <c r="O30" s="11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3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37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Expense Analysis - Forecast 2001
(millions)</oddHeader>
    <oddFooter>&amp;CHIGHLY CONFIDENTIAL - DO NOT COPY OR DISTRIBUTE&amp;R&amp;P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114" t="str">
        <f aca="false">"Employee Sensitive "&amp;ROUND((N12/N25)*100,0)&amp;"%"</f>
        <v>Employee Sensitive 0%</v>
      </c>
      <c r="B1" s="8"/>
      <c r="C1" s="44" t="s">
        <v>138</v>
      </c>
      <c r="D1" s="44"/>
      <c r="E1" s="44" t="s">
        <v>111</v>
      </c>
      <c r="F1" s="44"/>
      <c r="G1" s="44" t="s">
        <v>139</v>
      </c>
      <c r="H1" s="44"/>
      <c r="I1" s="44" t="s">
        <v>113</v>
      </c>
      <c r="J1" s="44"/>
      <c r="K1" s="44" t="s">
        <v>140</v>
      </c>
      <c r="L1" s="44"/>
      <c r="M1" s="115" t="s">
        <v>115</v>
      </c>
      <c r="N1" s="115" t="s">
        <v>118</v>
      </c>
      <c r="O1" s="116" t="s">
        <v>116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17" t="s">
        <v>141</v>
      </c>
      <c r="B2" s="118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20" t="n">
        <f aca="false">SUM(C2:M2)</f>
        <v>0</v>
      </c>
      <c r="O2" s="11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17" t="s">
        <v>142</v>
      </c>
      <c r="B3" s="118"/>
      <c r="C3" s="119"/>
      <c r="D3" s="119"/>
      <c r="E3" s="119"/>
      <c r="F3" s="119"/>
      <c r="G3" s="119"/>
      <c r="H3" s="119"/>
      <c r="I3" s="119"/>
      <c r="J3" s="119"/>
      <c r="K3" s="118"/>
      <c r="L3" s="118"/>
      <c r="M3" s="118"/>
      <c r="N3" s="120"/>
      <c r="O3" s="11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17" t="s">
        <v>143</v>
      </c>
      <c r="B4" s="118"/>
      <c r="C4" s="119"/>
      <c r="D4" s="119"/>
      <c r="E4" s="119"/>
      <c r="F4" s="119"/>
      <c r="G4" s="119"/>
      <c r="H4" s="119"/>
      <c r="I4" s="119"/>
      <c r="J4" s="119"/>
      <c r="K4" s="118"/>
      <c r="L4" s="118"/>
      <c r="M4" s="118"/>
      <c r="N4" s="120"/>
      <c r="O4" s="11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21" t="s">
        <v>144</v>
      </c>
      <c r="B5" s="118"/>
      <c r="C5" s="122"/>
      <c r="D5" s="122"/>
      <c r="E5" s="122"/>
      <c r="F5" s="122"/>
      <c r="G5" s="122"/>
      <c r="H5" s="122"/>
      <c r="I5" s="122"/>
      <c r="J5" s="122"/>
      <c r="K5" s="118"/>
      <c r="L5" s="118"/>
      <c r="M5" s="118"/>
      <c r="N5" s="120" t="n">
        <f aca="false">SUM(C5:M5)</f>
        <v>0</v>
      </c>
      <c r="O5" s="123"/>
      <c r="P5" s="8"/>
      <c r="Q5" s="124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21" t="s">
        <v>145</v>
      </c>
      <c r="B6" s="118"/>
      <c r="C6" s="125"/>
      <c r="D6" s="125"/>
      <c r="E6" s="125"/>
      <c r="F6" s="125"/>
      <c r="G6" s="125"/>
      <c r="H6" s="125"/>
      <c r="I6" s="125"/>
      <c r="J6" s="125"/>
      <c r="K6" s="118"/>
      <c r="L6" s="118"/>
      <c r="M6" s="118"/>
      <c r="N6" s="120" t="n">
        <f aca="false">SUM(C6:M6)</f>
        <v>0</v>
      </c>
      <c r="O6" s="12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21" t="s">
        <v>146</v>
      </c>
      <c r="B7" s="118"/>
      <c r="C7" s="126"/>
      <c r="D7" s="126"/>
      <c r="E7" s="126"/>
      <c r="F7" s="126"/>
      <c r="G7" s="126"/>
      <c r="H7" s="126"/>
      <c r="I7" s="126"/>
      <c r="J7" s="126"/>
      <c r="K7" s="118"/>
      <c r="L7" s="118"/>
      <c r="M7" s="118"/>
      <c r="N7" s="120" t="n">
        <f aca="false">SUM(C7:M7)</f>
        <v>0</v>
      </c>
      <c r="O7" s="12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17" t="s">
        <v>147</v>
      </c>
      <c r="B8" s="118"/>
      <c r="C8" s="126"/>
      <c r="D8" s="126"/>
      <c r="E8" s="126"/>
      <c r="F8" s="126"/>
      <c r="G8" s="126"/>
      <c r="H8" s="126"/>
      <c r="I8" s="126"/>
      <c r="J8" s="126"/>
      <c r="K8" s="118"/>
      <c r="L8" s="118"/>
      <c r="M8" s="118"/>
      <c r="N8" s="120" t="n">
        <f aca="false">SUM(C8:M8)</f>
        <v>0</v>
      </c>
      <c r="O8" s="12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17" t="s">
        <v>148</v>
      </c>
      <c r="B9" s="118"/>
      <c r="C9" s="126"/>
      <c r="D9" s="126"/>
      <c r="E9" s="126"/>
      <c r="F9" s="126"/>
      <c r="G9" s="126"/>
      <c r="H9" s="126"/>
      <c r="I9" s="126"/>
      <c r="J9" s="126"/>
      <c r="K9" s="118"/>
      <c r="L9" s="118"/>
      <c r="M9" s="118"/>
      <c r="N9" s="120" t="n">
        <f aca="false">SUM(C9:M9)</f>
        <v>0</v>
      </c>
      <c r="O9" s="12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17" t="s">
        <v>149</v>
      </c>
      <c r="B10" s="118"/>
      <c r="C10" s="126"/>
      <c r="D10" s="126"/>
      <c r="E10" s="126"/>
      <c r="F10" s="126"/>
      <c r="G10" s="126"/>
      <c r="H10" s="126"/>
      <c r="I10" s="126"/>
      <c r="J10" s="126"/>
      <c r="K10" s="118"/>
      <c r="L10" s="118"/>
      <c r="M10" s="118"/>
      <c r="N10" s="120"/>
      <c r="O10" s="12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7" t="s">
        <v>36</v>
      </c>
      <c r="B11" s="11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 t="n">
        <f aca="false">SUM(C11:M11)</f>
        <v>0</v>
      </c>
      <c r="O11" s="12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28" t="s">
        <v>150</v>
      </c>
      <c r="B12" s="118"/>
      <c r="C12" s="129" t="n">
        <f aca="false">SUM(C2:C11)</f>
        <v>0</v>
      </c>
      <c r="D12" s="129" t="n">
        <f aca="false">SUM(D2:D11)</f>
        <v>0</v>
      </c>
      <c r="E12" s="129" t="n">
        <f aca="false">SUM(E2:E11)</f>
        <v>0</v>
      </c>
      <c r="F12" s="129"/>
      <c r="G12" s="129" t="n">
        <f aca="false">SUM(G2:G11)</f>
        <v>0</v>
      </c>
      <c r="H12" s="129"/>
      <c r="I12" s="129" t="n">
        <f aca="false">SUM(I2:I11)</f>
        <v>0</v>
      </c>
      <c r="J12" s="129"/>
      <c r="K12" s="129" t="n">
        <f aca="false">SUM(K2:K11)</f>
        <v>0</v>
      </c>
      <c r="L12" s="129"/>
      <c r="M12" s="129" t="n">
        <f aca="false">SUM(M2:M11)</f>
        <v>0</v>
      </c>
      <c r="N12" s="129" t="n">
        <f aca="false">SUM(C12:M12)</f>
        <v>0</v>
      </c>
      <c r="O12" s="12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2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2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30" t="str">
        <f aca="false">"Non-Employee Sensitive "&amp;ROUND((N23/N25)*100,0)&amp;"%"</f>
        <v>Non-Employee Sensitive 100%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2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17" t="s">
        <v>151</v>
      </c>
      <c r="B16" s="11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0" t="n">
        <f aca="false">SUM(C16:M16)</f>
        <v>0</v>
      </c>
      <c r="O16" s="12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17" t="s">
        <v>152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12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17" t="s">
        <v>40</v>
      </c>
      <c r="B18" s="1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0" t="n">
        <f aca="false">SUM(C18:M18)</f>
        <v>0</v>
      </c>
      <c r="O18" s="13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32" t="s">
        <v>153</v>
      </c>
      <c r="B19" s="1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0" t="n">
        <f aca="false">SUM(C19:M19)</f>
        <v>0</v>
      </c>
      <c r="O19" s="12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17" t="s">
        <v>149</v>
      </c>
      <c r="B20" s="1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0" t="n">
        <f aca="false">SUM(C20:M20)</f>
        <v>0</v>
      </c>
      <c r="O20" s="12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17" t="s">
        <v>154</v>
      </c>
      <c r="B21" s="1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0"/>
      <c r="O21" s="12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155</v>
      </c>
      <c r="B22" s="118"/>
      <c r="C22" s="127" t="n">
        <v>1E-009</v>
      </c>
      <c r="D22" s="127" t="n">
        <v>1E-009</v>
      </c>
      <c r="E22" s="127" t="n">
        <v>1E-009</v>
      </c>
      <c r="F22" s="127"/>
      <c r="G22" s="127" t="n">
        <v>1E-009</v>
      </c>
      <c r="H22" s="127"/>
      <c r="I22" s="127" t="n">
        <v>1E-009</v>
      </c>
      <c r="J22" s="127"/>
      <c r="K22" s="127" t="n">
        <v>1E-009</v>
      </c>
      <c r="L22" s="127"/>
      <c r="M22" s="127" t="n">
        <v>1E-009</v>
      </c>
      <c r="N22" s="127" t="n">
        <f aca="false">SUM(C22:M22)</f>
        <v>7E-009</v>
      </c>
      <c r="O22" s="12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28" t="s">
        <v>150</v>
      </c>
      <c r="B23" s="118"/>
      <c r="C23" s="133" t="n">
        <f aca="false">SUM(C16:C22)</f>
        <v>1E-009</v>
      </c>
      <c r="D23" s="133" t="n">
        <f aca="false">SUM(D16:D22)</f>
        <v>1E-009</v>
      </c>
      <c r="E23" s="133" t="n">
        <f aca="false">SUM(E16:E22)</f>
        <v>1E-009</v>
      </c>
      <c r="F23" s="133"/>
      <c r="G23" s="133" t="n">
        <f aca="false">SUM(G16:G22)</f>
        <v>1E-009</v>
      </c>
      <c r="H23" s="133"/>
      <c r="I23" s="133" t="n">
        <f aca="false">SUM(I16:I22)</f>
        <v>1E-009</v>
      </c>
      <c r="J23" s="133"/>
      <c r="K23" s="133" t="n">
        <f aca="false">SUM(K16:K22)</f>
        <v>1E-009</v>
      </c>
      <c r="L23" s="133"/>
      <c r="M23" s="133" t="n">
        <f aca="false">SUM(M16:M22)</f>
        <v>1E-009</v>
      </c>
      <c r="N23" s="133" t="n">
        <f aca="false">SUM(C23:M23)</f>
        <v>7E-009</v>
      </c>
      <c r="O23" s="12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 t="n">
        <f aca="false">SUM(C24:M24)</f>
        <v>0</v>
      </c>
      <c r="O24" s="12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34" t="s">
        <v>156</v>
      </c>
      <c r="B25" s="134"/>
      <c r="C25" s="135" t="n">
        <f aca="false">C12+C23</f>
        <v>1E-009</v>
      </c>
      <c r="D25" s="135" t="n">
        <f aca="false">D12+D23</f>
        <v>1E-009</v>
      </c>
      <c r="E25" s="135" t="n">
        <f aca="false">E12+E23</f>
        <v>1E-009</v>
      </c>
      <c r="F25" s="135"/>
      <c r="G25" s="135" t="n">
        <f aca="false">G12+G23</f>
        <v>1E-009</v>
      </c>
      <c r="H25" s="135"/>
      <c r="I25" s="135" t="n">
        <f aca="false">I12+I23</f>
        <v>1E-009</v>
      </c>
      <c r="J25" s="135"/>
      <c r="K25" s="135" t="n">
        <f aca="false">K12+K23</f>
        <v>1E-009</v>
      </c>
      <c r="L25" s="135"/>
      <c r="M25" s="135" t="n">
        <f aca="false">M12+M23</f>
        <v>1E-009</v>
      </c>
      <c r="N25" s="135" t="n">
        <f aca="false">SUM(C25:M25)</f>
        <v>7E-009</v>
      </c>
      <c r="O25" s="12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34"/>
      <c r="C29" s="129"/>
      <c r="D29" s="129"/>
      <c r="E29" s="129"/>
      <c r="F29" s="129"/>
      <c r="G29" s="129"/>
      <c r="H29" s="129"/>
      <c r="I29" s="129"/>
      <c r="J29" s="129"/>
      <c r="K29" s="134"/>
      <c r="L29" s="134"/>
      <c r="M29" s="134"/>
      <c r="N29" s="134"/>
      <c r="O29" s="12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36"/>
      <c r="B30" s="134"/>
      <c r="C30" s="129"/>
      <c r="D30" s="129"/>
      <c r="E30" s="129"/>
      <c r="F30" s="129"/>
      <c r="G30" s="129"/>
      <c r="H30" s="129"/>
      <c r="I30" s="129"/>
      <c r="J30" s="129"/>
      <c r="K30" s="134"/>
      <c r="L30" s="134"/>
      <c r="M30" s="134"/>
      <c r="N30" s="134"/>
      <c r="O30" s="11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3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37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Expense Analysis - Forecast 2001
(millions)</oddHeader>
    <oddFooter>&amp;CHIGHLY CONFIDENTIAL - DO NOT COPY OR DISTRIBUTE&amp;R&amp;P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7.14"/>
    <col collapsed="false" customWidth="true" hidden="false" outlineLevel="0" max="2" min="2" style="6" width="11.99"/>
    <col collapsed="false" customWidth="true" hidden="false" outlineLevel="0" max="3" min="3" style="6" width="6.13"/>
    <col collapsed="false" customWidth="true" hidden="false" outlineLevel="0" max="4" min="4" style="6" width="50.7"/>
    <col collapsed="false" customWidth="true" hidden="false" outlineLevel="0" max="5" min="5" style="6" width="11.28"/>
    <col collapsed="false" customWidth="false" hidden="false" outlineLevel="0" max="257" min="6" style="6" width="9.14"/>
  </cols>
  <sheetData>
    <row r="1" customFormat="false" ht="18.75" hidden="false" customHeight="true" outlineLevel="0" collapsed="false">
      <c r="A1" s="140" t="s">
        <v>157</v>
      </c>
      <c r="B1" s="141"/>
      <c r="D1" s="140" t="s">
        <v>158</v>
      </c>
      <c r="E1" s="142"/>
    </row>
    <row r="2" customFormat="false" ht="9" hidden="false" customHeight="true" outlineLevel="0" collapsed="false">
      <c r="A2" s="8"/>
      <c r="B2" s="8"/>
      <c r="D2" s="8"/>
      <c r="E2" s="43"/>
    </row>
    <row r="3" customFormat="false" ht="18.75" hidden="false" customHeight="true" outlineLevel="0" collapsed="false">
      <c r="A3" s="118" t="s">
        <v>159</v>
      </c>
      <c r="B3" s="143"/>
      <c r="C3" s="144"/>
      <c r="D3" s="72" t="s">
        <v>160</v>
      </c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</row>
    <row r="4" customFormat="false" ht="18.75" hidden="false" customHeight="true" outlineLevel="0" collapsed="false">
      <c r="A4" s="118" t="s">
        <v>161</v>
      </c>
      <c r="B4" s="146"/>
      <c r="C4" s="144"/>
      <c r="D4" s="8" t="s">
        <v>162</v>
      </c>
      <c r="E4" s="142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18.75" hidden="false" customHeight="true" outlineLevel="0" collapsed="false">
      <c r="A5" s="118" t="s">
        <v>163</v>
      </c>
      <c r="B5" s="147"/>
      <c r="C5" s="144"/>
      <c r="D5" s="118" t="s">
        <v>164</v>
      </c>
      <c r="E5" s="148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18.75" hidden="false" customHeight="true" outlineLevel="0" collapsed="false">
      <c r="A6" s="118" t="s">
        <v>165</v>
      </c>
      <c r="B6" s="147"/>
      <c r="C6" s="144"/>
      <c r="D6" s="118" t="s">
        <v>166</v>
      </c>
      <c r="E6" s="149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18.75" hidden="false" customHeight="true" outlineLevel="0" collapsed="false">
      <c r="A7" s="118" t="s">
        <v>167</v>
      </c>
      <c r="B7" s="147"/>
      <c r="C7" s="144"/>
      <c r="D7" s="118" t="s">
        <v>168</v>
      </c>
      <c r="E7" s="150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18.75" hidden="false" customHeight="true" outlineLevel="0" collapsed="false">
      <c r="A8" s="118" t="s">
        <v>169</v>
      </c>
      <c r="B8" s="147"/>
      <c r="C8" s="144"/>
      <c r="D8" s="118" t="s">
        <v>170</v>
      </c>
      <c r="E8" s="151" t="n">
        <f aca="false">SUM(E5:E7)</f>
        <v>0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18.75" hidden="false" customHeight="true" outlineLevel="0" collapsed="false">
      <c r="A9" s="118" t="s">
        <v>171</v>
      </c>
      <c r="B9" s="152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18.75" hidden="false" customHeight="true" outlineLevel="0" collapsed="false">
      <c r="A10" s="118" t="s">
        <v>172</v>
      </c>
      <c r="B10" s="149"/>
      <c r="C10" s="144"/>
      <c r="D10" s="118" t="s">
        <v>173</v>
      </c>
      <c r="E10" s="147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18.75" hidden="false" customHeight="true" outlineLevel="0" collapsed="false">
      <c r="A11" s="118" t="s">
        <v>174</v>
      </c>
      <c r="B11" s="150"/>
      <c r="C11" s="144"/>
      <c r="D11" s="118" t="s">
        <v>175</v>
      </c>
      <c r="E11" s="147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18.75" hidden="false" customHeight="true" outlineLevel="0" collapsed="false">
      <c r="A12" s="118" t="s">
        <v>176</v>
      </c>
      <c r="B12" s="151" t="n">
        <f aca="false">SUM(B4:B11)</f>
        <v>0</v>
      </c>
      <c r="C12" s="144"/>
      <c r="D12" s="118" t="s">
        <v>177</v>
      </c>
      <c r="E12" s="147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18.75" hidden="false" customHeight="true" outlineLevel="0" collapsed="false">
      <c r="A13" s="118" t="s">
        <v>178</v>
      </c>
      <c r="B13" s="147"/>
      <c r="C13" s="144"/>
      <c r="D13" s="118" t="s">
        <v>179</v>
      </c>
      <c r="E13" s="149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18.75" hidden="false" customHeight="true" outlineLevel="0" collapsed="false">
      <c r="A14" s="118" t="s">
        <v>180</v>
      </c>
      <c r="B14" s="153"/>
      <c r="C14" s="144"/>
      <c r="D14" s="118" t="s">
        <v>181</v>
      </c>
      <c r="E14" s="150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18.75" hidden="false" customHeight="true" outlineLevel="0" collapsed="false">
      <c r="A15" s="118" t="s">
        <v>182</v>
      </c>
      <c r="B15" s="147"/>
      <c r="C15" s="144"/>
      <c r="D15" s="134" t="s">
        <v>183</v>
      </c>
      <c r="E15" s="151" t="n">
        <f aca="false">SUM(E8:E14)</f>
        <v>0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18.75" hidden="false" customHeight="true" outlineLevel="0" collapsed="false">
      <c r="A16" s="118" t="s">
        <v>184</v>
      </c>
      <c r="B16" s="150"/>
      <c r="C16" s="144"/>
      <c r="D16" s="118"/>
      <c r="E16" s="153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4"/>
      <c r="IS16" s="144"/>
      <c r="IT16" s="144"/>
      <c r="IU16" s="144"/>
      <c r="IV16" s="144"/>
      <c r="IW16" s="144"/>
    </row>
    <row r="17" customFormat="false" ht="18.75" hidden="false" customHeight="true" outlineLevel="0" collapsed="false">
      <c r="A17" s="118" t="s">
        <v>185</v>
      </c>
      <c r="B17" s="154" t="n">
        <f aca="false">SUM(B15:B16)</f>
        <v>0</v>
      </c>
      <c r="C17" s="144"/>
      <c r="D17" s="134" t="s">
        <v>186</v>
      </c>
      <c r="E17" s="153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  <c r="IW17" s="144"/>
    </row>
    <row r="18" customFormat="false" ht="18.75" hidden="false" customHeight="true" outlineLevel="0" collapsed="false">
      <c r="A18" s="118" t="s">
        <v>187</v>
      </c>
      <c r="B18" s="147"/>
      <c r="C18" s="144"/>
      <c r="D18" s="118" t="s">
        <v>188</v>
      </c>
      <c r="E18" s="147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4"/>
      <c r="IS18" s="144"/>
      <c r="IT18" s="144"/>
      <c r="IU18" s="144"/>
      <c r="IV18" s="144"/>
      <c r="IW18" s="144"/>
    </row>
    <row r="19" customFormat="false" ht="18.75" hidden="false" customHeight="true" outlineLevel="0" collapsed="false">
      <c r="A19" s="118" t="s">
        <v>189</v>
      </c>
      <c r="B19" s="147"/>
      <c r="C19" s="144"/>
      <c r="D19" s="118" t="s">
        <v>190</v>
      </c>
      <c r="E19" s="150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144"/>
      <c r="IV19" s="144"/>
      <c r="IW19" s="144"/>
    </row>
    <row r="20" customFormat="false" ht="18.75" hidden="false" customHeight="true" outlineLevel="0" collapsed="false">
      <c r="A20" s="118" t="s">
        <v>191</v>
      </c>
      <c r="B20" s="149"/>
      <c r="C20" s="144"/>
      <c r="D20" s="118" t="s">
        <v>192</v>
      </c>
      <c r="E20" s="154" t="n">
        <f aca="false">SUM(E18:E19)</f>
        <v>0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4"/>
      <c r="IS20" s="144"/>
      <c r="IT20" s="144"/>
      <c r="IU20" s="144"/>
      <c r="IV20" s="144"/>
      <c r="IW20" s="144"/>
    </row>
    <row r="21" customFormat="false" ht="18.75" hidden="false" customHeight="true" outlineLevel="0" collapsed="false">
      <c r="A21" s="72" t="s">
        <v>193</v>
      </c>
      <c r="B21" s="155" t="n">
        <f aca="false">+B19+B20+B18+B17+B13+B12</f>
        <v>0</v>
      </c>
      <c r="C21" s="144"/>
      <c r="D21" s="134" t="s">
        <v>194</v>
      </c>
      <c r="E21" s="155" t="n">
        <f aca="false">+E20+E15</f>
        <v>0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  <c r="IW21" s="144"/>
    </row>
    <row r="22" customFormat="false" ht="18.75" hidden="false" customHeight="true" outlineLevel="0" collapsed="false">
      <c r="A22" s="156" t="str">
        <f aca="false">IF(ABS(B21-E21)&gt;1,"CHECK BALANCE","")</f>
        <v/>
      </c>
    </row>
    <row r="23" customFormat="false" ht="18.75" hidden="false" customHeight="true" outlineLevel="0" collapsed="false">
      <c r="B23" s="157"/>
    </row>
    <row r="24" customFormat="false" ht="18.75" hidden="false" customHeight="true" outlineLevel="0" collapsed="false">
      <c r="A24" s="72"/>
      <c r="B24" s="157"/>
    </row>
    <row r="25" customFormat="false" ht="18.75" hidden="false" customHeight="true" outlineLevel="0" collapsed="false">
      <c r="A25" s="72"/>
      <c r="B25" s="157"/>
    </row>
    <row r="26" customFormat="false" ht="15.75" hidden="false" customHeight="false" outlineLevel="0" collapsed="false">
      <c r="A26" s="8"/>
      <c r="B26" s="142"/>
    </row>
    <row r="27" customFormat="false" ht="15.75" hidden="false" customHeight="false" outlineLevel="0" collapsed="false">
      <c r="B27" s="142"/>
    </row>
    <row r="28" customFormat="false" ht="15.75" hidden="false" customHeight="false" outlineLevel="0" collapsed="false">
      <c r="B28" s="142"/>
    </row>
    <row r="30" customFormat="false" ht="9" hidden="false" customHeight="true" outlineLevel="0" collapsed="false"/>
    <row r="31" customFormat="false" ht="18.75" hidden="false" customHeight="true" outlineLevel="0" collapsed="false"/>
    <row r="32" customFormat="false" ht="18.75" hidden="false" customHeight="true" outlineLevel="0" collapsed="false"/>
    <row r="33" customFormat="false" ht="18.75" hidden="false" customHeight="true" outlineLevel="0" collapsed="false"/>
    <row r="34" customFormat="false" ht="18.75" hidden="false" customHeight="true" outlineLevel="0" collapsed="false"/>
    <row r="35" customFormat="false" ht="18.75" hidden="false" customHeight="true" outlineLevel="0" collapsed="false"/>
    <row r="36" customFormat="false" ht="18.75" hidden="false" customHeight="true" outlineLevel="0" collapsed="false"/>
    <row r="37" customFormat="false" ht="18.75" hidden="false" customHeight="true" outlineLevel="0" collapsed="false"/>
    <row r="38" customFormat="false" ht="18.75" hidden="false" customHeight="true" outlineLevel="0" collapsed="false"/>
    <row r="39" customFormat="false" ht="18.75" hidden="false" customHeight="true" outlineLevel="0" collapsed="false"/>
    <row r="40" customFormat="false" ht="18.75" hidden="false" customHeight="true" outlineLevel="0" collapsed="false"/>
    <row r="41" customFormat="false" ht="18.75" hidden="false" customHeight="true" outlineLevel="0" collapsed="false"/>
    <row r="42" customFormat="false" ht="18.75" hidden="false" customHeight="true" outlineLevel="0" collapsed="false"/>
    <row r="44" customFormat="false" ht="18.75" hidden="false" customHeight="true" outlineLevel="0" collapsed="false"/>
    <row r="45" customFormat="false" ht="18.75" hidden="false" customHeight="true" outlineLevel="0" collapsed="false"/>
    <row r="46" customFormat="false" ht="18.75" hidden="false" customHeight="true" outlineLevel="0" collapsed="false"/>
    <row r="47" customFormat="false" ht="18.75" hidden="false" customHeight="true" outlineLevel="0" collapsed="false"/>
    <row r="48" customFormat="false" ht="18.75" hidden="false" customHeight="true" outlineLevel="0" collapsed="false"/>
    <row r="49" customFormat="false" ht="12.75" hidden="false" customHeight="false" outlineLevel="0" collapsed="false">
      <c r="B49" s="158"/>
    </row>
    <row r="50" customFormat="false" ht="12.75" hidden="false" customHeight="false" outlineLevel="0" collapsed="false">
      <c r="B50" s="158"/>
    </row>
    <row r="51" customFormat="false" ht="12.75" hidden="false" customHeight="false" outlineLevel="0" collapsed="false">
      <c r="B51" s="15"/>
    </row>
    <row r="52" customFormat="false" ht="12.75" hidden="false" customHeight="false" outlineLevel="0" collapsed="false">
      <c r="B52" s="15"/>
    </row>
    <row r="53" customFormat="false" ht="12.75" hidden="false" customHeight="false" outlineLevel="0" collapsed="false">
      <c r="B53" s="15"/>
    </row>
    <row r="54" customFormat="false" ht="12.75" hidden="false" customHeight="false" outlineLevel="0" collapsed="false">
      <c r="B54" s="15"/>
    </row>
    <row r="55" customFormat="false" ht="12.75" hidden="false" customHeight="false" outlineLevel="0" collapsed="false">
      <c r="B55" s="15"/>
    </row>
    <row r="56" customFormat="false" ht="12.75" hidden="false" customHeight="false" outlineLevel="0" collapsed="false">
      <c r="B56" s="15"/>
    </row>
    <row r="57" customFormat="false" ht="12.75" hidden="false" customHeight="false" outlineLevel="0" collapsed="false">
      <c r="B57" s="15"/>
    </row>
    <row r="58" customFormat="false" ht="12.75" hidden="false" customHeight="false" outlineLevel="0" collapsed="false">
      <c r="B58" s="15"/>
    </row>
    <row r="59" customFormat="false" ht="12.75" hidden="false" customHeight="false" outlineLevel="0" collapsed="false">
      <c r="B59" s="15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Balance Sheet
 September 30, 2001
(millions)</oddHeader>
    <oddFooter>&amp;CHIGHLY CONFIDENTIAL - DO NOT COPY OR DISTRIBUTE&amp;R&amp;P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59" width="67.28"/>
    <col collapsed="false" customWidth="true" hidden="false" outlineLevel="0" max="5" min="5" style="160" width="13.56"/>
    <col collapsed="false" customWidth="true" hidden="false" outlineLevel="0" max="6" min="6" style="160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61" t="s">
        <v>195</v>
      </c>
      <c r="B1" s="162"/>
      <c r="C1" s="8"/>
      <c r="D1" s="163" t="s">
        <v>116</v>
      </c>
    </row>
    <row r="2" customFormat="false" ht="39" hidden="false" customHeight="true" outlineLevel="0" collapsed="false">
      <c r="A2" s="117"/>
      <c r="B2" s="148"/>
      <c r="C2" s="118"/>
      <c r="D2" s="123"/>
      <c r="E2" s="164"/>
      <c r="F2" s="16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</row>
    <row r="3" customFormat="false" ht="39" hidden="false" customHeight="true" outlineLevel="0" collapsed="false">
      <c r="A3" s="165"/>
      <c r="B3" s="166"/>
      <c r="C3" s="8"/>
      <c r="D3" s="123"/>
      <c r="E3" s="164"/>
      <c r="F3" s="16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</row>
    <row r="4" customFormat="false" ht="39" hidden="false" customHeight="true" outlineLevel="0" collapsed="false">
      <c r="A4" s="165"/>
      <c r="B4" s="166"/>
      <c r="C4" s="8"/>
      <c r="D4" s="123"/>
      <c r="E4" s="164"/>
      <c r="F4" s="16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55.5" hidden="false" customHeight="true" outlineLevel="0" collapsed="false">
      <c r="A5" s="117"/>
      <c r="B5" s="166"/>
      <c r="C5" s="118"/>
      <c r="D5" s="123"/>
      <c r="E5" s="164"/>
      <c r="F5" s="16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39" hidden="false" customHeight="true" outlineLevel="0" collapsed="false">
      <c r="A6" s="165"/>
      <c r="B6" s="166"/>
      <c r="C6" s="8"/>
      <c r="D6" s="123"/>
      <c r="E6" s="164"/>
      <c r="F6" s="16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31.5" hidden="false" customHeight="true" outlineLevel="0" collapsed="false">
      <c r="A7" s="165"/>
      <c r="B7" s="167"/>
      <c r="C7" s="8"/>
      <c r="D7" s="123"/>
      <c r="E7" s="164"/>
      <c r="F7" s="16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32.25" hidden="false" customHeight="true" outlineLevel="0" collapsed="false">
      <c r="A8" s="168" t="s">
        <v>196</v>
      </c>
      <c r="B8" s="169" t="n">
        <f aca="false">SUM(B2:B7)</f>
        <v>0</v>
      </c>
      <c r="C8" s="118"/>
      <c r="D8" s="123"/>
      <c r="E8" s="164"/>
      <c r="F8" s="16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24" hidden="false" customHeight="true" outlineLevel="0" collapsed="false">
      <c r="A9" s="161" t="s">
        <v>197</v>
      </c>
      <c r="B9" s="148"/>
      <c r="C9" s="118"/>
      <c r="D9" s="123"/>
      <c r="E9" s="170" t="s">
        <v>198</v>
      </c>
      <c r="F9" s="170" t="s">
        <v>199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55.5" hidden="false" customHeight="true" outlineLevel="0" collapsed="false">
      <c r="A10" s="165"/>
      <c r="B10" s="148"/>
      <c r="C10" s="118"/>
      <c r="D10" s="123"/>
      <c r="E10" s="171"/>
      <c r="F10" s="172" t="n">
        <f aca="false">B10*(1-E10)</f>
        <v>0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88.5" hidden="false" customHeight="true" outlineLevel="0" collapsed="false">
      <c r="A11" s="165"/>
      <c r="B11" s="173"/>
      <c r="C11" s="118"/>
      <c r="D11" s="123"/>
      <c r="E11" s="171"/>
      <c r="F11" s="174" t="n">
        <f aca="false">B11*(1-E11)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42" hidden="false" customHeight="true" outlineLevel="0" collapsed="false">
      <c r="A12" s="165"/>
      <c r="B12" s="173"/>
      <c r="C12" s="118"/>
      <c r="D12" s="123"/>
      <c r="E12" s="171"/>
      <c r="F12" s="174" t="n">
        <f aca="false">B12*(1-E12)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57" hidden="false" customHeight="true" outlineLevel="0" collapsed="false">
      <c r="A13" s="165"/>
      <c r="B13" s="173"/>
      <c r="C13" s="118"/>
      <c r="D13" s="123"/>
      <c r="E13" s="171"/>
      <c r="F13" s="174" t="n">
        <f aca="false">B13*(1-E13)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33.75" hidden="false" customHeight="true" outlineLevel="0" collapsed="false">
      <c r="A14" s="165"/>
      <c r="B14" s="167"/>
      <c r="C14" s="118"/>
      <c r="D14" s="123"/>
      <c r="E14" s="175"/>
      <c r="F14" s="176" t="n">
        <f aca="false">B14*(1-E14)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38.25" hidden="false" customHeight="true" outlineLevel="0" collapsed="false">
      <c r="A15" s="168" t="s">
        <v>196</v>
      </c>
      <c r="B15" s="169" t="n">
        <f aca="false">SUM(B10:B14)</f>
        <v>0</v>
      </c>
      <c r="C15" s="144"/>
      <c r="D15" s="144"/>
      <c r="E15" s="177" t="s">
        <v>200</v>
      </c>
      <c r="F15" s="178" t="n">
        <f aca="false">SUM(F10:F14)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24" hidden="false" customHeight="true" outlineLevel="0" collapsed="false">
      <c r="A16" s="72" t="s">
        <v>201</v>
      </c>
      <c r="B16" s="179" t="n">
        <f aca="false">B15+B8</f>
        <v>0</v>
      </c>
      <c r="D16" s="6"/>
      <c r="E16" s="180" t="s">
        <v>202</v>
      </c>
      <c r="F16" s="181" t="n">
        <f aca="false">F15+B8</f>
        <v>0</v>
      </c>
    </row>
    <row r="17" customFormat="false" ht="15.75" hidden="false" customHeight="false" outlineLevel="0" collapsed="false">
      <c r="A17" s="182"/>
      <c r="B17" s="182"/>
      <c r="C17" s="182"/>
      <c r="D17" s="18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Contingencies and Commitments
September 30, 2001
(millions)</oddHeader>
    <oddFooter>&amp;CHIGHLY CONFIDENTIAL - DO NOT COPY OR DISTRIBUTE&amp;R&amp;P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59" width="67.28"/>
    <col collapsed="false" customWidth="true" hidden="false" outlineLevel="0" max="5" min="5" style="160" width="13.56"/>
    <col collapsed="false" customWidth="true" hidden="false" outlineLevel="0" max="6" min="6" style="160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61" t="s">
        <v>195</v>
      </c>
      <c r="B1" s="162"/>
      <c r="C1" s="8"/>
      <c r="D1" s="163" t="s">
        <v>116</v>
      </c>
    </row>
    <row r="2" customFormat="false" ht="39" hidden="false" customHeight="true" outlineLevel="0" collapsed="false">
      <c r="A2" s="117"/>
      <c r="B2" s="148"/>
      <c r="C2" s="118"/>
      <c r="D2" s="123"/>
      <c r="E2" s="164"/>
      <c r="F2" s="16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</row>
    <row r="3" customFormat="false" ht="39" hidden="false" customHeight="true" outlineLevel="0" collapsed="false">
      <c r="A3" s="165"/>
      <c r="B3" s="166"/>
      <c r="C3" s="8"/>
      <c r="D3" s="123"/>
      <c r="E3" s="164"/>
      <c r="F3" s="16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</row>
    <row r="4" customFormat="false" ht="39" hidden="false" customHeight="true" outlineLevel="0" collapsed="false">
      <c r="A4" s="165"/>
      <c r="B4" s="166"/>
      <c r="C4" s="8"/>
      <c r="D4" s="123"/>
      <c r="E4" s="164"/>
      <c r="F4" s="16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55.5" hidden="false" customHeight="true" outlineLevel="0" collapsed="false">
      <c r="A5" s="117"/>
      <c r="B5" s="166"/>
      <c r="C5" s="118"/>
      <c r="D5" s="123"/>
      <c r="E5" s="164"/>
      <c r="F5" s="16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39" hidden="false" customHeight="true" outlineLevel="0" collapsed="false">
      <c r="A6" s="165"/>
      <c r="B6" s="166"/>
      <c r="C6" s="8"/>
      <c r="D6" s="123"/>
      <c r="E6" s="164"/>
      <c r="F6" s="16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31.5" hidden="false" customHeight="true" outlineLevel="0" collapsed="false">
      <c r="A7" s="165"/>
      <c r="B7" s="167"/>
      <c r="C7" s="8"/>
      <c r="D7" s="123"/>
      <c r="E7" s="164"/>
      <c r="F7" s="16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32.25" hidden="false" customHeight="true" outlineLevel="0" collapsed="false">
      <c r="A8" s="168" t="s">
        <v>196</v>
      </c>
      <c r="B8" s="169" t="n">
        <f aca="false">SUM(B2:B7)</f>
        <v>0</v>
      </c>
      <c r="C8" s="118"/>
      <c r="D8" s="123"/>
      <c r="E8" s="164"/>
      <c r="F8" s="16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24" hidden="false" customHeight="true" outlineLevel="0" collapsed="false">
      <c r="A9" s="161" t="s">
        <v>197</v>
      </c>
      <c r="B9" s="148"/>
      <c r="C9" s="118"/>
      <c r="D9" s="123"/>
      <c r="E9" s="170" t="s">
        <v>198</v>
      </c>
      <c r="F9" s="170" t="s">
        <v>199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55.5" hidden="false" customHeight="true" outlineLevel="0" collapsed="false">
      <c r="A10" s="165"/>
      <c r="B10" s="148"/>
      <c r="C10" s="118"/>
      <c r="D10" s="123"/>
      <c r="E10" s="171"/>
      <c r="F10" s="172" t="n">
        <f aca="false">B10*(1-E10)</f>
        <v>0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88.5" hidden="false" customHeight="true" outlineLevel="0" collapsed="false">
      <c r="A11" s="165"/>
      <c r="B11" s="173"/>
      <c r="C11" s="118"/>
      <c r="D11" s="123"/>
      <c r="E11" s="171"/>
      <c r="F11" s="174" t="n">
        <f aca="false">B11*(1-E11)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42" hidden="false" customHeight="true" outlineLevel="0" collapsed="false">
      <c r="A12" s="165"/>
      <c r="B12" s="173"/>
      <c r="C12" s="118"/>
      <c r="D12" s="123"/>
      <c r="E12" s="171"/>
      <c r="F12" s="174" t="n">
        <f aca="false">B12*(1-E12)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57" hidden="false" customHeight="true" outlineLevel="0" collapsed="false">
      <c r="A13" s="165"/>
      <c r="B13" s="173"/>
      <c r="C13" s="118"/>
      <c r="D13" s="123"/>
      <c r="E13" s="171"/>
      <c r="F13" s="174" t="n">
        <f aca="false">B13*(1-E13)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33.75" hidden="false" customHeight="true" outlineLevel="0" collapsed="false">
      <c r="A14" s="165"/>
      <c r="B14" s="167"/>
      <c r="C14" s="118"/>
      <c r="D14" s="123"/>
      <c r="E14" s="175"/>
      <c r="F14" s="176" t="n">
        <f aca="false">B14*(1-E14)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38.25" hidden="false" customHeight="true" outlineLevel="0" collapsed="false">
      <c r="A15" s="168" t="s">
        <v>196</v>
      </c>
      <c r="B15" s="169" t="n">
        <f aca="false">SUM(B10:B14)</f>
        <v>0</v>
      </c>
      <c r="C15" s="144"/>
      <c r="D15" s="144"/>
      <c r="E15" s="177" t="s">
        <v>200</v>
      </c>
      <c r="F15" s="178" t="n">
        <f aca="false">SUM(F10:F14)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24" hidden="false" customHeight="true" outlineLevel="0" collapsed="false">
      <c r="A16" s="72" t="s">
        <v>201</v>
      </c>
      <c r="B16" s="179" t="n">
        <f aca="false">B15+B8</f>
        <v>0</v>
      </c>
      <c r="D16" s="6"/>
      <c r="E16" s="180" t="s">
        <v>202</v>
      </c>
      <c r="F16" s="181" t="n">
        <f aca="false">F15+B8</f>
        <v>0</v>
      </c>
    </row>
    <row r="17" customFormat="false" ht="15.75" hidden="false" customHeight="false" outlineLevel="0" collapsed="false">
      <c r="A17" s="182"/>
      <c r="B17" s="182"/>
      <c r="C17" s="182"/>
      <c r="D17" s="18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Contingencies and Commitments
September 30,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24</v>
      </c>
      <c r="B8" s="15"/>
      <c r="C8" s="45"/>
      <c r="D8" s="46"/>
    </row>
    <row r="9" customFormat="false" ht="15.75" hidden="false" customHeight="false" outlineLevel="0" collapsed="false">
      <c r="A9" s="14" t="s">
        <v>25</v>
      </c>
      <c r="B9" s="15"/>
      <c r="C9" s="45"/>
      <c r="D9" s="47"/>
    </row>
    <row r="10" customFormat="false" ht="15.75" hidden="false" customHeight="false" outlineLevel="0" collapsed="false">
      <c r="A10" s="14" t="s">
        <v>26</v>
      </c>
      <c r="B10" s="15"/>
      <c r="C10" s="45"/>
      <c r="D10" s="47"/>
    </row>
    <row r="11" customFormat="false" ht="15.75" hidden="false" customHeight="false" outlineLevel="0" collapsed="false">
      <c r="A11" s="14" t="s">
        <v>27</v>
      </c>
      <c r="B11" s="15"/>
      <c r="C11" s="45"/>
      <c r="D11" s="47"/>
    </row>
    <row r="12" customFormat="false" ht="15.75" hidden="false" customHeight="false" outlineLevel="0" collapsed="false">
      <c r="A12" s="14" t="s">
        <v>28</v>
      </c>
      <c r="B12" s="15"/>
      <c r="C12" s="45"/>
      <c r="D12" s="47"/>
    </row>
    <row r="13" customFormat="false" ht="15.75" hidden="false" customHeight="false" outlineLevel="0" collapsed="false">
      <c r="A13" s="14" t="s">
        <v>29</v>
      </c>
      <c r="B13" s="15"/>
      <c r="C13" s="45"/>
      <c r="D13" s="47"/>
    </row>
    <row r="14" customFormat="false" ht="15.75" hidden="false" customHeight="false" outlineLevel="0" collapsed="false">
      <c r="A14" s="14" t="s">
        <v>30</v>
      </c>
      <c r="B14" s="15"/>
      <c r="C14" s="45"/>
      <c r="D14" s="47"/>
    </row>
    <row r="15" customFormat="false" ht="15.75" hidden="false" customHeight="false" outlineLevel="0" collapsed="false">
      <c r="A15" s="14" t="s">
        <v>31</v>
      </c>
      <c r="B15" s="15"/>
      <c r="C15" s="45"/>
      <c r="D15" s="47"/>
    </row>
    <row r="16" customFormat="false" ht="15.75" hidden="false" customHeight="false" outlineLevel="0" collapsed="false">
      <c r="A16" s="14" t="s">
        <v>32</v>
      </c>
      <c r="B16" s="15"/>
      <c r="C16" s="45"/>
      <c r="D16" s="47"/>
    </row>
    <row r="17" customFormat="false" ht="15.75" hidden="false" customHeight="false" outlineLevel="0" collapsed="false">
      <c r="A17" s="14" t="s">
        <v>33</v>
      </c>
      <c r="B17" s="15"/>
      <c r="C17" s="45"/>
      <c r="D17" s="47"/>
    </row>
    <row r="18" customFormat="false" ht="15.75" hidden="false" customHeight="false" outlineLevel="0" collapsed="false">
      <c r="A18" s="14" t="s">
        <v>34</v>
      </c>
      <c r="B18" s="15"/>
      <c r="C18" s="45"/>
      <c r="D18" s="47"/>
    </row>
    <row r="19" customFormat="false" ht="15.75" hidden="false" customHeight="false" outlineLevel="0" collapsed="false">
      <c r="A19" s="14" t="s">
        <v>35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48" t="n">
        <v>0</v>
      </c>
      <c r="D28" s="52"/>
    </row>
    <row r="29" customFormat="false" ht="9" hidden="false" customHeight="true" outlineLevel="0" collapsed="false">
      <c r="A29" s="35"/>
      <c r="B29" s="15"/>
      <c r="C29" s="53"/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SUM(C22:C29)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Pro Forma Income Statement
NIne Months Ended September 30, 2001
(millions)</oddHeader>
    <oddFooter>&amp;CHIGHLY CONFIDENTIAL - DO NOT COPY OR DISTRIBUTE&amp;R&amp;P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3" activeCellId="0" sqref="A3:L2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87.56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6" width="10.71"/>
    <col collapsed="false" customWidth="true" hidden="false" outlineLevel="0" max="5" min="5" style="159" width="25.41"/>
    <col collapsed="false" customWidth="true" hidden="false" outlineLevel="0" max="6" min="6" style="160" width="13.56"/>
    <col collapsed="false" customWidth="true" hidden="false" outlineLevel="0" max="7" min="7" style="160" width="15.41"/>
    <col collapsed="false" customWidth="false" hidden="false" outlineLevel="0" max="257" min="8" style="6" width="9.14"/>
  </cols>
  <sheetData>
    <row r="1" customFormat="false" ht="18.75" hidden="false" customHeight="true" outlineLevel="0" collapsed="false">
      <c r="A1" s="161" t="s">
        <v>195</v>
      </c>
      <c r="B1" s="162"/>
      <c r="C1" s="8"/>
      <c r="D1" s="8"/>
      <c r="E1" s="163" t="s">
        <v>116</v>
      </c>
    </row>
    <row r="2" customFormat="false" ht="18.75" hidden="false" customHeight="true" outlineLevel="0" collapsed="false">
      <c r="A2" s="161"/>
      <c r="B2" s="184" t="s">
        <v>203</v>
      </c>
      <c r="C2" s="8"/>
      <c r="D2" s="115" t="s">
        <v>204</v>
      </c>
      <c r="E2" s="185"/>
    </row>
    <row r="3" customFormat="false" ht="18.75" hidden="false" customHeight="true" outlineLevel="0" collapsed="false">
      <c r="A3" s="186" t="s">
        <v>205</v>
      </c>
      <c r="B3" s="162"/>
      <c r="C3" s="8"/>
      <c r="D3" s="42"/>
      <c r="E3" s="185"/>
    </row>
    <row r="4" customFormat="false" ht="21.75" hidden="false" customHeight="true" outlineLevel="0" collapsed="false">
      <c r="A4" s="0" t="s">
        <v>206</v>
      </c>
      <c r="B4" s="187" t="n">
        <v>-20</v>
      </c>
      <c r="C4" s="187"/>
      <c r="D4" s="187"/>
      <c r="E4" s="0"/>
      <c r="F4" s="0"/>
      <c r="G4" s="0"/>
      <c r="H4" s="0"/>
      <c r="I4" s="188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29.25" hidden="false" customHeight="true" outlineLevel="0" collapsed="false">
      <c r="A5" s="0" t="s">
        <v>207</v>
      </c>
      <c r="B5" s="187"/>
      <c r="C5" s="187"/>
      <c r="D5" s="187"/>
      <c r="E5" s="0" t="s">
        <v>208</v>
      </c>
      <c r="F5" s="0"/>
      <c r="G5" s="0"/>
      <c r="H5" s="0"/>
      <c r="I5" s="188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11.25" hidden="false" customHeight="true" outlineLevel="0" collapsed="false">
      <c r="A6" s="0" t="s">
        <v>209</v>
      </c>
      <c r="B6" s="187"/>
      <c r="C6" s="187"/>
      <c r="D6" s="187"/>
      <c r="E6" s="0"/>
      <c r="F6" s="0"/>
      <c r="G6" s="0"/>
      <c r="H6" s="0"/>
      <c r="I6" s="187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26.25" hidden="false" customHeight="true" outlineLevel="0" collapsed="false">
      <c r="A7" s="0" t="s">
        <v>210</v>
      </c>
      <c r="B7" s="187" t="n">
        <v>-22</v>
      </c>
      <c r="C7" s="187"/>
      <c r="D7" s="187"/>
      <c r="E7" s="0"/>
      <c r="F7" s="0"/>
      <c r="G7" s="0"/>
      <c r="H7" s="0"/>
      <c r="I7" s="188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28.5" hidden="false" customHeight="true" outlineLevel="0" collapsed="false">
      <c r="A8" s="0" t="s">
        <v>211</v>
      </c>
      <c r="B8" s="187" t="n">
        <v>-5</v>
      </c>
      <c r="C8" s="187"/>
      <c r="D8" s="187"/>
      <c r="E8" s="0"/>
      <c r="F8" s="0"/>
      <c r="G8" s="0"/>
      <c r="H8" s="0"/>
      <c r="I8" s="187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24.75" hidden="false" customHeight="true" outlineLevel="0" collapsed="false">
      <c r="A9" s="0" t="s">
        <v>212</v>
      </c>
      <c r="B9" s="187"/>
      <c r="C9" s="187"/>
      <c r="D9" s="187"/>
      <c r="E9" s="0"/>
      <c r="F9" s="0"/>
      <c r="G9" s="0"/>
      <c r="H9" s="0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12.75" hidden="false" customHeight="true" outlineLevel="0" collapsed="false">
      <c r="A10" s="0" t="s">
        <v>213</v>
      </c>
      <c r="B10" s="187" t="n">
        <v>-30</v>
      </c>
      <c r="C10" s="187"/>
      <c r="D10" s="187"/>
      <c r="E10" s="0"/>
      <c r="F10" s="0"/>
      <c r="G10" s="0"/>
      <c r="H10" s="0"/>
      <c r="I10" s="187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11.25" hidden="false" customHeight="true" outlineLevel="0" collapsed="false">
      <c r="A11" s="0" t="s">
        <v>214</v>
      </c>
      <c r="B11" s="187" t="n">
        <v>-4.5</v>
      </c>
      <c r="C11" s="187"/>
      <c r="D11" s="187"/>
      <c r="E11" s="0"/>
      <c r="F11" s="0"/>
      <c r="G11" s="0"/>
      <c r="H11" s="0"/>
      <c r="I11" s="187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22.5" hidden="false" customHeight="true" outlineLevel="0" collapsed="false">
      <c r="A12" s="0" t="s">
        <v>215</v>
      </c>
      <c r="B12" s="187" t="n">
        <v>-2</v>
      </c>
      <c r="C12" s="187"/>
      <c r="D12" s="187"/>
      <c r="E12" s="0"/>
      <c r="F12" s="0"/>
      <c r="G12" s="0"/>
      <c r="H12" s="0"/>
      <c r="I12" s="187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26.25" hidden="false" customHeight="true" outlineLevel="0" collapsed="false">
      <c r="A13" s="189" t="s">
        <v>216</v>
      </c>
      <c r="B13" s="187"/>
      <c r="C13" s="187"/>
      <c r="D13" s="187" t="n">
        <v>-5</v>
      </c>
      <c r="E13" s="0"/>
      <c r="F13" s="0"/>
      <c r="G13" s="0"/>
      <c r="H13" s="0"/>
      <c r="I13" s="187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21.75" hidden="false" customHeight="true" outlineLevel="0" collapsed="false">
      <c r="A14" s="189" t="s">
        <v>217</v>
      </c>
      <c r="B14" s="187" t="n">
        <v>260</v>
      </c>
      <c r="C14" s="187"/>
      <c r="D14" s="187"/>
      <c r="E14" s="0"/>
      <c r="F14" s="0"/>
      <c r="G14" s="0"/>
      <c r="H14" s="0"/>
      <c r="I14" s="188" t="n">
        <v>30</v>
      </c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22.5" hidden="false" customHeight="true" outlineLevel="0" collapsed="false">
      <c r="A15" s="189" t="s">
        <v>218</v>
      </c>
      <c r="B15" s="187"/>
      <c r="C15" s="187"/>
      <c r="D15" s="187" t="n">
        <v>3.1</v>
      </c>
      <c r="E15" s="0"/>
      <c r="F15" s="0"/>
      <c r="G15" s="0"/>
      <c r="H15" s="0"/>
      <c r="I15" s="187" t="n">
        <v>4.5</v>
      </c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21" hidden="false" customHeight="true" outlineLevel="0" collapsed="false">
      <c r="A16" s="0"/>
      <c r="B16" s="187"/>
      <c r="C16" s="187"/>
      <c r="D16" s="187"/>
      <c r="E16" s="0"/>
      <c r="F16" s="0"/>
      <c r="G16" s="0"/>
      <c r="H16" s="0"/>
      <c r="I16" s="187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4"/>
      <c r="IS16" s="144"/>
      <c r="IT16" s="144"/>
      <c r="IU16" s="144"/>
      <c r="IV16" s="144"/>
      <c r="IW16" s="144"/>
    </row>
    <row r="17" customFormat="false" ht="18" hidden="false" customHeight="true" outlineLevel="0" collapsed="false">
      <c r="A17" s="144"/>
      <c r="B17" s="187"/>
      <c r="C17" s="187"/>
      <c r="D17" s="187"/>
      <c r="E17" s="0"/>
      <c r="F17" s="0"/>
      <c r="G17" s="0"/>
      <c r="H17" s="0"/>
      <c r="I17" s="187" t="n">
        <v>2</v>
      </c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  <c r="IW17" s="144"/>
    </row>
    <row r="18" customFormat="false" ht="24" hidden="false" customHeight="true" outlineLevel="0" collapsed="false">
      <c r="A18" s="72" t="s">
        <v>201</v>
      </c>
      <c r="B18" s="190" t="n">
        <f aca="false">SUM(B4:B16)</f>
        <v>176.5</v>
      </c>
      <c r="C18" s="191"/>
      <c r="D18" s="190" t="n">
        <f aca="false">SUM(D4:D16)</f>
        <v>-1.9</v>
      </c>
      <c r="E18" s="6"/>
      <c r="F18" s="180"/>
      <c r="G18" s="181" t="n">
        <f aca="false">G17+B10</f>
        <v>-30</v>
      </c>
    </row>
    <row r="19" customFormat="false" ht="15.75" hidden="false" customHeight="false" outlineLevel="0" collapsed="false">
      <c r="A19" s="182"/>
      <c r="B19" s="182"/>
      <c r="C19" s="182"/>
      <c r="D19" s="182"/>
      <c r="E19" s="18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SERVICES
Contingencies and Commitments
September 30, 2001
(millions)</oddHeader>
    <oddFooter>&amp;CHIGHLY CONFIDENTIAL - DO NOT COPY OR DISTRIBUTE&amp;R&amp;P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J16" activePane="bottomRight" state="frozen"/>
      <selection pane="topLeft" activeCell="A1" activeCellId="0" sqref="A1"/>
      <selection pane="topRight" activeCell="J1" activeCellId="0" sqref="J1"/>
      <selection pane="bottomLeft" activeCell="A16" activeCellId="0" sqref="A16"/>
      <selection pane="bottomRight" activeCell="A3" activeCellId="0" sqref="A3:P26"/>
    </sheetView>
  </sheetViews>
  <sheetFormatPr defaultColWidth="7.28125" defaultRowHeight="12" customHeight="true" zeroHeight="false" outlineLevelRow="0" outlineLevelCol="0"/>
  <cols>
    <col collapsed="false" customWidth="true" hidden="false" outlineLevel="0" max="1" min="1" style="192" width="1.85"/>
    <col collapsed="false" customWidth="true" hidden="false" outlineLevel="0" max="2" min="2" style="192" width="37.28"/>
    <col collapsed="false" customWidth="true" hidden="false" outlineLevel="0" max="3" min="3" style="192" width="3.14"/>
    <col collapsed="false" customWidth="true" hidden="false" outlineLevel="0" max="4" min="4" style="193" width="10.71"/>
    <col collapsed="false" customWidth="true" hidden="false" outlineLevel="0" max="5" min="5" style="192" width="12.42"/>
    <col collapsed="false" customWidth="true" hidden="false" outlineLevel="0" max="15" min="6" style="192" width="10.71"/>
    <col collapsed="false" customWidth="true" hidden="false" outlineLevel="0" max="16" min="16" style="192" width="12.28"/>
    <col collapsed="false" customWidth="false" hidden="false" outlineLevel="0" max="257" min="17" style="192" width="7.28"/>
  </cols>
  <sheetData>
    <row r="1" customFormat="false" ht="15.95" hidden="false" customHeight="true" outlineLevel="0" collapsed="false">
      <c r="A1" s="194" t="s">
        <v>219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5.95" hidden="false" customHeight="true" outlineLevel="0" collapsed="false">
      <c r="A2" s="195" t="s">
        <v>220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.75" hidden="false" customHeight="false" outlineLevel="0" collapsed="false">
      <c r="A3" s="196" t="s">
        <v>221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customFormat="false" ht="15.75" hidden="false" customHeight="false" outlineLevel="0" collapsed="false">
      <c r="A4" s="197" t="s">
        <v>222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</row>
    <row r="5" customFormat="false" ht="12" hidden="false" customHeight="false" outlineLevel="0" collapsed="false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customFormat="false" ht="12.75" hidden="false" customHeight="false" outlineLevel="0" collapsed="false">
      <c r="A6" s="198"/>
      <c r="B6" s="200" t="s">
        <v>223</v>
      </c>
      <c r="C6" s="199"/>
      <c r="D6" s="201"/>
      <c r="E6" s="201"/>
      <c r="F6" s="201"/>
      <c r="G6" s="201"/>
      <c r="H6" s="201"/>
      <c r="I6" s="201"/>
      <c r="J6" s="201"/>
      <c r="K6" s="201"/>
      <c r="L6" s="202"/>
      <c r="M6" s="201"/>
      <c r="N6" s="202"/>
      <c r="O6" s="202"/>
      <c r="P6" s="203" t="s">
        <v>224</v>
      </c>
    </row>
    <row r="7" customFormat="false" ht="12" hidden="false" customHeight="false" outlineLevel="0" collapsed="false">
      <c r="A7" s="204"/>
      <c r="B7" s="204"/>
      <c r="C7" s="204"/>
      <c r="D7" s="205"/>
      <c r="E7" s="206"/>
      <c r="F7" s="206"/>
      <c r="G7" s="207"/>
      <c r="H7" s="207"/>
      <c r="I7" s="206"/>
      <c r="J7" s="206"/>
      <c r="K7" s="206"/>
      <c r="L7" s="206"/>
      <c r="M7" s="206"/>
      <c r="N7" s="206"/>
      <c r="O7" s="206"/>
      <c r="P7" s="208" t="s">
        <v>225</v>
      </c>
      <c r="Q7" s="209"/>
      <c r="R7" s="209"/>
      <c r="S7" s="209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  <c r="IW7" s="204"/>
    </row>
    <row r="8" customFormat="false" ht="16.5" hidden="false" customHeight="true" outlineLevel="0" collapsed="false">
      <c r="A8" s="210"/>
      <c r="B8" s="210"/>
      <c r="C8" s="210"/>
      <c r="D8" s="44" t="s">
        <v>113</v>
      </c>
      <c r="E8" s="44" t="s">
        <v>140</v>
      </c>
      <c r="F8" s="115" t="s">
        <v>115</v>
      </c>
      <c r="G8" s="67" t="s">
        <v>127</v>
      </c>
      <c r="H8" s="67" t="s">
        <v>128</v>
      </c>
      <c r="I8" s="67" t="s">
        <v>129</v>
      </c>
      <c r="J8" s="67" t="s">
        <v>130</v>
      </c>
      <c r="K8" s="67" t="s">
        <v>131</v>
      </c>
      <c r="L8" s="67" t="s">
        <v>132</v>
      </c>
      <c r="M8" s="67" t="s">
        <v>110</v>
      </c>
      <c r="N8" s="67" t="s">
        <v>133</v>
      </c>
      <c r="O8" s="67" t="s">
        <v>134</v>
      </c>
      <c r="P8" s="211" t="s">
        <v>226</v>
      </c>
      <c r="Q8" s="212"/>
      <c r="R8" s="212"/>
      <c r="S8" s="212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  <c r="IW8" s="210"/>
    </row>
    <row r="9" customFormat="false" ht="14.1" hidden="false" customHeight="true" outlineLevel="0" collapsed="false">
      <c r="A9" s="213" t="s">
        <v>227</v>
      </c>
      <c r="D9" s="214"/>
      <c r="E9" s="215"/>
      <c r="F9" s="215"/>
      <c r="G9" s="215"/>
      <c r="H9" s="215"/>
      <c r="I9" s="216"/>
      <c r="J9" s="216"/>
      <c r="K9" s="216"/>
      <c r="L9" s="216"/>
      <c r="M9" s="216"/>
      <c r="N9" s="216"/>
      <c r="O9" s="216"/>
      <c r="P9" s="217"/>
    </row>
    <row r="10" customFormat="false" ht="14.1" hidden="false" customHeight="true" outlineLevel="0" collapsed="false">
      <c r="B10" s="218" t="s">
        <v>228</v>
      </c>
      <c r="D10" s="219" t="n">
        <v>0.3</v>
      </c>
      <c r="E10" s="219" t="n">
        <v>0.3</v>
      </c>
      <c r="F10" s="219" t="n">
        <v>4.6</v>
      </c>
      <c r="G10" s="219" t="n">
        <v>8.1</v>
      </c>
      <c r="H10" s="219" t="n">
        <v>0.3</v>
      </c>
      <c r="I10" s="219" t="n">
        <v>0.1</v>
      </c>
      <c r="J10" s="219" t="n">
        <v>0.3</v>
      </c>
      <c r="K10" s="219" t="n">
        <v>16.4</v>
      </c>
      <c r="L10" s="219" t="n">
        <v>0.1</v>
      </c>
      <c r="M10" s="219" t="n">
        <v>0.3</v>
      </c>
      <c r="N10" s="219" t="n">
        <v>0.3</v>
      </c>
      <c r="O10" s="219" t="n">
        <v>0.1</v>
      </c>
      <c r="P10" s="220" t="n">
        <f aca="false">SUM(D10:O10)</f>
        <v>31.2</v>
      </c>
      <c r="Q10" s="192" t="s">
        <v>229</v>
      </c>
    </row>
    <row r="11" customFormat="false" ht="14.1" hidden="false" customHeight="true" outlineLevel="0" collapsed="false">
      <c r="B11" s="218" t="s">
        <v>230</v>
      </c>
      <c r="D11" s="219" t="n">
        <v>0</v>
      </c>
      <c r="E11" s="219" t="n">
        <v>0</v>
      </c>
      <c r="F11" s="219" t="n">
        <v>0</v>
      </c>
      <c r="G11" s="219" t="n">
        <v>0</v>
      </c>
      <c r="H11" s="219" t="n">
        <v>0</v>
      </c>
      <c r="I11" s="219" t="n">
        <v>0</v>
      </c>
      <c r="J11" s="219" t="n">
        <v>0</v>
      </c>
      <c r="K11" s="219" t="n">
        <v>0</v>
      </c>
      <c r="L11" s="219" t="n">
        <v>0</v>
      </c>
      <c r="M11" s="219" t="n">
        <v>0</v>
      </c>
      <c r="N11" s="219" t="n">
        <v>0</v>
      </c>
      <c r="O11" s="219" t="n">
        <v>3.5</v>
      </c>
      <c r="P11" s="220" t="n">
        <f aca="false">SUM(D11:O11)</f>
        <v>3.5</v>
      </c>
      <c r="Q11" s="192" t="s">
        <v>229</v>
      </c>
    </row>
    <row r="12" customFormat="false" ht="14.1" hidden="false" customHeight="true" outlineLevel="0" collapsed="false">
      <c r="B12" s="221" t="s">
        <v>231</v>
      </c>
      <c r="D12" s="219" t="n">
        <v>-0.1</v>
      </c>
      <c r="E12" s="219" t="n">
        <v>-0.1</v>
      </c>
      <c r="F12" s="219" t="n">
        <v>19.4</v>
      </c>
      <c r="G12" s="219" t="n">
        <v>-7.3</v>
      </c>
      <c r="H12" s="219" t="n">
        <v>-0.1</v>
      </c>
      <c r="I12" s="219" t="n">
        <v>18.8</v>
      </c>
      <c r="J12" s="219" t="n">
        <v>-0.1</v>
      </c>
      <c r="K12" s="219" t="n">
        <v>-0.1</v>
      </c>
      <c r="L12" s="219" t="n">
        <v>13</v>
      </c>
      <c r="M12" s="219" t="n">
        <v>-0.1</v>
      </c>
      <c r="N12" s="219" t="n">
        <v>-0.1</v>
      </c>
      <c r="O12" s="219" t="n">
        <v>9.4</v>
      </c>
      <c r="P12" s="220" t="n">
        <f aca="false">SUM(D12:O12)</f>
        <v>52.6</v>
      </c>
      <c r="Q12" s="192" t="s">
        <v>232</v>
      </c>
    </row>
    <row r="13" customFormat="false" ht="14.1" hidden="false" customHeight="true" outlineLevel="0" collapsed="false">
      <c r="B13" s="218" t="s">
        <v>233</v>
      </c>
      <c r="D13" s="219" t="n">
        <v>0.1</v>
      </c>
      <c r="E13" s="219" t="n">
        <v>1.8</v>
      </c>
      <c r="F13" s="219" t="n">
        <v>0.1</v>
      </c>
      <c r="G13" s="219" t="n">
        <v>0.1</v>
      </c>
      <c r="H13" s="219" t="n">
        <v>0.1</v>
      </c>
      <c r="I13" s="219" t="n">
        <v>0.1</v>
      </c>
      <c r="J13" s="219" t="n">
        <v>0.1</v>
      </c>
      <c r="K13" s="219" t="n">
        <v>0.1</v>
      </c>
      <c r="L13" s="219" t="n">
        <v>1.3</v>
      </c>
      <c r="M13" s="219" t="n">
        <v>0.1</v>
      </c>
      <c r="N13" s="219" t="n">
        <v>0.1</v>
      </c>
      <c r="O13" s="219" t="n">
        <v>0.1</v>
      </c>
      <c r="P13" s="220" t="n">
        <f aca="false">SUM(D13:O13)</f>
        <v>4.1</v>
      </c>
      <c r="Q13" s="192" t="s">
        <v>234</v>
      </c>
    </row>
    <row r="14" customFormat="false" ht="14.1" hidden="false" customHeight="true" outlineLevel="0" collapsed="false">
      <c r="B14" s="222" t="s">
        <v>235</v>
      </c>
      <c r="D14" s="219" t="n">
        <v>0.1</v>
      </c>
      <c r="E14" s="219" t="n">
        <v>0.3</v>
      </c>
      <c r="F14" s="219" t="n">
        <v>-0.1</v>
      </c>
      <c r="G14" s="219" t="n">
        <v>0.4</v>
      </c>
      <c r="H14" s="219" t="n">
        <v>0.2</v>
      </c>
      <c r="I14" s="219" t="n">
        <v>-0.1</v>
      </c>
      <c r="J14" s="219" t="n">
        <v>0.4</v>
      </c>
      <c r="K14" s="219" t="n">
        <v>0.4</v>
      </c>
      <c r="L14" s="219" t="n">
        <v>0.2</v>
      </c>
      <c r="M14" s="219" t="n">
        <v>0.2</v>
      </c>
      <c r="N14" s="219" t="n">
        <v>0.4</v>
      </c>
      <c r="O14" s="219" t="n">
        <v>1.4</v>
      </c>
      <c r="P14" s="220" t="n">
        <f aca="false">SUM(D14:O14)</f>
        <v>3.8</v>
      </c>
      <c r="Q14" s="192" t="s">
        <v>236</v>
      </c>
    </row>
    <row r="15" customFormat="false" ht="14.1" hidden="false" customHeight="true" outlineLevel="0" collapsed="false">
      <c r="B15" s="218" t="s">
        <v>237</v>
      </c>
      <c r="D15" s="219" t="n">
        <v>-1</v>
      </c>
      <c r="E15" s="219" t="n">
        <v>2.2</v>
      </c>
      <c r="F15" s="219" t="n">
        <v>-1.3</v>
      </c>
      <c r="G15" s="219" t="n">
        <v>1.4</v>
      </c>
      <c r="H15" s="219" t="n">
        <v>2</v>
      </c>
      <c r="I15" s="219" t="n">
        <v>1.8</v>
      </c>
      <c r="J15" s="219" t="n">
        <v>-2.1</v>
      </c>
      <c r="K15" s="219" t="n">
        <v>2.2</v>
      </c>
      <c r="L15" s="219" t="n">
        <v>1.8</v>
      </c>
      <c r="M15" s="219" t="n">
        <v>2.2</v>
      </c>
      <c r="N15" s="219" t="n">
        <v>2</v>
      </c>
      <c r="O15" s="219" t="n">
        <v>2.5</v>
      </c>
      <c r="P15" s="220" t="n">
        <f aca="false">SUM(D15:O15)</f>
        <v>13.7</v>
      </c>
      <c r="Q15" s="192" t="s">
        <v>236</v>
      </c>
    </row>
    <row r="16" customFormat="false" ht="14.1" hidden="false" customHeight="true" outlineLevel="0" collapsed="false">
      <c r="B16" s="222" t="s">
        <v>238</v>
      </c>
      <c r="D16" s="219" t="n">
        <v>0</v>
      </c>
      <c r="E16" s="219" t="n">
        <v>0</v>
      </c>
      <c r="F16" s="219" t="n">
        <v>-0.2</v>
      </c>
      <c r="G16" s="219" t="n">
        <v>0</v>
      </c>
      <c r="H16" s="219" t="n">
        <v>-0.1</v>
      </c>
      <c r="I16" s="219" t="n">
        <v>0</v>
      </c>
      <c r="J16" s="219" t="n">
        <v>-0.1</v>
      </c>
      <c r="K16" s="219" t="n">
        <v>0</v>
      </c>
      <c r="L16" s="219" t="n">
        <v>-0.2</v>
      </c>
      <c r="M16" s="219" t="n">
        <v>-0.3</v>
      </c>
      <c r="N16" s="219" t="n">
        <v>-0.3</v>
      </c>
      <c r="O16" s="219" t="n">
        <v>-0.1</v>
      </c>
      <c r="P16" s="220" t="n">
        <f aca="false">SUM(D16:O16)</f>
        <v>-1.3</v>
      </c>
      <c r="Q16" s="192" t="s">
        <v>239</v>
      </c>
    </row>
    <row r="17" customFormat="false" ht="14.1" hidden="false" customHeight="true" outlineLevel="0" collapsed="false">
      <c r="B17" s="222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4"/>
    </row>
    <row r="18" customFormat="false" ht="14.1" hidden="false" customHeight="true" outlineLevel="0" collapsed="false">
      <c r="D18" s="225" t="n">
        <f aca="false">SUM(D10:D17)</f>
        <v>-0.6</v>
      </c>
      <c r="E18" s="225" t="n">
        <f aca="false">SUM(E10:E17)</f>
        <v>4.5</v>
      </c>
      <c r="F18" s="225" t="n">
        <f aca="false">SUM(F10:F17)</f>
        <v>22.5</v>
      </c>
      <c r="G18" s="225" t="n">
        <f aca="false">SUM(G10:G17)</f>
        <v>2.7</v>
      </c>
      <c r="H18" s="225" t="n">
        <f aca="false">SUM(H10:H17)</f>
        <v>2.4</v>
      </c>
      <c r="I18" s="225" t="n">
        <f aca="false">SUM(I10:I17)</f>
        <v>20.7</v>
      </c>
      <c r="J18" s="225" t="n">
        <f aca="false">SUM(J10:J17)</f>
        <v>-1.5</v>
      </c>
      <c r="K18" s="225" t="n">
        <f aca="false">SUM(K10:K17)</f>
        <v>19</v>
      </c>
      <c r="L18" s="225" t="n">
        <f aca="false">SUM(L10:L17)</f>
        <v>16.2</v>
      </c>
      <c r="M18" s="225" t="n">
        <f aca="false">SUM(M10:M17)</f>
        <v>2.4</v>
      </c>
      <c r="N18" s="225" t="n">
        <f aca="false">SUM(N10:N17)</f>
        <v>2.4</v>
      </c>
      <c r="O18" s="225" t="n">
        <f aca="false">SUM(O10:O17)</f>
        <v>16.9</v>
      </c>
      <c r="P18" s="226" t="n">
        <f aca="false">SUM(P10:P17)</f>
        <v>107.6</v>
      </c>
    </row>
    <row r="19" customFormat="false" ht="14.1" hidden="false" customHeight="true" outlineLevel="0" collapsed="false">
      <c r="A19" s="213" t="s">
        <v>240</v>
      </c>
      <c r="D19" s="225"/>
      <c r="E19" s="225"/>
      <c r="F19" s="225"/>
      <c r="G19" s="225"/>
      <c r="H19" s="225"/>
      <c r="I19" s="227"/>
      <c r="J19" s="227"/>
      <c r="K19" s="227"/>
      <c r="L19" s="227"/>
      <c r="M19" s="227"/>
      <c r="N19" s="227"/>
      <c r="O19" s="227"/>
      <c r="P19" s="226"/>
    </row>
    <row r="20" customFormat="false" ht="14.1" hidden="false" customHeight="true" outlineLevel="0" collapsed="false">
      <c r="B20" s="222" t="s">
        <v>241</v>
      </c>
      <c r="D20" s="219" t="n">
        <v>0</v>
      </c>
      <c r="E20" s="219" t="n">
        <v>0</v>
      </c>
      <c r="F20" s="219" t="n">
        <v>0</v>
      </c>
      <c r="G20" s="219" t="n">
        <v>0</v>
      </c>
      <c r="H20" s="219" t="n">
        <v>0</v>
      </c>
      <c r="I20" s="219" t="n">
        <v>0.6</v>
      </c>
      <c r="J20" s="219" t="n">
        <v>0</v>
      </c>
      <c r="K20" s="219" t="n">
        <v>0</v>
      </c>
      <c r="L20" s="219" t="n">
        <v>0</v>
      </c>
      <c r="M20" s="219" t="n">
        <v>0</v>
      </c>
      <c r="N20" s="219" t="n">
        <v>0</v>
      </c>
      <c r="O20" s="219" t="n">
        <v>4.2</v>
      </c>
      <c r="P20" s="220" t="n">
        <f aca="false">SUM(D20:O20)</f>
        <v>4.8</v>
      </c>
      <c r="Q20" s="192" t="s">
        <v>234</v>
      </c>
    </row>
    <row r="21" customFormat="false" ht="14.1" hidden="false" customHeight="true" outlineLevel="0" collapsed="false">
      <c r="B21" s="222" t="s">
        <v>242</v>
      </c>
      <c r="D21" s="219" t="n">
        <v>0</v>
      </c>
      <c r="E21" s="219" t="n">
        <v>0</v>
      </c>
      <c r="F21" s="219" t="n">
        <v>0</v>
      </c>
      <c r="G21" s="219" t="n">
        <v>38.6</v>
      </c>
      <c r="H21" s="219" t="n">
        <v>0</v>
      </c>
      <c r="I21" s="219" t="n">
        <v>0</v>
      </c>
      <c r="J21" s="219" t="n">
        <v>0</v>
      </c>
      <c r="K21" s="219" t="n">
        <v>0</v>
      </c>
      <c r="L21" s="219" t="n">
        <v>0</v>
      </c>
      <c r="M21" s="219" t="n">
        <v>5.7</v>
      </c>
      <c r="N21" s="219" t="n">
        <v>0</v>
      </c>
      <c r="O21" s="219" t="n">
        <v>0</v>
      </c>
      <c r="P21" s="220" t="n">
        <f aca="false">SUM(D21:O21)</f>
        <v>44.3</v>
      </c>
      <c r="Q21" s="192" t="s">
        <v>236</v>
      </c>
    </row>
    <row r="22" customFormat="false" ht="14.1" hidden="false" customHeight="true" outlineLevel="0" collapsed="false">
      <c r="B22" s="222" t="s">
        <v>243</v>
      </c>
      <c r="D22" s="219" t="n">
        <v>0</v>
      </c>
      <c r="E22" s="219" t="n">
        <v>0</v>
      </c>
      <c r="F22" s="219" t="n">
        <v>0</v>
      </c>
      <c r="G22" s="219" t="n">
        <v>0</v>
      </c>
      <c r="H22" s="219" t="n">
        <v>0</v>
      </c>
      <c r="I22" s="219" t="n">
        <v>10.8</v>
      </c>
      <c r="J22" s="219" t="n">
        <v>0</v>
      </c>
      <c r="K22" s="219" t="n">
        <v>0</v>
      </c>
      <c r="L22" s="219" t="n">
        <v>0</v>
      </c>
      <c r="M22" s="219" t="n">
        <v>0</v>
      </c>
      <c r="N22" s="219" t="n">
        <v>0</v>
      </c>
      <c r="O22" s="219" t="n">
        <v>10</v>
      </c>
      <c r="P22" s="220" t="n">
        <f aca="false">SUM(D22:O22)</f>
        <v>20.8</v>
      </c>
      <c r="Q22" s="192" t="s">
        <v>244</v>
      </c>
    </row>
    <row r="23" customFormat="false" ht="14.1" hidden="false" customHeight="true" outlineLevel="0" collapsed="false">
      <c r="B23" s="222" t="s">
        <v>245</v>
      </c>
      <c r="D23" s="219" t="n">
        <v>0</v>
      </c>
      <c r="E23" s="219" t="n">
        <v>2.5</v>
      </c>
      <c r="F23" s="219" t="n">
        <v>0</v>
      </c>
      <c r="G23" s="219" t="n">
        <v>0</v>
      </c>
      <c r="H23" s="219" t="n">
        <v>0</v>
      </c>
      <c r="I23" s="219" t="n">
        <v>0</v>
      </c>
      <c r="J23" s="219" t="n">
        <v>0</v>
      </c>
      <c r="K23" s="219" t="n">
        <v>2.5</v>
      </c>
      <c r="L23" s="219" t="n">
        <v>0</v>
      </c>
      <c r="M23" s="219" t="n">
        <v>0</v>
      </c>
      <c r="N23" s="219" t="n">
        <v>2.5</v>
      </c>
      <c r="O23" s="219" t="n">
        <v>0</v>
      </c>
      <c r="P23" s="220" t="n">
        <f aca="false">SUM(D23:O23)</f>
        <v>7.5</v>
      </c>
      <c r="Q23" s="192" t="s">
        <v>244</v>
      </c>
    </row>
    <row r="24" customFormat="false" ht="14.1" hidden="false" customHeight="true" outlineLevel="0" collapsed="false">
      <c r="A24" s="228"/>
      <c r="B24" s="229" t="s">
        <v>246</v>
      </c>
      <c r="C24" s="230"/>
      <c r="D24" s="219" t="n">
        <v>0</v>
      </c>
      <c r="E24" s="219" t="n">
        <v>0</v>
      </c>
      <c r="F24" s="219" t="n">
        <v>0</v>
      </c>
      <c r="G24" s="219" t="n">
        <v>0</v>
      </c>
      <c r="H24" s="219" t="n">
        <v>0</v>
      </c>
      <c r="I24" s="219" t="n">
        <v>0</v>
      </c>
      <c r="J24" s="219" t="n">
        <v>0</v>
      </c>
      <c r="K24" s="219" t="n">
        <v>0</v>
      </c>
      <c r="L24" s="219" t="n">
        <v>58.4</v>
      </c>
      <c r="M24" s="219" t="n">
        <v>0</v>
      </c>
      <c r="N24" s="219" t="n">
        <v>0</v>
      </c>
      <c r="O24" s="219" t="n">
        <v>0</v>
      </c>
      <c r="P24" s="220" t="n">
        <f aca="false">SUM(D24:O24)</f>
        <v>58.4</v>
      </c>
      <c r="Q24" s="230" t="s">
        <v>244</v>
      </c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0"/>
      <c r="BR24" s="230"/>
      <c r="BS24" s="230"/>
      <c r="BT24" s="230"/>
      <c r="BU24" s="230"/>
      <c r="BV24" s="230"/>
      <c r="BW24" s="230"/>
      <c r="BX24" s="230"/>
      <c r="BY24" s="230"/>
      <c r="BZ24" s="230"/>
      <c r="CA24" s="230"/>
      <c r="CB24" s="230"/>
      <c r="CC24" s="230"/>
      <c r="CD24" s="230"/>
      <c r="CE24" s="230"/>
      <c r="CF24" s="230"/>
      <c r="CG24" s="230"/>
      <c r="CH24" s="230"/>
      <c r="CI24" s="230"/>
      <c r="CJ24" s="230"/>
      <c r="CK24" s="230"/>
      <c r="CL24" s="230"/>
      <c r="CM24" s="230"/>
      <c r="CN24" s="230"/>
      <c r="CO24" s="230"/>
      <c r="CP24" s="230"/>
      <c r="CQ24" s="230"/>
      <c r="CR24" s="230"/>
      <c r="CS24" s="230"/>
      <c r="CT24" s="230"/>
      <c r="CU24" s="230"/>
      <c r="CV24" s="230"/>
      <c r="CW24" s="230"/>
      <c r="CX24" s="230"/>
      <c r="CY24" s="230"/>
      <c r="CZ24" s="230"/>
      <c r="DA24" s="230"/>
      <c r="DB24" s="230"/>
      <c r="DC24" s="230"/>
      <c r="DD24" s="230"/>
      <c r="DE24" s="230"/>
      <c r="DF24" s="230"/>
      <c r="DG24" s="230"/>
      <c r="DH24" s="230"/>
      <c r="DI24" s="230"/>
      <c r="DJ24" s="230"/>
      <c r="DK24" s="230"/>
      <c r="DL24" s="230"/>
      <c r="DM24" s="230"/>
      <c r="DN24" s="230"/>
      <c r="DO24" s="230"/>
      <c r="DP24" s="230"/>
      <c r="DQ24" s="230"/>
      <c r="DR24" s="230"/>
      <c r="DS24" s="230"/>
      <c r="DT24" s="230"/>
      <c r="DU24" s="230"/>
      <c r="DV24" s="230"/>
      <c r="DW24" s="230"/>
      <c r="DX24" s="230"/>
      <c r="DY24" s="230"/>
      <c r="DZ24" s="230"/>
      <c r="EA24" s="230"/>
      <c r="EB24" s="230"/>
      <c r="EC24" s="230"/>
      <c r="ED24" s="230"/>
      <c r="EE24" s="230"/>
      <c r="EF24" s="230"/>
      <c r="EG24" s="230"/>
      <c r="EH24" s="230"/>
      <c r="EI24" s="230"/>
      <c r="EJ24" s="230"/>
      <c r="EK24" s="230"/>
      <c r="EL24" s="230"/>
      <c r="EM24" s="230"/>
      <c r="EN24" s="230"/>
      <c r="EO24" s="230"/>
      <c r="EP24" s="230"/>
      <c r="EQ24" s="230"/>
      <c r="ER24" s="230"/>
      <c r="ES24" s="230"/>
      <c r="ET24" s="230"/>
      <c r="EU24" s="230"/>
      <c r="EV24" s="230"/>
      <c r="EW24" s="230"/>
      <c r="EX24" s="230"/>
      <c r="EY24" s="230"/>
      <c r="EZ24" s="230"/>
      <c r="FA24" s="230"/>
      <c r="FB24" s="230"/>
      <c r="FC24" s="230"/>
      <c r="FD24" s="230"/>
      <c r="FE24" s="230"/>
      <c r="FF24" s="230"/>
      <c r="FG24" s="230"/>
      <c r="FH24" s="230"/>
      <c r="FI24" s="230"/>
      <c r="FJ24" s="230"/>
      <c r="FK24" s="230"/>
      <c r="FL24" s="230"/>
      <c r="FM24" s="230"/>
      <c r="FN24" s="230"/>
      <c r="FO24" s="230"/>
      <c r="FP24" s="230"/>
      <c r="FQ24" s="230"/>
      <c r="FR24" s="230"/>
      <c r="FS24" s="230"/>
      <c r="FT24" s="230"/>
      <c r="FU24" s="230"/>
      <c r="FV24" s="230"/>
      <c r="FW24" s="230"/>
      <c r="FX24" s="230"/>
      <c r="FY24" s="230"/>
      <c r="FZ24" s="230"/>
      <c r="GA24" s="230"/>
      <c r="GB24" s="230"/>
      <c r="GC24" s="230"/>
      <c r="GD24" s="230"/>
      <c r="GE24" s="230"/>
      <c r="GF24" s="230"/>
      <c r="GG24" s="230"/>
      <c r="GH24" s="230"/>
      <c r="GI24" s="230"/>
      <c r="GJ24" s="230"/>
      <c r="GK24" s="230"/>
      <c r="GL24" s="230"/>
      <c r="GM24" s="230"/>
      <c r="GN24" s="230"/>
      <c r="GO24" s="230"/>
      <c r="GP24" s="230"/>
      <c r="GQ24" s="230"/>
      <c r="GR24" s="230"/>
      <c r="GS24" s="230"/>
      <c r="GT24" s="230"/>
      <c r="GU24" s="230"/>
      <c r="GV24" s="230"/>
      <c r="GW24" s="230"/>
      <c r="GX24" s="230"/>
      <c r="GY24" s="230"/>
      <c r="GZ24" s="230"/>
      <c r="HA24" s="230"/>
      <c r="HB24" s="230"/>
      <c r="HC24" s="230"/>
      <c r="HD24" s="230"/>
      <c r="HE24" s="230"/>
      <c r="HF24" s="230"/>
      <c r="HG24" s="230"/>
      <c r="HH24" s="230"/>
      <c r="HI24" s="230"/>
      <c r="HJ24" s="230"/>
      <c r="HK24" s="230"/>
      <c r="HL24" s="230"/>
      <c r="HM24" s="230"/>
      <c r="HN24" s="230"/>
      <c r="HO24" s="230"/>
      <c r="HP24" s="230"/>
      <c r="HQ24" s="230"/>
      <c r="HR24" s="230"/>
      <c r="HS24" s="230"/>
      <c r="HT24" s="230"/>
      <c r="HU24" s="230"/>
      <c r="HV24" s="230"/>
      <c r="HW24" s="230"/>
      <c r="HX24" s="230"/>
      <c r="HY24" s="230"/>
      <c r="HZ24" s="230"/>
      <c r="IA24" s="230"/>
      <c r="IB24" s="230"/>
      <c r="IC24" s="230"/>
      <c r="ID24" s="230"/>
      <c r="IE24" s="230"/>
      <c r="IF24" s="230"/>
      <c r="IG24" s="230"/>
      <c r="IH24" s="230"/>
      <c r="II24" s="230"/>
      <c r="IJ24" s="230"/>
      <c r="IK24" s="230"/>
      <c r="IL24" s="230"/>
      <c r="IM24" s="230"/>
      <c r="IN24" s="230"/>
      <c r="IO24" s="230"/>
      <c r="IP24" s="230"/>
      <c r="IQ24" s="230"/>
      <c r="IR24" s="230"/>
      <c r="IS24" s="230"/>
      <c r="IT24" s="230"/>
      <c r="IU24" s="230"/>
      <c r="IV24" s="230"/>
      <c r="IW24" s="230"/>
    </row>
    <row r="25" customFormat="false" ht="14.1" hidden="false" customHeight="true" outlineLevel="0" collapsed="false">
      <c r="B25" s="222" t="s">
        <v>247</v>
      </c>
      <c r="D25" s="219" t="n">
        <v>0</v>
      </c>
      <c r="E25" s="219" t="n">
        <v>0</v>
      </c>
      <c r="F25" s="219" t="n">
        <v>0</v>
      </c>
      <c r="G25" s="219" t="n">
        <v>0</v>
      </c>
      <c r="H25" s="219" t="n">
        <v>8.8</v>
      </c>
      <c r="I25" s="219" t="n">
        <v>41.4</v>
      </c>
      <c r="J25" s="219" t="n">
        <v>0</v>
      </c>
      <c r="K25" s="219" t="n">
        <v>0</v>
      </c>
      <c r="L25" s="219" t="n">
        <v>0</v>
      </c>
      <c r="M25" s="219" t="n">
        <v>0</v>
      </c>
      <c r="N25" s="219" t="n">
        <v>0</v>
      </c>
      <c r="O25" s="219" t="n">
        <v>0</v>
      </c>
      <c r="P25" s="220" t="n">
        <f aca="false">SUM(D25:O25)</f>
        <v>50.2</v>
      </c>
      <c r="Q25" s="192" t="s">
        <v>248</v>
      </c>
    </row>
    <row r="26" customFormat="false" ht="14.1" hidden="false" customHeight="true" outlineLevel="0" collapsed="false">
      <c r="B26" s="222"/>
      <c r="D26" s="223"/>
      <c r="E26" s="231"/>
      <c r="F26" s="231"/>
      <c r="G26" s="231"/>
      <c r="H26" s="231"/>
      <c r="I26" s="223"/>
      <c r="J26" s="223"/>
      <c r="K26" s="223"/>
      <c r="L26" s="223"/>
      <c r="M26" s="223"/>
      <c r="N26" s="223"/>
      <c r="O26" s="223"/>
      <c r="P26" s="224"/>
    </row>
    <row r="27" customFormat="false" ht="14.1" hidden="false" customHeight="true" outlineLevel="0" collapsed="false">
      <c r="D27" s="232" t="n">
        <f aca="false">SUM(D20:D26)</f>
        <v>0</v>
      </c>
      <c r="E27" s="232" t="n">
        <f aca="false">SUM(E20:E26)</f>
        <v>2.5</v>
      </c>
      <c r="F27" s="232" t="n">
        <f aca="false">SUM(F20:F26)</f>
        <v>0</v>
      </c>
      <c r="G27" s="232" t="n">
        <f aca="false">SUM(G20:G26)</f>
        <v>38.6</v>
      </c>
      <c r="H27" s="232" t="n">
        <f aca="false">SUM(H20:H26)</f>
        <v>8.8</v>
      </c>
      <c r="I27" s="232" t="n">
        <f aca="false">SUM(I20:I26)</f>
        <v>52.8</v>
      </c>
      <c r="J27" s="232" t="n">
        <f aca="false">SUM(J20:J26)</f>
        <v>0</v>
      </c>
      <c r="K27" s="232" t="n">
        <f aca="false">SUM(K20:K26)</f>
        <v>2.5</v>
      </c>
      <c r="L27" s="232" t="n">
        <f aca="false">SUM(L20:L26)</f>
        <v>58.4</v>
      </c>
      <c r="M27" s="232" t="n">
        <f aca="false">SUM(M20:M26)</f>
        <v>5.7</v>
      </c>
      <c r="N27" s="232" t="n">
        <f aca="false">SUM(N20:N26)</f>
        <v>2.5</v>
      </c>
      <c r="O27" s="232" t="n">
        <f aca="false">SUM(O20:O26)</f>
        <v>14.2</v>
      </c>
      <c r="P27" s="233" t="n">
        <f aca="false">SUM(P20:P26)</f>
        <v>186</v>
      </c>
    </row>
    <row r="28" customFormat="false" ht="14.1" hidden="false" customHeight="true" outlineLevel="0" collapsed="false">
      <c r="A28" s="213" t="s">
        <v>249</v>
      </c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7"/>
    </row>
    <row r="29" customFormat="false" ht="14.1" hidden="false" customHeight="true" outlineLevel="0" collapsed="false">
      <c r="A29" s="230"/>
      <c r="B29" s="234" t="s">
        <v>250</v>
      </c>
      <c r="D29" s="219" t="n">
        <v>-3.9</v>
      </c>
      <c r="E29" s="219" t="n">
        <v>-3.9</v>
      </c>
      <c r="F29" s="219" t="n">
        <v>-3.9</v>
      </c>
      <c r="G29" s="219" t="n">
        <v>-3.9</v>
      </c>
      <c r="H29" s="219" t="n">
        <v>-3.9</v>
      </c>
      <c r="I29" s="219" t="n">
        <v>-3.9</v>
      </c>
      <c r="J29" s="219" t="n">
        <v>0</v>
      </c>
      <c r="K29" s="219" t="n">
        <v>0</v>
      </c>
      <c r="L29" s="219" t="n">
        <v>0</v>
      </c>
      <c r="M29" s="219" t="n">
        <v>0</v>
      </c>
      <c r="N29" s="219" t="n">
        <v>0</v>
      </c>
      <c r="O29" s="219" t="n">
        <v>0</v>
      </c>
      <c r="P29" s="220" t="n">
        <f aca="false">SUM(D29:O29)</f>
        <v>-23.4</v>
      </c>
      <c r="Q29" s="192" t="s">
        <v>251</v>
      </c>
    </row>
    <row r="30" customFormat="false" ht="14.1" hidden="true" customHeight="true" outlineLevel="0" collapsed="false">
      <c r="A30" s="230"/>
      <c r="B30" s="230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3"/>
    </row>
    <row r="31" customFormat="false" ht="14.1" hidden="true" customHeight="true" outlineLevel="0" collapsed="false">
      <c r="A31" s="228" t="s">
        <v>252</v>
      </c>
      <c r="B31" s="230"/>
      <c r="D31" s="235" t="n">
        <f aca="false">+'[1]Total year vs 3CE'!H71</f>
        <v>0</v>
      </c>
      <c r="E31" s="235" t="n">
        <v>0</v>
      </c>
      <c r="F31" s="235" t="n">
        <v>0</v>
      </c>
      <c r="G31" s="235" t="n">
        <v>0</v>
      </c>
      <c r="H31" s="235" t="n">
        <v>0</v>
      </c>
      <c r="I31" s="235" t="n">
        <v>0</v>
      </c>
      <c r="J31" s="235" t="n">
        <v>0</v>
      </c>
      <c r="K31" s="235" t="n">
        <v>0</v>
      </c>
      <c r="L31" s="235" t="n">
        <v>0</v>
      </c>
      <c r="M31" s="235" t="n">
        <v>0</v>
      </c>
      <c r="N31" s="235" t="n">
        <v>0</v>
      </c>
      <c r="O31" s="235" t="n">
        <v>0</v>
      </c>
      <c r="P31" s="233" t="n">
        <v>0</v>
      </c>
    </row>
    <row r="32" customFormat="false" ht="12" hidden="false" customHeight="false" outlineLevel="0" collapsed="false">
      <c r="A32" s="236"/>
      <c r="B32" s="237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3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</row>
    <row r="33" customFormat="false" ht="12" hidden="false" customHeight="false" outlineLevel="0" collapsed="false">
      <c r="A33" s="236" t="s">
        <v>253</v>
      </c>
      <c r="B33" s="237"/>
      <c r="D33" s="238" t="n">
        <v>0</v>
      </c>
      <c r="E33" s="238" t="n">
        <v>0</v>
      </c>
      <c r="F33" s="238" t="n">
        <v>0</v>
      </c>
      <c r="G33" s="238" t="n">
        <v>0</v>
      </c>
      <c r="H33" s="238" t="n">
        <v>0</v>
      </c>
      <c r="I33" s="238" t="n">
        <v>0</v>
      </c>
      <c r="J33" s="238" t="n">
        <v>0</v>
      </c>
      <c r="K33" s="238" t="n">
        <v>0</v>
      </c>
      <c r="L33" s="240"/>
      <c r="M33" s="238" t="n">
        <v>0</v>
      </c>
      <c r="N33" s="238" t="n">
        <v>0</v>
      </c>
      <c r="O33" s="238" t="n">
        <v>743.5</v>
      </c>
      <c r="P33" s="220" t="n">
        <f aca="false">SUM(D33:O33)</f>
        <v>743.5</v>
      </c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</row>
    <row r="34" customFormat="false" ht="12.75" hidden="false" customHeight="false" outlineLevel="0" collapsed="false">
      <c r="A34" s="236"/>
      <c r="B34" s="237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3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</row>
    <row r="35" customFormat="false" ht="12.75" hidden="false" customHeight="false" outlineLevel="0" collapsed="false">
      <c r="A35" s="236" t="s">
        <v>202</v>
      </c>
      <c r="B35" s="237"/>
      <c r="D35" s="241" t="n">
        <f aca="false">+D33+D29+D27+D18</f>
        <v>-4.5</v>
      </c>
      <c r="E35" s="242" t="n">
        <f aca="false">+E33+E29+E27+E18</f>
        <v>3.1</v>
      </c>
      <c r="F35" s="242" t="n">
        <f aca="false">+F33+F29+F27+F18</f>
        <v>18.6</v>
      </c>
      <c r="G35" s="242" t="n">
        <f aca="false">+G33+G29+G27+G18</f>
        <v>37.4</v>
      </c>
      <c r="H35" s="242" t="n">
        <f aca="false">+H33+H29+H27+H18</f>
        <v>7.3</v>
      </c>
      <c r="I35" s="242" t="n">
        <f aca="false">+I33+I29+I27+I18</f>
        <v>69.6</v>
      </c>
      <c r="J35" s="242" t="n">
        <f aca="false">+J33+J29+J27+J18</f>
        <v>-1.5</v>
      </c>
      <c r="K35" s="242" t="n">
        <f aca="false">+K33+K29+K27+K18</f>
        <v>21.5</v>
      </c>
      <c r="L35" s="242" t="n">
        <f aca="false">+L33+L29+L27+L18</f>
        <v>74.6</v>
      </c>
      <c r="M35" s="242" t="n">
        <f aca="false">+M33+M29+M27+M18</f>
        <v>8.1</v>
      </c>
      <c r="N35" s="242" t="n">
        <f aca="false">+N33+N29+N27+N18</f>
        <v>4.9</v>
      </c>
      <c r="O35" s="243" t="n">
        <f aca="false">+O33+O29+O27+O18</f>
        <v>774.6</v>
      </c>
      <c r="P35" s="244" t="n">
        <f aca="false">+P33+P29+P27+P18</f>
        <v>1013.7</v>
      </c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</row>
    <row r="36" customFormat="false" ht="12.75" hidden="false" customHeight="false" outlineLevel="0" collapsed="false">
      <c r="A36" s="245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7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</row>
    <row r="37" customFormat="false" ht="12" hidden="false" customHeight="false" outlineLevel="0" collapsed="false"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</row>
    <row r="38" customFormat="false" ht="12" hidden="false" customHeight="false" outlineLevel="0" collapsed="false"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</row>
    <row r="39" customFormat="false" ht="12" hidden="false" customHeight="false" outlineLevel="0" collapsed="false"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</row>
    <row r="40" customFormat="false" ht="12" hidden="false" customHeight="false" outlineLevel="0" collapsed="false"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</row>
    <row r="41" customFormat="false" ht="12" hidden="false" customHeight="false" outlineLevel="0" collapsed="false"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</row>
    <row r="42" customFormat="false" ht="12" hidden="false" customHeight="false" outlineLevel="0" collapsed="false"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</row>
    <row r="43" customFormat="false" ht="12" hidden="false" customHeight="false" outlineLevel="0" collapsed="false"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</row>
    <row r="44" customFormat="false" ht="12" hidden="false" customHeight="false" outlineLevel="0" collapsed="false"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</row>
    <row r="45" customFormat="false" ht="12" hidden="false" customHeight="false" outlineLevel="0" collapsed="false"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</row>
    <row r="46" customFormat="false" ht="12" hidden="false" customHeight="false" outlineLevel="0" collapsed="false"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</row>
    <row r="47" customFormat="false" ht="12" hidden="false" customHeight="false" outlineLevel="0" collapsed="false"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</row>
    <row r="48" customFormat="false" ht="12" hidden="false" customHeight="false" outlineLevel="0" collapsed="false"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</row>
    <row r="49" customFormat="false" ht="12" hidden="false" customHeight="false" outlineLevel="0" collapsed="false"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</row>
    <row r="50" customFormat="false" ht="12" hidden="false" customHeight="false" outlineLevel="0" collapsed="false"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</row>
    <row r="51" customFormat="false" ht="12" hidden="false" customHeight="false" outlineLevel="0" collapsed="false"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</row>
    <row r="52" customFormat="false" ht="12" hidden="false" customHeight="false" outlineLevel="0" collapsed="false"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</row>
    <row r="53" customFormat="false" ht="12" hidden="false" customHeight="false" outlineLevel="0" collapsed="false"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</row>
    <row r="54" customFormat="false" ht="12" hidden="false" customHeight="false" outlineLevel="0" collapsed="false"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</row>
    <row r="55" customFormat="false" ht="12" hidden="false" customHeight="false" outlineLevel="0" collapsed="false"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</row>
    <row r="56" customFormat="false" ht="12" hidden="false" customHeight="false" outlineLevel="0" collapsed="false"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</row>
    <row r="57" customFormat="false" ht="12" hidden="false" customHeight="false" outlineLevel="0" collapsed="false"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</row>
    <row r="58" customFormat="false" ht="12" hidden="false" customHeight="false" outlineLevel="0" collapsed="false"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</row>
    <row r="59" customFormat="false" ht="12" hidden="false" customHeight="false" outlineLevel="0" collapsed="false"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</row>
    <row r="60" customFormat="false" ht="12" hidden="false" customHeight="false" outlineLevel="0" collapsed="false"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</row>
    <row r="61" customFormat="false" ht="12" hidden="false" customHeight="false" outlineLevel="0" collapsed="false"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</row>
    <row r="62" customFormat="false" ht="12" hidden="false" customHeight="false" outlineLevel="0" collapsed="false"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</row>
    <row r="63" customFormat="false" ht="12" hidden="false" customHeight="false" outlineLevel="0" collapsed="false"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</row>
    <row r="64" customFormat="false" ht="12" hidden="false" customHeight="false" outlineLevel="0" collapsed="false"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</row>
    <row r="65" customFormat="false" ht="12" hidden="false" customHeight="false" outlineLevel="0" collapsed="false"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</row>
    <row r="66" customFormat="false" ht="12" hidden="false" customHeight="false" outlineLevel="0" collapsed="false"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</row>
    <row r="67" customFormat="false" ht="12" hidden="false" customHeight="false" outlineLevel="0" collapsed="false"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</row>
    <row r="68" customFormat="false" ht="12" hidden="false" customHeight="false" outlineLevel="0" collapsed="false"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</row>
    <row r="69" customFormat="false" ht="12" hidden="false" customHeight="false" outlineLevel="0" collapsed="false"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</row>
    <row r="70" customFormat="false" ht="12" hidden="false" customHeight="false" outlineLevel="0" collapsed="false"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</row>
    <row r="71" customFormat="false" ht="12" hidden="false" customHeight="false" outlineLevel="0" collapsed="false"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</row>
    <row r="72" customFormat="false" ht="12" hidden="false" customHeight="false" outlineLevel="0" collapsed="false"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</row>
    <row r="73" customFormat="false" ht="12" hidden="false" customHeight="false" outlineLevel="0" collapsed="false"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</row>
    <row r="74" customFormat="false" ht="12" hidden="false" customHeight="false" outlineLevel="0" collapsed="false"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</row>
    <row r="75" customFormat="false" ht="12" hidden="false" customHeight="false" outlineLevel="0" collapsed="false"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</row>
    <row r="76" customFormat="false" ht="12" hidden="false" customHeight="false" outlineLevel="0" collapsed="false"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</row>
    <row r="77" customFormat="false" ht="12" hidden="false" customHeight="false" outlineLevel="0" collapsed="false"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</row>
    <row r="78" customFormat="false" ht="12" hidden="false" customHeight="false" outlineLevel="0" collapsed="false"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</row>
    <row r="79" customFormat="false" ht="12" hidden="false" customHeight="false" outlineLevel="0" collapsed="false"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</row>
    <row r="80" customFormat="false" ht="12" hidden="false" customHeight="false" outlineLevel="0" collapsed="false"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</row>
    <row r="81" customFormat="false" ht="12" hidden="false" customHeight="false" outlineLevel="0" collapsed="false"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</row>
    <row r="82" customFormat="false" ht="12" hidden="false" customHeight="false" outlineLevel="0" collapsed="false"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</row>
    <row r="83" customFormat="false" ht="12" hidden="false" customHeight="false" outlineLevel="0" collapsed="false"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</row>
    <row r="84" customFormat="false" ht="12" hidden="false" customHeight="false" outlineLevel="0" collapsed="false"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</row>
    <row r="85" customFormat="false" ht="12" hidden="false" customHeight="false" outlineLevel="0" collapsed="false"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</row>
    <row r="86" customFormat="false" ht="12" hidden="false" customHeight="false" outlineLevel="0" collapsed="false"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</row>
    <row r="87" customFormat="false" ht="12" hidden="false" customHeight="false" outlineLevel="0" collapsed="false"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</row>
    <row r="88" customFormat="false" ht="12" hidden="false" customHeight="false" outlineLevel="0" collapsed="false"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</row>
    <row r="89" customFormat="false" ht="12" hidden="false" customHeight="false" outlineLevel="0" collapsed="false"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</row>
    <row r="90" customFormat="false" ht="12" hidden="false" customHeight="false" outlineLevel="0" collapsed="false"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</row>
    <row r="91" customFormat="false" ht="12" hidden="false" customHeight="false" outlineLevel="0" collapsed="false"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</row>
    <row r="92" customFormat="false" ht="12" hidden="false" customHeight="false" outlineLevel="0" collapsed="false"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</row>
    <row r="93" customFormat="false" ht="12" hidden="false" customHeight="false" outlineLevel="0" collapsed="false"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</row>
    <row r="94" customFormat="false" ht="12" hidden="false" customHeight="false" outlineLevel="0" collapsed="false"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</row>
    <row r="95" customFormat="false" ht="12" hidden="false" customHeight="false" outlineLevel="0" collapsed="false"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</row>
    <row r="96" customFormat="false" ht="12" hidden="false" customHeight="false" outlineLevel="0" collapsed="false"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</row>
    <row r="97" customFormat="false" ht="12" hidden="false" customHeight="false" outlineLevel="0" collapsed="false"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</row>
    <row r="98" customFormat="false" ht="12" hidden="false" customHeight="false" outlineLevel="0" collapsed="false"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</row>
    <row r="99" customFormat="false" ht="12" hidden="false" customHeight="false" outlineLevel="0" collapsed="false"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</row>
    <row r="100" customFormat="false" ht="12" hidden="false" customHeight="false" outlineLevel="0" collapsed="false"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</row>
  </sheetData>
  <mergeCells count="4">
    <mergeCell ref="A1:P1"/>
    <mergeCell ref="A2:P2"/>
    <mergeCell ref="A3:P3"/>
    <mergeCell ref="A4:P4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L26"/>
    </sheetView>
  </sheetViews>
  <sheetFormatPr defaultColWidth="7.28125" defaultRowHeight="12" customHeight="true" zeroHeight="false" outlineLevelRow="0" outlineLevelCol="0"/>
  <cols>
    <col collapsed="false" customWidth="true" hidden="false" outlineLevel="0" max="1" min="1" style="192" width="1.85"/>
    <col collapsed="false" customWidth="true" hidden="false" outlineLevel="0" max="2" min="2" style="192" width="47.28"/>
    <col collapsed="false" customWidth="true" hidden="true" outlineLevel="0" max="3" min="3" style="192" width="3.14"/>
    <col collapsed="false" customWidth="true" hidden="true" outlineLevel="0" max="4" min="4" style="193" width="12.42"/>
    <col collapsed="false" customWidth="true" hidden="true" outlineLevel="0" max="5" min="5" style="192" width="13.85"/>
    <col collapsed="false" customWidth="true" hidden="true" outlineLevel="0" max="6" min="6" style="192" width="13.14"/>
    <col collapsed="false" customWidth="true" hidden="true" outlineLevel="0" max="7" min="7" style="192" width="12.7"/>
    <col collapsed="false" customWidth="true" hidden="false" outlineLevel="0" max="8" min="8" style="192" width="2.28"/>
    <col collapsed="false" customWidth="true" hidden="false" outlineLevel="0" max="9" min="9" style="192" width="27.99"/>
    <col collapsed="false" customWidth="false" hidden="false" outlineLevel="0" max="257" min="10" style="192" width="7.28"/>
  </cols>
  <sheetData>
    <row r="1" customFormat="false" ht="26.25" hidden="false" customHeight="false" outlineLevel="0" collapsed="false">
      <c r="A1" s="248" t="s">
        <v>219</v>
      </c>
      <c r="B1" s="248"/>
      <c r="C1" s="248"/>
      <c r="D1" s="248"/>
      <c r="E1" s="248"/>
      <c r="F1" s="248"/>
      <c r="G1" s="248"/>
      <c r="H1" s="248"/>
      <c r="I1" s="248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3.25" hidden="false" customHeight="false" outlineLevel="0" collapsed="false">
      <c r="A2" s="249" t="s">
        <v>254</v>
      </c>
      <c r="B2" s="249"/>
      <c r="C2" s="249"/>
      <c r="D2" s="249"/>
      <c r="E2" s="249"/>
      <c r="F2" s="249"/>
      <c r="G2" s="249"/>
      <c r="H2" s="249"/>
      <c r="I2" s="249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8" hidden="false" customHeight="false" outlineLevel="0" collapsed="false">
      <c r="A3" s="250" t="s">
        <v>255</v>
      </c>
      <c r="B3" s="250"/>
      <c r="C3" s="250"/>
      <c r="D3" s="250"/>
      <c r="E3" s="250"/>
      <c r="F3" s="250"/>
      <c r="G3" s="250"/>
      <c r="H3" s="250"/>
      <c r="I3" s="250"/>
    </row>
    <row r="4" customFormat="false" ht="18.75" hidden="false" customHeight="true" outlineLevel="0" collapsed="false">
      <c r="A4" s="251" t="s">
        <v>222</v>
      </c>
      <c r="B4" s="251"/>
      <c r="C4" s="251"/>
      <c r="D4" s="251"/>
      <c r="E4" s="251"/>
      <c r="F4" s="251"/>
      <c r="G4" s="251"/>
      <c r="H4" s="251"/>
      <c r="I4" s="251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  <c r="IL4" s="252"/>
      <c r="IM4" s="252"/>
      <c r="IN4" s="252"/>
      <c r="IO4" s="252"/>
      <c r="IP4" s="252"/>
      <c r="IQ4" s="252"/>
      <c r="IR4" s="252"/>
      <c r="IS4" s="252"/>
      <c r="IT4" s="252"/>
      <c r="IU4" s="252"/>
      <c r="IV4" s="252"/>
      <c r="IW4" s="252"/>
    </row>
    <row r="5" customFormat="false" ht="18.75" hidden="false" customHeight="true" outlineLevel="0" collapsed="false">
      <c r="A5" s="251"/>
      <c r="B5" s="251"/>
      <c r="C5" s="251"/>
      <c r="D5" s="251"/>
      <c r="E5" s="251"/>
      <c r="F5" s="251"/>
      <c r="G5" s="251"/>
      <c r="H5" s="251"/>
      <c r="I5" s="251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  <c r="II5" s="252"/>
      <c r="IJ5" s="252"/>
      <c r="IK5" s="252"/>
      <c r="IL5" s="252"/>
      <c r="IM5" s="252"/>
      <c r="IN5" s="252"/>
      <c r="IO5" s="252"/>
      <c r="IP5" s="252"/>
      <c r="IQ5" s="252"/>
      <c r="IR5" s="252"/>
      <c r="IS5" s="252"/>
      <c r="IT5" s="252"/>
      <c r="IU5" s="252"/>
      <c r="IV5" s="252"/>
      <c r="IW5" s="252"/>
    </row>
    <row r="6" customFormat="false" ht="12.75" hidden="false" customHeight="false" outlineLevel="0" collapsed="false">
      <c r="A6" s="198"/>
      <c r="B6" s="199"/>
      <c r="C6" s="199"/>
      <c r="D6" s="199"/>
      <c r="E6" s="199"/>
      <c r="F6" s="199"/>
      <c r="G6" s="199"/>
    </row>
    <row r="7" customFormat="false" ht="18.75" hidden="false" customHeight="false" outlineLevel="0" collapsed="false">
      <c r="A7" s="253"/>
      <c r="B7" s="254"/>
      <c r="C7" s="239"/>
      <c r="D7" s="198"/>
      <c r="E7" s="198"/>
      <c r="F7" s="198"/>
      <c r="G7" s="198"/>
      <c r="H7" s="255"/>
      <c r="I7" s="256" t="s">
        <v>256</v>
      </c>
    </row>
    <row r="8" customFormat="false" ht="18" hidden="false" customHeight="true" outlineLevel="0" collapsed="false">
      <c r="A8" s="210"/>
      <c r="B8" s="210"/>
      <c r="C8" s="257"/>
      <c r="D8" s="258" t="s">
        <v>257</v>
      </c>
      <c r="E8" s="259" t="s">
        <v>258</v>
      </c>
      <c r="F8" s="259" t="s">
        <v>259</v>
      </c>
      <c r="G8" s="259" t="s">
        <v>260</v>
      </c>
      <c r="H8" s="260"/>
      <c r="I8" s="261" t="s">
        <v>261</v>
      </c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  <c r="IW8" s="210"/>
    </row>
    <row r="9" customFormat="false" ht="14.1" hidden="false" customHeight="true" outlineLevel="0" collapsed="false">
      <c r="A9" s="262" t="s">
        <v>262</v>
      </c>
      <c r="B9" s="255"/>
      <c r="D9" s="263"/>
      <c r="E9" s="263"/>
      <c r="F9" s="263"/>
      <c r="G9" s="263"/>
      <c r="H9" s="255"/>
      <c r="I9" s="264"/>
    </row>
    <row r="10" customFormat="false" ht="20.1" hidden="false" customHeight="true" outlineLevel="0" collapsed="false">
      <c r="A10" s="255"/>
      <c r="B10" s="265" t="s">
        <v>263</v>
      </c>
      <c r="D10" s="263"/>
      <c r="E10" s="263" t="n">
        <v>-77.5</v>
      </c>
      <c r="F10" s="266"/>
      <c r="G10" s="230"/>
      <c r="H10" s="267"/>
      <c r="I10" s="268" t="n">
        <v>220</v>
      </c>
      <c r="J10" s="239"/>
      <c r="K10" s="239"/>
      <c r="L10" s="239"/>
      <c r="M10" s="239"/>
      <c r="N10" s="239"/>
    </row>
    <row r="11" customFormat="false" ht="20.1" hidden="false" customHeight="true" outlineLevel="0" collapsed="false">
      <c r="A11" s="255"/>
      <c r="B11" s="265" t="s">
        <v>230</v>
      </c>
      <c r="D11" s="263"/>
      <c r="E11" s="263"/>
      <c r="F11" s="266" t="n">
        <v>12.5</v>
      </c>
      <c r="G11" s="230"/>
      <c r="H11" s="267"/>
      <c r="I11" s="268" t="n">
        <v>206.5</v>
      </c>
      <c r="J11" s="239"/>
      <c r="K11" s="239"/>
      <c r="L11" s="239"/>
      <c r="M11" s="239"/>
      <c r="N11" s="239"/>
    </row>
    <row r="12" customFormat="false" ht="20.1" hidden="false" customHeight="true" outlineLevel="0" collapsed="false">
      <c r="A12" s="255"/>
      <c r="B12" s="269" t="s">
        <v>264</v>
      </c>
      <c r="C12" s="239"/>
      <c r="D12" s="270"/>
      <c r="E12" s="271"/>
      <c r="F12" s="270" t="n">
        <v>-14.9</v>
      </c>
      <c r="G12" s="271"/>
      <c r="H12" s="267"/>
      <c r="I12" s="268" t="n">
        <v>29.4</v>
      </c>
      <c r="J12" s="239"/>
      <c r="K12" s="239"/>
      <c r="L12" s="239"/>
      <c r="M12" s="239"/>
      <c r="N12" s="239"/>
    </row>
    <row r="13" customFormat="false" ht="20.1" hidden="false" customHeight="true" outlineLevel="0" collapsed="false">
      <c r="A13" s="255"/>
      <c r="B13" s="265" t="s">
        <v>265</v>
      </c>
      <c r="D13" s="263"/>
      <c r="E13" s="263"/>
      <c r="F13" s="230" t="n">
        <v>-35.1</v>
      </c>
      <c r="G13" s="266"/>
      <c r="H13" s="267"/>
      <c r="I13" s="268" t="n">
        <v>115</v>
      </c>
      <c r="J13" s="239"/>
      <c r="K13" s="239"/>
      <c r="L13" s="239"/>
      <c r="M13" s="239"/>
      <c r="N13" s="239"/>
    </row>
    <row r="14" customFormat="false" ht="20.1" hidden="false" customHeight="true" outlineLevel="0" collapsed="false">
      <c r="A14" s="255"/>
      <c r="B14" s="272" t="s">
        <v>266</v>
      </c>
      <c r="C14" s="239"/>
      <c r="D14" s="273"/>
      <c r="E14" s="270"/>
      <c r="F14" s="266"/>
      <c r="G14" s="271" t="n">
        <v>1</v>
      </c>
      <c r="H14" s="267"/>
      <c r="I14" s="268" t="n">
        <v>52</v>
      </c>
      <c r="J14" s="239"/>
      <c r="K14" s="239"/>
      <c r="L14" s="239"/>
      <c r="M14" s="239"/>
      <c r="N14" s="239"/>
    </row>
    <row r="15" customFormat="false" ht="20.1" hidden="false" customHeight="true" outlineLevel="0" collapsed="false">
      <c r="A15" s="255"/>
      <c r="B15" s="274" t="s">
        <v>267</v>
      </c>
      <c r="D15" s="263"/>
      <c r="E15" s="263"/>
      <c r="F15" s="266"/>
      <c r="G15" s="230" t="n">
        <v>0</v>
      </c>
      <c r="H15" s="267"/>
      <c r="I15" s="268" t="n">
        <v>23.5</v>
      </c>
      <c r="J15" s="275"/>
      <c r="K15" s="275"/>
      <c r="L15" s="275"/>
      <c r="M15" s="275"/>
      <c r="N15" s="239"/>
    </row>
    <row r="16" customFormat="false" ht="20.1" hidden="false" customHeight="true" outlineLevel="0" collapsed="false">
      <c r="A16" s="255"/>
      <c r="B16" s="272" t="s">
        <v>268</v>
      </c>
      <c r="C16" s="239"/>
      <c r="D16" s="273"/>
      <c r="E16" s="270"/>
      <c r="F16" s="266"/>
      <c r="G16" s="271" t="n">
        <v>-28</v>
      </c>
      <c r="H16" s="267"/>
      <c r="I16" s="268" t="n">
        <v>7</v>
      </c>
      <c r="J16" s="275"/>
      <c r="K16" s="275"/>
      <c r="L16" s="275"/>
      <c r="M16" s="275"/>
      <c r="N16" s="239"/>
    </row>
    <row r="17" customFormat="false" ht="20.1" hidden="false" customHeight="true" outlineLevel="0" collapsed="false">
      <c r="A17" s="255"/>
      <c r="B17" s="276" t="s">
        <v>269</v>
      </c>
      <c r="C17" s="271"/>
      <c r="D17" s="277"/>
      <c r="E17" s="277"/>
      <c r="F17" s="266"/>
      <c r="G17" s="271" t="n">
        <v>-21.9</v>
      </c>
      <c r="H17" s="267"/>
      <c r="I17" s="268" t="n">
        <v>48</v>
      </c>
      <c r="J17" s="239"/>
      <c r="K17" s="239"/>
      <c r="L17" s="239"/>
      <c r="M17" s="239"/>
      <c r="N17" s="239"/>
    </row>
    <row r="18" customFormat="false" ht="20.1" hidden="false" customHeight="true" outlineLevel="0" collapsed="false">
      <c r="A18" s="278"/>
      <c r="B18" s="272" t="s">
        <v>270</v>
      </c>
      <c r="C18" s="271"/>
      <c r="D18" s="277"/>
      <c r="E18" s="277"/>
      <c r="F18" s="266"/>
      <c r="G18" s="271" t="n">
        <v>8.2</v>
      </c>
      <c r="H18" s="267"/>
      <c r="I18" s="268" t="n">
        <v>42.1</v>
      </c>
      <c r="J18" s="271"/>
      <c r="K18" s="271"/>
      <c r="L18" s="271"/>
      <c r="M18" s="271"/>
      <c r="N18" s="271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0"/>
      <c r="CL18" s="230"/>
      <c r="CM18" s="230"/>
      <c r="CN18" s="230"/>
      <c r="CO18" s="230"/>
      <c r="CP18" s="230"/>
      <c r="CQ18" s="230"/>
      <c r="CR18" s="230"/>
      <c r="CS18" s="230"/>
      <c r="CT18" s="230"/>
      <c r="CU18" s="230"/>
      <c r="CV18" s="230"/>
      <c r="CW18" s="230"/>
      <c r="CX18" s="230"/>
      <c r="CY18" s="230"/>
      <c r="CZ18" s="230"/>
      <c r="DA18" s="230"/>
      <c r="DB18" s="230"/>
      <c r="DC18" s="230"/>
      <c r="DD18" s="230"/>
      <c r="DE18" s="230"/>
      <c r="DF18" s="230"/>
      <c r="DG18" s="230"/>
      <c r="DH18" s="230"/>
      <c r="DI18" s="230"/>
      <c r="DJ18" s="230"/>
      <c r="DK18" s="230"/>
      <c r="DL18" s="230"/>
      <c r="DM18" s="230"/>
      <c r="DN18" s="230"/>
      <c r="DO18" s="230"/>
      <c r="DP18" s="230"/>
      <c r="DQ18" s="230"/>
      <c r="DR18" s="230"/>
      <c r="DS18" s="230"/>
      <c r="DT18" s="230"/>
      <c r="DU18" s="230"/>
      <c r="DV18" s="230"/>
      <c r="DW18" s="230"/>
      <c r="DX18" s="230"/>
      <c r="DY18" s="230"/>
      <c r="DZ18" s="230"/>
      <c r="EA18" s="230"/>
      <c r="EB18" s="230"/>
      <c r="EC18" s="230"/>
      <c r="ED18" s="230"/>
      <c r="EE18" s="230"/>
      <c r="EF18" s="230"/>
      <c r="EG18" s="230"/>
      <c r="EH18" s="230"/>
      <c r="EI18" s="230"/>
      <c r="EJ18" s="230"/>
      <c r="EK18" s="230"/>
      <c r="EL18" s="230"/>
      <c r="EM18" s="230"/>
      <c r="EN18" s="230"/>
      <c r="EO18" s="230"/>
      <c r="EP18" s="230"/>
      <c r="EQ18" s="230"/>
      <c r="ER18" s="230"/>
      <c r="ES18" s="230"/>
      <c r="ET18" s="230"/>
      <c r="EU18" s="230"/>
      <c r="EV18" s="230"/>
      <c r="EW18" s="230"/>
      <c r="EX18" s="230"/>
      <c r="EY18" s="230"/>
      <c r="EZ18" s="230"/>
      <c r="FA18" s="230"/>
      <c r="FB18" s="230"/>
      <c r="FC18" s="230"/>
      <c r="FD18" s="230"/>
      <c r="FE18" s="230"/>
      <c r="FF18" s="230"/>
      <c r="FG18" s="230"/>
      <c r="FH18" s="230"/>
      <c r="FI18" s="230"/>
      <c r="FJ18" s="230"/>
      <c r="FK18" s="230"/>
      <c r="FL18" s="230"/>
      <c r="FM18" s="230"/>
      <c r="FN18" s="230"/>
      <c r="FO18" s="230"/>
      <c r="FP18" s="230"/>
      <c r="FQ18" s="230"/>
      <c r="FR18" s="230"/>
      <c r="FS18" s="230"/>
      <c r="FT18" s="230"/>
      <c r="FU18" s="230"/>
      <c r="FV18" s="230"/>
      <c r="FW18" s="230"/>
      <c r="FX18" s="230"/>
      <c r="FY18" s="230"/>
      <c r="FZ18" s="230"/>
      <c r="GA18" s="230"/>
      <c r="GB18" s="230"/>
      <c r="GC18" s="230"/>
      <c r="GD18" s="230"/>
      <c r="GE18" s="230"/>
      <c r="GF18" s="230"/>
      <c r="GG18" s="230"/>
      <c r="GH18" s="230"/>
      <c r="GI18" s="230"/>
      <c r="GJ18" s="230"/>
      <c r="GK18" s="230"/>
      <c r="GL18" s="230"/>
      <c r="GM18" s="230"/>
      <c r="GN18" s="230"/>
      <c r="GO18" s="230"/>
      <c r="GP18" s="230"/>
      <c r="GQ18" s="230"/>
      <c r="GR18" s="230"/>
      <c r="GS18" s="230"/>
      <c r="GT18" s="230"/>
      <c r="GU18" s="230"/>
      <c r="GV18" s="230"/>
      <c r="GW18" s="230"/>
      <c r="GX18" s="230"/>
      <c r="GY18" s="230"/>
      <c r="GZ18" s="230"/>
      <c r="HA18" s="230"/>
      <c r="HB18" s="230"/>
      <c r="HC18" s="230"/>
      <c r="HD18" s="230"/>
      <c r="HE18" s="230"/>
      <c r="HF18" s="230"/>
      <c r="HG18" s="230"/>
      <c r="HH18" s="230"/>
      <c r="HI18" s="230"/>
      <c r="HJ18" s="230"/>
      <c r="HK18" s="230"/>
      <c r="HL18" s="230"/>
      <c r="HM18" s="230"/>
      <c r="HN18" s="230"/>
      <c r="HO18" s="230"/>
      <c r="HP18" s="230"/>
      <c r="HQ18" s="230"/>
      <c r="HR18" s="230"/>
      <c r="HS18" s="230"/>
      <c r="HT18" s="230"/>
      <c r="HU18" s="230"/>
      <c r="HV18" s="230"/>
      <c r="HW18" s="230"/>
      <c r="HX18" s="230"/>
      <c r="HY18" s="230"/>
      <c r="HZ18" s="230"/>
      <c r="IA18" s="230"/>
      <c r="IB18" s="230"/>
      <c r="IC18" s="230"/>
      <c r="ID18" s="230"/>
      <c r="IE18" s="230"/>
      <c r="IF18" s="230"/>
      <c r="IG18" s="230"/>
      <c r="IH18" s="230"/>
      <c r="II18" s="230"/>
      <c r="IJ18" s="230"/>
      <c r="IK18" s="230"/>
      <c r="IL18" s="230"/>
      <c r="IM18" s="230"/>
      <c r="IN18" s="230"/>
      <c r="IO18" s="230"/>
      <c r="IP18" s="230"/>
      <c r="IQ18" s="230"/>
      <c r="IR18" s="230"/>
      <c r="IS18" s="230"/>
      <c r="IT18" s="230"/>
      <c r="IU18" s="230"/>
      <c r="IV18" s="230"/>
      <c r="IW18" s="230"/>
    </row>
    <row r="19" customFormat="false" ht="20.1" hidden="false" customHeight="true" outlineLevel="0" collapsed="false">
      <c r="A19" s="278"/>
      <c r="B19" s="272" t="s">
        <v>238</v>
      </c>
      <c r="C19" s="239"/>
      <c r="D19" s="270"/>
      <c r="E19" s="270"/>
      <c r="F19" s="266" t="n">
        <v>-4.9</v>
      </c>
      <c r="G19" s="271"/>
      <c r="H19" s="267"/>
      <c r="I19" s="268" t="n">
        <v>0</v>
      </c>
      <c r="J19" s="271"/>
      <c r="K19" s="271"/>
      <c r="L19" s="271"/>
      <c r="M19" s="271"/>
      <c r="N19" s="271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  <c r="DA19" s="230"/>
      <c r="DB19" s="230"/>
      <c r="DC19" s="230"/>
      <c r="DD19" s="230"/>
      <c r="DE19" s="230"/>
      <c r="DF19" s="230"/>
      <c r="DG19" s="230"/>
      <c r="DH19" s="230"/>
      <c r="DI19" s="230"/>
      <c r="DJ19" s="230"/>
      <c r="DK19" s="230"/>
      <c r="DL19" s="230"/>
      <c r="DM19" s="230"/>
      <c r="DN19" s="230"/>
      <c r="DO19" s="230"/>
      <c r="DP19" s="230"/>
      <c r="DQ19" s="230"/>
      <c r="DR19" s="230"/>
      <c r="DS19" s="230"/>
      <c r="DT19" s="230"/>
      <c r="DU19" s="230"/>
      <c r="DV19" s="230"/>
      <c r="DW19" s="230"/>
      <c r="DX19" s="230"/>
      <c r="DY19" s="230"/>
      <c r="DZ19" s="230"/>
      <c r="EA19" s="230"/>
      <c r="EB19" s="230"/>
      <c r="EC19" s="230"/>
      <c r="ED19" s="230"/>
      <c r="EE19" s="230"/>
      <c r="EF19" s="230"/>
      <c r="EG19" s="230"/>
      <c r="EH19" s="230"/>
      <c r="EI19" s="230"/>
      <c r="EJ19" s="230"/>
      <c r="EK19" s="230"/>
      <c r="EL19" s="230"/>
      <c r="EM19" s="230"/>
      <c r="EN19" s="230"/>
      <c r="EO19" s="230"/>
      <c r="EP19" s="230"/>
      <c r="EQ19" s="230"/>
      <c r="ER19" s="230"/>
      <c r="ES19" s="230"/>
      <c r="ET19" s="230"/>
      <c r="EU19" s="230"/>
      <c r="EV19" s="230"/>
      <c r="EW19" s="230"/>
      <c r="EX19" s="230"/>
      <c r="EY19" s="230"/>
      <c r="EZ19" s="230"/>
      <c r="FA19" s="230"/>
      <c r="FB19" s="230"/>
      <c r="FC19" s="230"/>
      <c r="FD19" s="230"/>
      <c r="FE19" s="230"/>
      <c r="FF19" s="230"/>
      <c r="FG19" s="230"/>
      <c r="FH19" s="230"/>
      <c r="FI19" s="230"/>
      <c r="FJ19" s="230"/>
      <c r="FK19" s="230"/>
      <c r="FL19" s="230"/>
      <c r="FM19" s="230"/>
      <c r="FN19" s="230"/>
      <c r="FO19" s="230"/>
      <c r="FP19" s="230"/>
      <c r="FQ19" s="230"/>
      <c r="FR19" s="230"/>
      <c r="FS19" s="230"/>
      <c r="FT19" s="230"/>
      <c r="FU19" s="230"/>
      <c r="FV19" s="230"/>
      <c r="FW19" s="230"/>
      <c r="FX19" s="230"/>
      <c r="FY19" s="230"/>
      <c r="FZ19" s="230"/>
      <c r="GA19" s="230"/>
      <c r="GB19" s="230"/>
      <c r="GC19" s="230"/>
      <c r="GD19" s="230"/>
      <c r="GE19" s="230"/>
      <c r="GF19" s="230"/>
      <c r="GG19" s="230"/>
      <c r="GH19" s="230"/>
      <c r="GI19" s="230"/>
      <c r="GJ19" s="230"/>
      <c r="GK19" s="230"/>
      <c r="GL19" s="230"/>
      <c r="GM19" s="230"/>
      <c r="GN19" s="230"/>
      <c r="GO19" s="230"/>
      <c r="GP19" s="230"/>
      <c r="GQ19" s="230"/>
      <c r="GR19" s="230"/>
      <c r="GS19" s="230"/>
      <c r="GT19" s="230"/>
      <c r="GU19" s="230"/>
      <c r="GV19" s="230"/>
      <c r="GW19" s="230"/>
      <c r="GX19" s="230"/>
      <c r="GY19" s="230"/>
      <c r="GZ19" s="230"/>
      <c r="HA19" s="230"/>
      <c r="HB19" s="230"/>
      <c r="HC19" s="230"/>
      <c r="HD19" s="230"/>
      <c r="HE19" s="230"/>
      <c r="HF19" s="230"/>
      <c r="HG19" s="230"/>
      <c r="HH19" s="230"/>
      <c r="HI19" s="230"/>
      <c r="HJ19" s="230"/>
      <c r="HK19" s="230"/>
      <c r="HL19" s="230"/>
      <c r="HM19" s="230"/>
      <c r="HN19" s="230"/>
      <c r="HO19" s="230"/>
      <c r="HP19" s="230"/>
      <c r="HQ19" s="230"/>
      <c r="HR19" s="230"/>
      <c r="HS19" s="230"/>
      <c r="HT19" s="230"/>
      <c r="HU19" s="230"/>
      <c r="HV19" s="230"/>
      <c r="HW19" s="230"/>
      <c r="HX19" s="230"/>
      <c r="HY19" s="230"/>
      <c r="HZ19" s="230"/>
      <c r="IA19" s="230"/>
      <c r="IB19" s="230"/>
      <c r="IC19" s="230"/>
      <c r="ID19" s="230"/>
      <c r="IE19" s="230"/>
      <c r="IF19" s="230"/>
      <c r="IG19" s="230"/>
      <c r="IH19" s="230"/>
      <c r="II19" s="230"/>
      <c r="IJ19" s="230"/>
      <c r="IK19" s="230"/>
      <c r="IL19" s="230"/>
      <c r="IM19" s="230"/>
      <c r="IN19" s="230"/>
      <c r="IO19" s="230"/>
      <c r="IP19" s="230"/>
      <c r="IQ19" s="230"/>
      <c r="IR19" s="230"/>
      <c r="IS19" s="230"/>
      <c r="IT19" s="230"/>
      <c r="IU19" s="230"/>
      <c r="IV19" s="230"/>
      <c r="IW19" s="230"/>
    </row>
    <row r="20" customFormat="false" ht="14.1" hidden="false" customHeight="true" outlineLevel="0" collapsed="false">
      <c r="A20" s="279"/>
      <c r="B20" s="265"/>
      <c r="C20" s="230"/>
      <c r="D20" s="280"/>
      <c r="E20" s="280"/>
      <c r="F20" s="281"/>
      <c r="G20" s="282"/>
      <c r="H20" s="267"/>
      <c r="I20" s="283"/>
      <c r="J20" s="271"/>
      <c r="K20" s="271"/>
      <c r="L20" s="271"/>
      <c r="M20" s="271"/>
      <c r="N20" s="271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  <c r="BP20" s="230"/>
      <c r="BQ20" s="230"/>
      <c r="BR20" s="230"/>
      <c r="BS20" s="230"/>
      <c r="BT20" s="230"/>
      <c r="BU20" s="230"/>
      <c r="BV20" s="230"/>
      <c r="BW20" s="230"/>
      <c r="BX20" s="230"/>
      <c r="BY20" s="230"/>
      <c r="BZ20" s="230"/>
      <c r="CA20" s="230"/>
      <c r="CB20" s="230"/>
      <c r="CC20" s="230"/>
      <c r="CD20" s="230"/>
      <c r="CE20" s="230"/>
      <c r="CF20" s="230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30"/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0"/>
      <c r="DK20" s="230"/>
      <c r="DL20" s="230"/>
      <c r="DM20" s="230"/>
      <c r="DN20" s="230"/>
      <c r="DO20" s="230"/>
      <c r="DP20" s="230"/>
      <c r="DQ20" s="230"/>
      <c r="DR20" s="230"/>
      <c r="DS20" s="230"/>
      <c r="DT20" s="230"/>
      <c r="DU20" s="230"/>
      <c r="DV20" s="230"/>
      <c r="DW20" s="230"/>
      <c r="DX20" s="230"/>
      <c r="DY20" s="230"/>
      <c r="DZ20" s="230"/>
      <c r="EA20" s="230"/>
      <c r="EB20" s="230"/>
      <c r="EC20" s="230"/>
      <c r="ED20" s="230"/>
      <c r="EE20" s="230"/>
      <c r="EF20" s="230"/>
      <c r="EG20" s="230"/>
      <c r="EH20" s="230"/>
      <c r="EI20" s="230"/>
      <c r="EJ20" s="230"/>
      <c r="EK20" s="230"/>
      <c r="EL20" s="230"/>
      <c r="EM20" s="230"/>
      <c r="EN20" s="230"/>
      <c r="EO20" s="230"/>
      <c r="EP20" s="230"/>
      <c r="EQ20" s="230"/>
      <c r="ER20" s="230"/>
      <c r="ES20" s="230"/>
      <c r="ET20" s="230"/>
      <c r="EU20" s="230"/>
      <c r="EV20" s="230"/>
      <c r="EW20" s="230"/>
      <c r="EX20" s="230"/>
      <c r="EY20" s="230"/>
      <c r="EZ20" s="230"/>
      <c r="FA20" s="230"/>
      <c r="FB20" s="230"/>
      <c r="FC20" s="230"/>
      <c r="FD20" s="230"/>
      <c r="FE20" s="230"/>
      <c r="FF20" s="230"/>
      <c r="FG20" s="230"/>
      <c r="FH20" s="230"/>
      <c r="FI20" s="230"/>
      <c r="FJ20" s="230"/>
      <c r="FK20" s="230"/>
      <c r="FL20" s="230"/>
      <c r="FM20" s="230"/>
      <c r="FN20" s="230"/>
      <c r="FO20" s="230"/>
      <c r="FP20" s="230"/>
      <c r="FQ20" s="230"/>
      <c r="FR20" s="230"/>
      <c r="FS20" s="230"/>
      <c r="FT20" s="230"/>
      <c r="FU20" s="230"/>
      <c r="FV20" s="230"/>
      <c r="FW20" s="230"/>
      <c r="FX20" s="230"/>
      <c r="FY20" s="230"/>
      <c r="FZ20" s="230"/>
      <c r="GA20" s="230"/>
      <c r="GB20" s="230"/>
      <c r="GC20" s="230"/>
      <c r="GD20" s="230"/>
      <c r="GE20" s="230"/>
      <c r="GF20" s="230"/>
      <c r="GG20" s="230"/>
      <c r="GH20" s="230"/>
      <c r="GI20" s="230"/>
      <c r="GJ20" s="230"/>
      <c r="GK20" s="230"/>
      <c r="GL20" s="230"/>
      <c r="GM20" s="230"/>
      <c r="GN20" s="230"/>
      <c r="GO20" s="230"/>
      <c r="GP20" s="230"/>
      <c r="GQ20" s="230"/>
      <c r="GR20" s="230"/>
      <c r="GS20" s="230"/>
      <c r="GT20" s="230"/>
      <c r="GU20" s="230"/>
      <c r="GV20" s="230"/>
      <c r="GW20" s="230"/>
      <c r="GX20" s="230"/>
      <c r="GY20" s="230"/>
      <c r="GZ20" s="230"/>
      <c r="HA20" s="230"/>
      <c r="HB20" s="230"/>
      <c r="HC20" s="230"/>
      <c r="HD20" s="230"/>
      <c r="HE20" s="230"/>
      <c r="HF20" s="230"/>
      <c r="HG20" s="230"/>
      <c r="HH20" s="230"/>
      <c r="HI20" s="230"/>
      <c r="HJ20" s="230"/>
      <c r="HK20" s="230"/>
      <c r="HL20" s="230"/>
      <c r="HM20" s="230"/>
      <c r="HN20" s="230"/>
      <c r="HO20" s="230"/>
      <c r="HP20" s="230"/>
      <c r="HQ20" s="230"/>
      <c r="HR20" s="230"/>
      <c r="HS20" s="230"/>
      <c r="HT20" s="230"/>
      <c r="HU20" s="230"/>
      <c r="HV20" s="230"/>
      <c r="HW20" s="230"/>
      <c r="HX20" s="230"/>
      <c r="HY20" s="230"/>
      <c r="HZ20" s="230"/>
      <c r="IA20" s="230"/>
      <c r="IB20" s="230"/>
      <c r="IC20" s="230"/>
      <c r="ID20" s="230"/>
      <c r="IE20" s="230"/>
      <c r="IF20" s="230"/>
      <c r="IG20" s="230"/>
      <c r="IH20" s="230"/>
      <c r="II20" s="230"/>
      <c r="IJ20" s="230"/>
      <c r="IK20" s="230"/>
      <c r="IL20" s="230"/>
      <c r="IM20" s="230"/>
      <c r="IN20" s="230"/>
      <c r="IO20" s="230"/>
      <c r="IP20" s="230"/>
      <c r="IQ20" s="230"/>
      <c r="IR20" s="230"/>
      <c r="IS20" s="230"/>
      <c r="IT20" s="230"/>
      <c r="IU20" s="230"/>
      <c r="IV20" s="230"/>
      <c r="IW20" s="230"/>
    </row>
    <row r="21" customFormat="false" ht="18.75" hidden="false" customHeight="false" outlineLevel="0" collapsed="false">
      <c r="A21" s="255"/>
      <c r="B21" s="284" t="s">
        <v>118</v>
      </c>
      <c r="D21" s="285" t="n">
        <f aca="false">SUM(D10:D20)</f>
        <v>0</v>
      </c>
      <c r="E21" s="285" t="n">
        <f aca="false">SUM(E10:E20)</f>
        <v>-77.5</v>
      </c>
      <c r="F21" s="285" t="n">
        <f aca="false">SUM(F10:F20)</f>
        <v>-42.4</v>
      </c>
      <c r="G21" s="285" t="n">
        <f aca="false">SUM(G10:G20)</f>
        <v>-40.7</v>
      </c>
      <c r="H21" s="286"/>
      <c r="I21" s="287" t="n">
        <f aca="false">SUM(I10:I20)</f>
        <v>743.5</v>
      </c>
      <c r="J21" s="239"/>
      <c r="K21" s="239"/>
      <c r="L21" s="239"/>
      <c r="M21" s="239"/>
      <c r="N21" s="239"/>
    </row>
    <row r="22" customFormat="false" ht="18.75" hidden="false" customHeight="false" outlineLevel="0" collapsed="false">
      <c r="E22" s="216"/>
      <c r="F22" s="216"/>
      <c r="G22" s="216"/>
      <c r="H22" s="255"/>
      <c r="I22" s="255"/>
    </row>
    <row r="23" customFormat="false" ht="12" hidden="false" customHeight="false" outlineLevel="0" collapsed="false">
      <c r="A23" s="245" t="str">
        <f aca="true">CELL("filename",A1)</f>
        <v>'file:///mnt/12tb/@roms/datasets/enron/EDRM Enron Email Data Set v2 XML/filtered-attachments/xls/enron_corp_infomation_request___Nov_2001.xls'#$details of asset sale proceeds</v>
      </c>
      <c r="E23" s="216"/>
      <c r="F23" s="216"/>
      <c r="G23" s="216"/>
    </row>
    <row r="24" customFormat="false" ht="12" hidden="false" customHeight="false" outlineLevel="0" collapsed="false">
      <c r="E24" s="216"/>
      <c r="F24" s="216"/>
      <c r="G24" s="216"/>
    </row>
    <row r="25" customFormat="false" ht="12" hidden="false" customHeight="false" outlineLevel="0" collapsed="false">
      <c r="E25" s="216"/>
      <c r="F25" s="216"/>
      <c r="G25" s="216"/>
    </row>
    <row r="26" customFormat="false" ht="12" hidden="false" customHeight="false" outlineLevel="0" collapsed="false">
      <c r="E26" s="216"/>
      <c r="F26" s="216"/>
      <c r="G26" s="216"/>
    </row>
    <row r="27" customFormat="false" ht="12" hidden="false" customHeight="false" outlineLevel="0" collapsed="false">
      <c r="E27" s="216"/>
      <c r="F27" s="216"/>
      <c r="G27" s="216"/>
    </row>
    <row r="28" customFormat="false" ht="12" hidden="false" customHeight="false" outlineLevel="0" collapsed="false">
      <c r="E28" s="216"/>
      <c r="F28" s="216"/>
      <c r="G28" s="216"/>
    </row>
    <row r="29" customFormat="false" ht="12" hidden="false" customHeight="false" outlineLevel="0" collapsed="false">
      <c r="E29" s="216"/>
      <c r="F29" s="216"/>
      <c r="G29" s="216"/>
    </row>
    <row r="30" customFormat="false" ht="12" hidden="false" customHeight="false" outlineLevel="0" collapsed="false">
      <c r="E30" s="216"/>
      <c r="F30" s="216"/>
      <c r="G30" s="216"/>
    </row>
    <row r="31" customFormat="false" ht="12" hidden="false" customHeight="false" outlineLevel="0" collapsed="false">
      <c r="E31" s="216"/>
      <c r="F31" s="216"/>
      <c r="G31" s="216"/>
    </row>
    <row r="32" customFormat="false" ht="12" hidden="false" customHeight="false" outlineLevel="0" collapsed="false">
      <c r="E32" s="216"/>
      <c r="F32" s="216"/>
      <c r="G32" s="216"/>
    </row>
    <row r="33" customFormat="false" ht="12" hidden="false" customHeight="false" outlineLevel="0" collapsed="false">
      <c r="E33" s="216"/>
      <c r="F33" s="216"/>
      <c r="G33" s="216"/>
    </row>
    <row r="34" customFormat="false" ht="12" hidden="false" customHeight="false" outlineLevel="0" collapsed="false">
      <c r="E34" s="216"/>
      <c r="F34" s="216"/>
      <c r="G34" s="216"/>
    </row>
    <row r="35" customFormat="false" ht="12" hidden="false" customHeight="false" outlineLevel="0" collapsed="false">
      <c r="E35" s="216"/>
      <c r="F35" s="216"/>
      <c r="G35" s="216"/>
    </row>
    <row r="36" customFormat="false" ht="12" hidden="false" customHeight="false" outlineLevel="0" collapsed="false">
      <c r="E36" s="216"/>
      <c r="F36" s="216"/>
      <c r="G36" s="216"/>
    </row>
    <row r="37" customFormat="false" ht="12" hidden="false" customHeight="false" outlineLevel="0" collapsed="false">
      <c r="E37" s="216"/>
      <c r="F37" s="216"/>
      <c r="G37" s="216"/>
    </row>
    <row r="38" customFormat="false" ht="12" hidden="false" customHeight="false" outlineLevel="0" collapsed="false">
      <c r="E38" s="216"/>
      <c r="F38" s="216"/>
      <c r="G38" s="216"/>
    </row>
    <row r="39" customFormat="false" ht="12" hidden="false" customHeight="false" outlineLevel="0" collapsed="false">
      <c r="E39" s="216"/>
      <c r="F39" s="216"/>
      <c r="G39" s="216"/>
    </row>
    <row r="40" customFormat="false" ht="12" hidden="false" customHeight="false" outlineLevel="0" collapsed="false">
      <c r="E40" s="216"/>
      <c r="F40" s="216"/>
      <c r="G40" s="216"/>
    </row>
    <row r="41" customFormat="false" ht="12" hidden="false" customHeight="false" outlineLevel="0" collapsed="false">
      <c r="E41" s="216"/>
      <c r="F41" s="216"/>
      <c r="G41" s="216"/>
    </row>
    <row r="42" customFormat="false" ht="12" hidden="false" customHeight="false" outlineLevel="0" collapsed="false">
      <c r="E42" s="216"/>
      <c r="F42" s="216"/>
      <c r="G42" s="216"/>
    </row>
    <row r="43" customFormat="false" ht="12" hidden="false" customHeight="false" outlineLevel="0" collapsed="false">
      <c r="E43" s="216"/>
      <c r="F43" s="216"/>
      <c r="G43" s="216"/>
    </row>
    <row r="44" customFormat="false" ht="12" hidden="false" customHeight="false" outlineLevel="0" collapsed="false">
      <c r="E44" s="216"/>
      <c r="F44" s="216"/>
      <c r="G44" s="216"/>
    </row>
    <row r="45" customFormat="false" ht="12" hidden="false" customHeight="false" outlineLevel="0" collapsed="false">
      <c r="E45" s="216"/>
      <c r="F45" s="216"/>
      <c r="G45" s="216"/>
    </row>
    <row r="46" customFormat="false" ht="12" hidden="false" customHeight="false" outlineLevel="0" collapsed="false">
      <c r="E46" s="216"/>
      <c r="F46" s="216"/>
      <c r="G46" s="216"/>
    </row>
    <row r="47" customFormat="false" ht="12" hidden="false" customHeight="false" outlineLevel="0" collapsed="false">
      <c r="E47" s="216"/>
      <c r="F47" s="216"/>
      <c r="G47" s="216"/>
    </row>
    <row r="48" customFormat="false" ht="12" hidden="false" customHeight="false" outlineLevel="0" collapsed="false">
      <c r="E48" s="216"/>
      <c r="F48" s="216"/>
      <c r="G48" s="216"/>
    </row>
    <row r="49" customFormat="false" ht="12" hidden="false" customHeight="false" outlineLevel="0" collapsed="false">
      <c r="E49" s="216"/>
      <c r="F49" s="216"/>
      <c r="G49" s="216"/>
    </row>
    <row r="50" customFormat="false" ht="12" hidden="false" customHeight="false" outlineLevel="0" collapsed="false">
      <c r="E50" s="216"/>
      <c r="F50" s="216"/>
      <c r="G50" s="216"/>
    </row>
    <row r="51" customFormat="false" ht="12" hidden="false" customHeight="false" outlineLevel="0" collapsed="false">
      <c r="E51" s="216"/>
      <c r="F51" s="216"/>
      <c r="G51" s="216"/>
    </row>
    <row r="52" customFormat="false" ht="12" hidden="false" customHeight="false" outlineLevel="0" collapsed="false">
      <c r="E52" s="216"/>
      <c r="F52" s="216"/>
      <c r="G52" s="216"/>
    </row>
    <row r="53" customFormat="false" ht="12" hidden="false" customHeight="false" outlineLevel="0" collapsed="false">
      <c r="E53" s="216"/>
      <c r="F53" s="216"/>
      <c r="G53" s="216"/>
    </row>
    <row r="54" customFormat="false" ht="12" hidden="false" customHeight="false" outlineLevel="0" collapsed="false">
      <c r="E54" s="216"/>
      <c r="F54" s="216"/>
      <c r="G54" s="216"/>
    </row>
    <row r="55" customFormat="false" ht="12" hidden="false" customHeight="false" outlineLevel="0" collapsed="false">
      <c r="E55" s="216"/>
      <c r="F55" s="216"/>
      <c r="G55" s="216"/>
    </row>
    <row r="56" customFormat="false" ht="12" hidden="false" customHeight="false" outlineLevel="0" collapsed="false">
      <c r="E56" s="216"/>
      <c r="F56" s="216"/>
      <c r="G56" s="216"/>
    </row>
    <row r="57" customFormat="false" ht="12" hidden="false" customHeight="false" outlineLevel="0" collapsed="false">
      <c r="E57" s="216"/>
      <c r="F57" s="216"/>
      <c r="G57" s="216"/>
    </row>
    <row r="58" customFormat="false" ht="12" hidden="false" customHeight="false" outlineLevel="0" collapsed="false">
      <c r="E58" s="216"/>
      <c r="F58" s="216"/>
      <c r="G58" s="216"/>
    </row>
    <row r="59" customFormat="false" ht="12" hidden="false" customHeight="false" outlineLevel="0" collapsed="false">
      <c r="E59" s="216"/>
      <c r="F59" s="216"/>
      <c r="G59" s="216"/>
    </row>
    <row r="60" customFormat="false" ht="12" hidden="false" customHeight="false" outlineLevel="0" collapsed="false">
      <c r="E60" s="216"/>
      <c r="F60" s="216"/>
      <c r="G60" s="216"/>
    </row>
    <row r="61" customFormat="false" ht="12" hidden="false" customHeight="false" outlineLevel="0" collapsed="false">
      <c r="E61" s="216"/>
      <c r="F61" s="216"/>
      <c r="G61" s="216"/>
    </row>
    <row r="62" customFormat="false" ht="12" hidden="false" customHeight="false" outlineLevel="0" collapsed="false">
      <c r="E62" s="216"/>
      <c r="F62" s="216"/>
      <c r="G62" s="216"/>
    </row>
    <row r="63" customFormat="false" ht="12" hidden="false" customHeight="false" outlineLevel="0" collapsed="false">
      <c r="E63" s="216"/>
      <c r="F63" s="216"/>
      <c r="G63" s="216"/>
    </row>
    <row r="64" customFormat="false" ht="12" hidden="false" customHeight="false" outlineLevel="0" collapsed="false">
      <c r="E64" s="216"/>
      <c r="F64" s="216"/>
      <c r="G64" s="216"/>
    </row>
    <row r="65" customFormat="false" ht="12" hidden="false" customHeight="false" outlineLevel="0" collapsed="false">
      <c r="E65" s="216"/>
      <c r="F65" s="216"/>
      <c r="G65" s="216"/>
    </row>
    <row r="66" customFormat="false" ht="12" hidden="false" customHeight="false" outlineLevel="0" collapsed="false">
      <c r="E66" s="216"/>
      <c r="F66" s="216"/>
      <c r="G66" s="216"/>
    </row>
    <row r="67" customFormat="false" ht="12" hidden="false" customHeight="false" outlineLevel="0" collapsed="false">
      <c r="E67" s="216"/>
      <c r="F67" s="216"/>
      <c r="G67" s="216"/>
    </row>
    <row r="68" customFormat="false" ht="12" hidden="false" customHeight="false" outlineLevel="0" collapsed="false">
      <c r="E68" s="216"/>
      <c r="F68" s="216"/>
      <c r="G68" s="216"/>
    </row>
    <row r="69" customFormat="false" ht="12" hidden="false" customHeight="false" outlineLevel="0" collapsed="false">
      <c r="E69" s="216"/>
      <c r="F69" s="216"/>
      <c r="G69" s="216"/>
    </row>
    <row r="70" customFormat="false" ht="12" hidden="false" customHeight="false" outlineLevel="0" collapsed="false">
      <c r="E70" s="216"/>
      <c r="F70" s="216"/>
      <c r="G70" s="216"/>
    </row>
    <row r="71" customFormat="false" ht="12" hidden="false" customHeight="false" outlineLevel="0" collapsed="false">
      <c r="E71" s="216"/>
      <c r="F71" s="216"/>
      <c r="G71" s="216"/>
    </row>
    <row r="72" customFormat="false" ht="12" hidden="false" customHeight="false" outlineLevel="0" collapsed="false">
      <c r="E72" s="216"/>
      <c r="F72" s="216"/>
      <c r="G72" s="216"/>
    </row>
    <row r="73" customFormat="false" ht="12" hidden="false" customHeight="false" outlineLevel="0" collapsed="false">
      <c r="E73" s="216"/>
      <c r="F73" s="216"/>
      <c r="G73" s="216"/>
    </row>
    <row r="74" customFormat="false" ht="12" hidden="false" customHeight="false" outlineLevel="0" collapsed="false">
      <c r="E74" s="216"/>
      <c r="F74" s="216"/>
      <c r="G74" s="216"/>
    </row>
    <row r="75" customFormat="false" ht="12" hidden="false" customHeight="false" outlineLevel="0" collapsed="false">
      <c r="E75" s="216"/>
      <c r="F75" s="216"/>
      <c r="G75" s="216"/>
    </row>
    <row r="76" customFormat="false" ht="12" hidden="false" customHeight="false" outlineLevel="0" collapsed="false">
      <c r="E76" s="216"/>
      <c r="F76" s="216"/>
      <c r="G76" s="216"/>
    </row>
    <row r="77" customFormat="false" ht="12" hidden="false" customHeight="false" outlineLevel="0" collapsed="false">
      <c r="E77" s="216"/>
      <c r="F77" s="216"/>
      <c r="G77" s="216"/>
    </row>
    <row r="78" customFormat="false" ht="12" hidden="false" customHeight="false" outlineLevel="0" collapsed="false">
      <c r="E78" s="216"/>
      <c r="F78" s="216"/>
      <c r="G78" s="216"/>
    </row>
    <row r="79" customFormat="false" ht="12" hidden="false" customHeight="false" outlineLevel="0" collapsed="false">
      <c r="E79" s="216"/>
      <c r="F79" s="216"/>
      <c r="G79" s="216"/>
    </row>
    <row r="80" customFormat="false" ht="12" hidden="false" customHeight="false" outlineLevel="0" collapsed="false">
      <c r="E80" s="216"/>
      <c r="F80" s="216"/>
      <c r="G80" s="216"/>
    </row>
    <row r="81" customFormat="false" ht="12" hidden="false" customHeight="false" outlineLevel="0" collapsed="false">
      <c r="E81" s="216"/>
      <c r="F81" s="216"/>
      <c r="G81" s="216"/>
    </row>
    <row r="82" customFormat="false" ht="12" hidden="false" customHeight="false" outlineLevel="0" collapsed="false">
      <c r="E82" s="216"/>
      <c r="F82" s="216"/>
      <c r="G82" s="216"/>
    </row>
    <row r="83" customFormat="false" ht="12" hidden="false" customHeight="false" outlineLevel="0" collapsed="false">
      <c r="E83" s="216"/>
      <c r="F83" s="216"/>
      <c r="G83" s="216"/>
    </row>
    <row r="84" customFormat="false" ht="12" hidden="false" customHeight="false" outlineLevel="0" collapsed="false">
      <c r="E84" s="216"/>
      <c r="F84" s="216"/>
      <c r="G84" s="216"/>
    </row>
    <row r="85" customFormat="false" ht="12" hidden="false" customHeight="false" outlineLevel="0" collapsed="false">
      <c r="E85" s="216"/>
      <c r="F85" s="216"/>
      <c r="G85" s="216"/>
    </row>
    <row r="86" customFormat="false" ht="12" hidden="false" customHeight="false" outlineLevel="0" collapsed="false">
      <c r="E86" s="216"/>
      <c r="F86" s="216"/>
      <c r="G86" s="216"/>
    </row>
    <row r="87" customFormat="false" ht="12" hidden="false" customHeight="false" outlineLevel="0" collapsed="false">
      <c r="E87" s="216"/>
      <c r="F87" s="216"/>
      <c r="G87" s="216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59" width="67.28"/>
    <col collapsed="false" customWidth="true" hidden="false" outlineLevel="0" max="5" min="5" style="160" width="13.56"/>
    <col collapsed="false" customWidth="true" hidden="false" outlineLevel="0" max="6" min="6" style="160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61" t="s">
        <v>195</v>
      </c>
      <c r="B1" s="162"/>
      <c r="C1" s="8"/>
      <c r="D1" s="163" t="s">
        <v>116</v>
      </c>
    </row>
    <row r="2" customFormat="false" ht="39" hidden="false" customHeight="true" outlineLevel="0" collapsed="false">
      <c r="A2" s="117"/>
      <c r="B2" s="148"/>
      <c r="C2" s="118"/>
      <c r="D2" s="123"/>
      <c r="E2" s="164"/>
      <c r="F2" s="16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</row>
    <row r="3" customFormat="false" ht="39" hidden="false" customHeight="true" outlineLevel="0" collapsed="false">
      <c r="A3" s="165"/>
      <c r="B3" s="166"/>
      <c r="C3" s="8"/>
      <c r="D3" s="123"/>
      <c r="E3" s="164"/>
      <c r="F3" s="16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</row>
    <row r="4" customFormat="false" ht="39" hidden="false" customHeight="true" outlineLevel="0" collapsed="false">
      <c r="A4" s="165"/>
      <c r="B4" s="166"/>
      <c r="C4" s="8"/>
      <c r="D4" s="123"/>
      <c r="E4" s="164"/>
      <c r="F4" s="16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55.5" hidden="false" customHeight="true" outlineLevel="0" collapsed="false">
      <c r="A5" s="117"/>
      <c r="B5" s="166"/>
      <c r="C5" s="118"/>
      <c r="D5" s="123"/>
      <c r="E5" s="164"/>
      <c r="F5" s="16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39" hidden="false" customHeight="true" outlineLevel="0" collapsed="false">
      <c r="A6" s="165"/>
      <c r="B6" s="166"/>
      <c r="C6" s="8"/>
      <c r="D6" s="123"/>
      <c r="E6" s="164"/>
      <c r="F6" s="16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31.5" hidden="false" customHeight="true" outlineLevel="0" collapsed="false">
      <c r="A7" s="165"/>
      <c r="B7" s="167"/>
      <c r="C7" s="8"/>
      <c r="D7" s="123"/>
      <c r="E7" s="164"/>
      <c r="F7" s="16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32.25" hidden="false" customHeight="true" outlineLevel="0" collapsed="false">
      <c r="A8" s="168" t="s">
        <v>196</v>
      </c>
      <c r="B8" s="169" t="n">
        <f aca="false">SUM(B2:B7)</f>
        <v>0</v>
      </c>
      <c r="C8" s="118"/>
      <c r="D8" s="123"/>
      <c r="E8" s="164"/>
      <c r="F8" s="16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24" hidden="false" customHeight="true" outlineLevel="0" collapsed="false">
      <c r="A9" s="161" t="s">
        <v>197</v>
      </c>
      <c r="B9" s="148"/>
      <c r="C9" s="118"/>
      <c r="D9" s="123"/>
      <c r="E9" s="170" t="s">
        <v>198</v>
      </c>
      <c r="F9" s="170" t="s">
        <v>199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55.5" hidden="false" customHeight="true" outlineLevel="0" collapsed="false">
      <c r="A10" s="165"/>
      <c r="B10" s="148"/>
      <c r="C10" s="118"/>
      <c r="D10" s="123"/>
      <c r="E10" s="171"/>
      <c r="F10" s="172" t="n">
        <f aca="false">B10*(1-E10)</f>
        <v>0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88.5" hidden="false" customHeight="true" outlineLevel="0" collapsed="false">
      <c r="A11" s="165"/>
      <c r="B11" s="173"/>
      <c r="C11" s="118"/>
      <c r="D11" s="123"/>
      <c r="E11" s="171"/>
      <c r="F11" s="174" t="n">
        <f aca="false">B11*(1-E11)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42" hidden="false" customHeight="true" outlineLevel="0" collapsed="false">
      <c r="A12" s="165"/>
      <c r="B12" s="173"/>
      <c r="C12" s="118"/>
      <c r="D12" s="123"/>
      <c r="E12" s="171"/>
      <c r="F12" s="174" t="n">
        <f aca="false">B12*(1-E12)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57" hidden="false" customHeight="true" outlineLevel="0" collapsed="false">
      <c r="A13" s="165"/>
      <c r="B13" s="173"/>
      <c r="C13" s="118"/>
      <c r="D13" s="123"/>
      <c r="E13" s="171"/>
      <c r="F13" s="174" t="n">
        <f aca="false">B13*(1-E13)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33.75" hidden="false" customHeight="true" outlineLevel="0" collapsed="false">
      <c r="A14" s="165"/>
      <c r="B14" s="167"/>
      <c r="C14" s="118"/>
      <c r="D14" s="123"/>
      <c r="E14" s="175"/>
      <c r="F14" s="176" t="n">
        <f aca="false">B14*(1-E14)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38.25" hidden="false" customHeight="true" outlineLevel="0" collapsed="false">
      <c r="A15" s="168" t="s">
        <v>196</v>
      </c>
      <c r="B15" s="169" t="n">
        <f aca="false">SUM(B10:B14)</f>
        <v>0</v>
      </c>
      <c r="C15" s="144"/>
      <c r="D15" s="144"/>
      <c r="E15" s="177" t="s">
        <v>200</v>
      </c>
      <c r="F15" s="178" t="n">
        <f aca="false">SUM(F10:F14)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24" hidden="false" customHeight="true" outlineLevel="0" collapsed="false">
      <c r="A16" s="72" t="s">
        <v>201</v>
      </c>
      <c r="B16" s="179" t="n">
        <f aca="false">B15+B8</f>
        <v>0</v>
      </c>
      <c r="D16" s="6"/>
      <c r="E16" s="180" t="s">
        <v>202</v>
      </c>
      <c r="F16" s="181" t="n">
        <f aca="false">F15+B8</f>
        <v>0</v>
      </c>
    </row>
    <row r="17" customFormat="false" ht="15.75" hidden="false" customHeight="false" outlineLevel="0" collapsed="false">
      <c r="A17" s="182"/>
      <c r="B17" s="182"/>
      <c r="C17" s="182"/>
      <c r="D17" s="18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Contingencies and Commitments
September 30, 2001
(millions)</oddHeader>
    <oddFooter>&amp;CHIGHLY CONFIDENTIAL - DO NOT COPY OR DISTRIBUTE&amp;R&amp;P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59" width="67.28"/>
    <col collapsed="false" customWidth="true" hidden="false" outlineLevel="0" max="5" min="5" style="160" width="13.56"/>
    <col collapsed="false" customWidth="true" hidden="false" outlineLevel="0" max="6" min="6" style="160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61" t="s">
        <v>195</v>
      </c>
      <c r="B1" s="162"/>
      <c r="C1" s="8"/>
      <c r="D1" s="163" t="s">
        <v>116</v>
      </c>
    </row>
    <row r="2" customFormat="false" ht="39" hidden="false" customHeight="true" outlineLevel="0" collapsed="false">
      <c r="A2" s="117"/>
      <c r="B2" s="148"/>
      <c r="C2" s="118"/>
      <c r="D2" s="123"/>
      <c r="E2" s="164"/>
      <c r="F2" s="16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</row>
    <row r="3" customFormat="false" ht="39" hidden="false" customHeight="true" outlineLevel="0" collapsed="false">
      <c r="A3" s="165"/>
      <c r="B3" s="166"/>
      <c r="C3" s="8"/>
      <c r="D3" s="123"/>
      <c r="E3" s="164"/>
      <c r="F3" s="16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</row>
    <row r="4" customFormat="false" ht="39" hidden="false" customHeight="true" outlineLevel="0" collapsed="false">
      <c r="A4" s="165"/>
      <c r="B4" s="166"/>
      <c r="C4" s="8"/>
      <c r="D4" s="123"/>
      <c r="E4" s="164"/>
      <c r="F4" s="16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55.5" hidden="false" customHeight="true" outlineLevel="0" collapsed="false">
      <c r="A5" s="117"/>
      <c r="B5" s="166"/>
      <c r="C5" s="118"/>
      <c r="D5" s="123"/>
      <c r="E5" s="164"/>
      <c r="F5" s="16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39" hidden="false" customHeight="true" outlineLevel="0" collapsed="false">
      <c r="A6" s="165"/>
      <c r="B6" s="166"/>
      <c r="C6" s="8"/>
      <c r="D6" s="123"/>
      <c r="E6" s="164"/>
      <c r="F6" s="16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31.5" hidden="false" customHeight="true" outlineLevel="0" collapsed="false">
      <c r="A7" s="165"/>
      <c r="B7" s="167"/>
      <c r="C7" s="8"/>
      <c r="D7" s="123"/>
      <c r="E7" s="164"/>
      <c r="F7" s="16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32.25" hidden="false" customHeight="true" outlineLevel="0" collapsed="false">
      <c r="A8" s="168" t="s">
        <v>196</v>
      </c>
      <c r="B8" s="169" t="n">
        <f aca="false">SUM(B2:B7)</f>
        <v>0</v>
      </c>
      <c r="C8" s="118"/>
      <c r="D8" s="123"/>
      <c r="E8" s="164"/>
      <c r="F8" s="16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24" hidden="false" customHeight="true" outlineLevel="0" collapsed="false">
      <c r="A9" s="161" t="s">
        <v>197</v>
      </c>
      <c r="B9" s="148"/>
      <c r="C9" s="118"/>
      <c r="D9" s="123"/>
      <c r="E9" s="170" t="s">
        <v>198</v>
      </c>
      <c r="F9" s="170" t="s">
        <v>199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55.5" hidden="false" customHeight="true" outlineLevel="0" collapsed="false">
      <c r="A10" s="165"/>
      <c r="B10" s="148"/>
      <c r="C10" s="118"/>
      <c r="D10" s="123"/>
      <c r="E10" s="171"/>
      <c r="F10" s="172" t="n">
        <f aca="false">B10*(1-E10)</f>
        <v>0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88.5" hidden="false" customHeight="true" outlineLevel="0" collapsed="false">
      <c r="A11" s="165"/>
      <c r="B11" s="173"/>
      <c r="C11" s="118"/>
      <c r="D11" s="123"/>
      <c r="E11" s="171"/>
      <c r="F11" s="174" t="n">
        <f aca="false">B11*(1-E11)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42" hidden="false" customHeight="true" outlineLevel="0" collapsed="false">
      <c r="A12" s="165"/>
      <c r="B12" s="173"/>
      <c r="C12" s="118"/>
      <c r="D12" s="123"/>
      <c r="E12" s="171"/>
      <c r="F12" s="174" t="n">
        <f aca="false">B12*(1-E12)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57" hidden="false" customHeight="true" outlineLevel="0" collapsed="false">
      <c r="A13" s="165"/>
      <c r="B13" s="173"/>
      <c r="C13" s="118"/>
      <c r="D13" s="123"/>
      <c r="E13" s="171"/>
      <c r="F13" s="174" t="n">
        <f aca="false">B13*(1-E13)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33.75" hidden="false" customHeight="true" outlineLevel="0" collapsed="false">
      <c r="A14" s="165"/>
      <c r="B14" s="167"/>
      <c r="C14" s="118"/>
      <c r="D14" s="123"/>
      <c r="E14" s="175"/>
      <c r="F14" s="176" t="n">
        <f aca="false">B14*(1-E14)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38.25" hidden="false" customHeight="true" outlineLevel="0" collapsed="false">
      <c r="A15" s="168" t="s">
        <v>196</v>
      </c>
      <c r="B15" s="169" t="n">
        <f aca="false">SUM(B10:B14)</f>
        <v>0</v>
      </c>
      <c r="C15" s="144"/>
      <c r="D15" s="144"/>
      <c r="E15" s="177" t="s">
        <v>200</v>
      </c>
      <c r="F15" s="178" t="n">
        <f aca="false">SUM(F10:F14)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24" hidden="false" customHeight="true" outlineLevel="0" collapsed="false">
      <c r="A16" s="72" t="s">
        <v>201</v>
      </c>
      <c r="B16" s="179" t="n">
        <f aca="false">B15+B8</f>
        <v>0</v>
      </c>
      <c r="D16" s="6"/>
      <c r="E16" s="180" t="s">
        <v>202</v>
      </c>
      <c r="F16" s="181" t="n">
        <f aca="false">F15+B8</f>
        <v>0</v>
      </c>
    </row>
    <row r="17" customFormat="false" ht="15.75" hidden="false" customHeight="false" outlineLevel="0" collapsed="false">
      <c r="A17" s="182"/>
      <c r="B17" s="182"/>
      <c r="C17" s="182"/>
      <c r="D17" s="18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Contingencies and Commitments
September 30, 2001
(millions)</oddHeader>
    <oddFooter>&amp;CHIGHLY CONFIDENTIAL - DO NOT COPY OR DISTRIBUTE&amp;R&amp;P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59" width="67.28"/>
    <col collapsed="false" customWidth="true" hidden="false" outlineLevel="0" max="5" min="5" style="160" width="13.56"/>
    <col collapsed="false" customWidth="true" hidden="false" outlineLevel="0" max="6" min="6" style="160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61" t="s">
        <v>195</v>
      </c>
      <c r="B1" s="162"/>
      <c r="C1" s="8"/>
      <c r="D1" s="163" t="s">
        <v>116</v>
      </c>
    </row>
    <row r="2" customFormat="false" ht="39" hidden="false" customHeight="true" outlineLevel="0" collapsed="false">
      <c r="A2" s="117"/>
      <c r="B2" s="148"/>
      <c r="C2" s="118"/>
      <c r="D2" s="123"/>
      <c r="E2" s="164"/>
      <c r="F2" s="16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</row>
    <row r="3" customFormat="false" ht="39" hidden="false" customHeight="true" outlineLevel="0" collapsed="false">
      <c r="A3" s="165"/>
      <c r="B3" s="166"/>
      <c r="C3" s="8"/>
      <c r="D3" s="123"/>
      <c r="E3" s="164"/>
      <c r="F3" s="16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</row>
    <row r="4" customFormat="false" ht="39" hidden="false" customHeight="true" outlineLevel="0" collapsed="false">
      <c r="A4" s="165"/>
      <c r="B4" s="166"/>
      <c r="C4" s="8"/>
      <c r="D4" s="123"/>
      <c r="E4" s="164"/>
      <c r="F4" s="16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55.5" hidden="false" customHeight="true" outlineLevel="0" collapsed="false">
      <c r="A5" s="117"/>
      <c r="B5" s="166"/>
      <c r="C5" s="118"/>
      <c r="D5" s="123"/>
      <c r="E5" s="164"/>
      <c r="F5" s="16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39" hidden="false" customHeight="true" outlineLevel="0" collapsed="false">
      <c r="A6" s="165"/>
      <c r="B6" s="166"/>
      <c r="C6" s="8"/>
      <c r="D6" s="123"/>
      <c r="E6" s="164"/>
      <c r="F6" s="16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31.5" hidden="false" customHeight="true" outlineLevel="0" collapsed="false">
      <c r="A7" s="165"/>
      <c r="B7" s="167"/>
      <c r="C7" s="8"/>
      <c r="D7" s="123"/>
      <c r="E7" s="164"/>
      <c r="F7" s="16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32.25" hidden="false" customHeight="true" outlineLevel="0" collapsed="false">
      <c r="A8" s="168" t="s">
        <v>196</v>
      </c>
      <c r="B8" s="169" t="n">
        <f aca="false">SUM(B2:B7)</f>
        <v>0</v>
      </c>
      <c r="C8" s="118"/>
      <c r="D8" s="123"/>
      <c r="E8" s="164"/>
      <c r="F8" s="16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24" hidden="false" customHeight="true" outlineLevel="0" collapsed="false">
      <c r="A9" s="161" t="s">
        <v>197</v>
      </c>
      <c r="B9" s="148"/>
      <c r="C9" s="118"/>
      <c r="D9" s="123"/>
      <c r="E9" s="170" t="s">
        <v>198</v>
      </c>
      <c r="F9" s="170" t="s">
        <v>199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55.5" hidden="false" customHeight="true" outlineLevel="0" collapsed="false">
      <c r="A10" s="165"/>
      <c r="B10" s="148"/>
      <c r="C10" s="118"/>
      <c r="D10" s="123"/>
      <c r="E10" s="171"/>
      <c r="F10" s="172" t="n">
        <f aca="false">B10*(1-E10)</f>
        <v>0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88.5" hidden="false" customHeight="true" outlineLevel="0" collapsed="false">
      <c r="A11" s="165"/>
      <c r="B11" s="173"/>
      <c r="C11" s="118"/>
      <c r="D11" s="123"/>
      <c r="E11" s="171"/>
      <c r="F11" s="174" t="n">
        <f aca="false">B11*(1-E11)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42" hidden="false" customHeight="true" outlineLevel="0" collapsed="false">
      <c r="A12" s="165"/>
      <c r="B12" s="173"/>
      <c r="C12" s="118"/>
      <c r="D12" s="123"/>
      <c r="E12" s="171"/>
      <c r="F12" s="174" t="n">
        <f aca="false">B12*(1-E12)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57" hidden="false" customHeight="true" outlineLevel="0" collapsed="false">
      <c r="A13" s="165"/>
      <c r="B13" s="173"/>
      <c r="C13" s="118"/>
      <c r="D13" s="123"/>
      <c r="E13" s="171"/>
      <c r="F13" s="174" t="n">
        <f aca="false">B13*(1-E13)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33.75" hidden="false" customHeight="true" outlineLevel="0" collapsed="false">
      <c r="A14" s="165"/>
      <c r="B14" s="167"/>
      <c r="C14" s="118"/>
      <c r="D14" s="123"/>
      <c r="E14" s="175"/>
      <c r="F14" s="176" t="n">
        <f aca="false">B14*(1-E14)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38.25" hidden="false" customHeight="true" outlineLevel="0" collapsed="false">
      <c r="A15" s="168" t="s">
        <v>196</v>
      </c>
      <c r="B15" s="169" t="n">
        <f aca="false">SUM(B10:B14)</f>
        <v>0</v>
      </c>
      <c r="C15" s="144"/>
      <c r="D15" s="144"/>
      <c r="E15" s="177" t="s">
        <v>200</v>
      </c>
      <c r="F15" s="178" t="n">
        <f aca="false">SUM(F10:F14)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24" hidden="false" customHeight="true" outlineLevel="0" collapsed="false">
      <c r="A16" s="72" t="s">
        <v>201</v>
      </c>
      <c r="B16" s="179" t="n">
        <f aca="false">B15+B8</f>
        <v>0</v>
      </c>
      <c r="D16" s="6"/>
      <c r="E16" s="180" t="s">
        <v>202</v>
      </c>
      <c r="F16" s="181" t="n">
        <f aca="false">F15+B8</f>
        <v>0</v>
      </c>
    </row>
    <row r="17" customFormat="false" ht="15.75" hidden="false" customHeight="false" outlineLevel="0" collapsed="false">
      <c r="A17" s="182"/>
      <c r="B17" s="182"/>
      <c r="C17" s="182"/>
      <c r="D17" s="18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Contingencies and Commitments
September 30, 2001
(millions)</oddHeader>
    <oddFooter>&amp;CHIGHLY CONFIDENTIAL - DO NOT COPY OR DISTRIBUTE&amp;R&amp;P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59" width="67.28"/>
    <col collapsed="false" customWidth="true" hidden="false" outlineLevel="0" max="5" min="5" style="160" width="13.56"/>
    <col collapsed="false" customWidth="true" hidden="false" outlineLevel="0" max="6" min="6" style="160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61" t="s">
        <v>195</v>
      </c>
      <c r="B1" s="162"/>
      <c r="C1" s="8"/>
      <c r="D1" s="163" t="s">
        <v>116</v>
      </c>
    </row>
    <row r="2" customFormat="false" ht="39" hidden="false" customHeight="true" outlineLevel="0" collapsed="false">
      <c r="A2" s="117"/>
      <c r="B2" s="148"/>
      <c r="C2" s="118"/>
      <c r="D2" s="123"/>
      <c r="E2" s="164"/>
      <c r="F2" s="16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</row>
    <row r="3" customFormat="false" ht="39" hidden="false" customHeight="true" outlineLevel="0" collapsed="false">
      <c r="A3" s="165"/>
      <c r="B3" s="166"/>
      <c r="C3" s="8"/>
      <c r="D3" s="123"/>
      <c r="E3" s="164"/>
      <c r="F3" s="16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</row>
    <row r="4" customFormat="false" ht="39" hidden="false" customHeight="true" outlineLevel="0" collapsed="false">
      <c r="A4" s="165"/>
      <c r="B4" s="166"/>
      <c r="C4" s="8"/>
      <c r="D4" s="123"/>
      <c r="E4" s="164"/>
      <c r="F4" s="16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55.5" hidden="false" customHeight="true" outlineLevel="0" collapsed="false">
      <c r="A5" s="117"/>
      <c r="B5" s="166"/>
      <c r="C5" s="118"/>
      <c r="D5" s="123"/>
      <c r="E5" s="164"/>
      <c r="F5" s="16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39" hidden="false" customHeight="true" outlineLevel="0" collapsed="false">
      <c r="A6" s="165"/>
      <c r="B6" s="166"/>
      <c r="C6" s="8"/>
      <c r="D6" s="123"/>
      <c r="E6" s="164"/>
      <c r="F6" s="16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31.5" hidden="false" customHeight="true" outlineLevel="0" collapsed="false">
      <c r="A7" s="165"/>
      <c r="B7" s="167"/>
      <c r="C7" s="8"/>
      <c r="D7" s="123"/>
      <c r="E7" s="164"/>
      <c r="F7" s="16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32.25" hidden="false" customHeight="true" outlineLevel="0" collapsed="false">
      <c r="A8" s="168" t="s">
        <v>196</v>
      </c>
      <c r="B8" s="169" t="n">
        <f aca="false">SUM(B2:B7)</f>
        <v>0</v>
      </c>
      <c r="C8" s="118"/>
      <c r="D8" s="123"/>
      <c r="E8" s="164"/>
      <c r="F8" s="16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24" hidden="false" customHeight="true" outlineLevel="0" collapsed="false">
      <c r="A9" s="161" t="s">
        <v>197</v>
      </c>
      <c r="B9" s="148"/>
      <c r="C9" s="118"/>
      <c r="D9" s="123"/>
      <c r="E9" s="170" t="s">
        <v>198</v>
      </c>
      <c r="F9" s="170" t="s">
        <v>199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55.5" hidden="false" customHeight="true" outlineLevel="0" collapsed="false">
      <c r="A10" s="165"/>
      <c r="B10" s="148"/>
      <c r="C10" s="118"/>
      <c r="D10" s="123"/>
      <c r="E10" s="171"/>
      <c r="F10" s="172" t="n">
        <f aca="false">B10*(1-E10)</f>
        <v>0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88.5" hidden="false" customHeight="true" outlineLevel="0" collapsed="false">
      <c r="A11" s="165"/>
      <c r="B11" s="173"/>
      <c r="C11" s="118"/>
      <c r="D11" s="123"/>
      <c r="E11" s="171"/>
      <c r="F11" s="174" t="n">
        <f aca="false">B11*(1-E11)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42" hidden="false" customHeight="true" outlineLevel="0" collapsed="false">
      <c r="A12" s="165"/>
      <c r="B12" s="173"/>
      <c r="C12" s="118"/>
      <c r="D12" s="123"/>
      <c r="E12" s="171"/>
      <c r="F12" s="174" t="n">
        <f aca="false">B12*(1-E12)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57" hidden="false" customHeight="true" outlineLevel="0" collapsed="false">
      <c r="A13" s="165"/>
      <c r="B13" s="173"/>
      <c r="C13" s="118"/>
      <c r="D13" s="123"/>
      <c r="E13" s="171"/>
      <c r="F13" s="174" t="n">
        <f aca="false">B13*(1-E13)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33.75" hidden="false" customHeight="true" outlineLevel="0" collapsed="false">
      <c r="A14" s="165"/>
      <c r="B14" s="167"/>
      <c r="C14" s="118"/>
      <c r="D14" s="123"/>
      <c r="E14" s="175"/>
      <c r="F14" s="176" t="n">
        <f aca="false">B14*(1-E14)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38.25" hidden="false" customHeight="true" outlineLevel="0" collapsed="false">
      <c r="A15" s="168" t="s">
        <v>196</v>
      </c>
      <c r="B15" s="169" t="n">
        <f aca="false">SUM(B10:B14)</f>
        <v>0</v>
      </c>
      <c r="C15" s="144"/>
      <c r="D15" s="144"/>
      <c r="E15" s="177" t="s">
        <v>200</v>
      </c>
      <c r="F15" s="178" t="n">
        <f aca="false">SUM(F10:F14)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24" hidden="false" customHeight="true" outlineLevel="0" collapsed="false">
      <c r="A16" s="72" t="s">
        <v>201</v>
      </c>
      <c r="B16" s="179" t="n">
        <f aca="false">B15+B8</f>
        <v>0</v>
      </c>
      <c r="D16" s="6"/>
      <c r="E16" s="180" t="s">
        <v>202</v>
      </c>
      <c r="F16" s="181" t="n">
        <f aca="false">F15+B8</f>
        <v>0</v>
      </c>
    </row>
    <row r="17" customFormat="false" ht="15.75" hidden="false" customHeight="false" outlineLevel="0" collapsed="false">
      <c r="A17" s="182"/>
      <c r="B17" s="182"/>
      <c r="C17" s="182"/>
      <c r="D17" s="18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Contingencies and Commitments
September 30, 2001
(millions)</oddHeader>
    <oddFooter>&amp;CHIGHLY CONFIDENTIAL - DO NOT COPY OR DISTRIBUTE&amp;R&amp;P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59" width="67.28"/>
    <col collapsed="false" customWidth="true" hidden="false" outlineLevel="0" max="5" min="5" style="160" width="13.56"/>
    <col collapsed="false" customWidth="true" hidden="false" outlineLevel="0" max="6" min="6" style="160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61" t="s">
        <v>195</v>
      </c>
      <c r="B1" s="162"/>
      <c r="C1" s="8"/>
      <c r="D1" s="163" t="s">
        <v>116</v>
      </c>
    </row>
    <row r="2" customFormat="false" ht="39" hidden="false" customHeight="true" outlineLevel="0" collapsed="false">
      <c r="A2" s="117"/>
      <c r="B2" s="148"/>
      <c r="C2" s="118"/>
      <c r="D2" s="123"/>
      <c r="E2" s="164"/>
      <c r="F2" s="16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</row>
    <row r="3" customFormat="false" ht="39" hidden="false" customHeight="true" outlineLevel="0" collapsed="false">
      <c r="A3" s="165"/>
      <c r="B3" s="166"/>
      <c r="C3" s="8"/>
      <c r="D3" s="123"/>
      <c r="E3" s="164"/>
      <c r="F3" s="16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</row>
    <row r="4" customFormat="false" ht="39" hidden="false" customHeight="true" outlineLevel="0" collapsed="false">
      <c r="A4" s="165"/>
      <c r="B4" s="166"/>
      <c r="C4" s="8"/>
      <c r="D4" s="123"/>
      <c r="E4" s="164"/>
      <c r="F4" s="16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55.5" hidden="false" customHeight="true" outlineLevel="0" collapsed="false">
      <c r="A5" s="117"/>
      <c r="B5" s="166"/>
      <c r="C5" s="118"/>
      <c r="D5" s="123"/>
      <c r="E5" s="164"/>
      <c r="F5" s="16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39" hidden="false" customHeight="true" outlineLevel="0" collapsed="false">
      <c r="A6" s="165"/>
      <c r="B6" s="166"/>
      <c r="C6" s="8"/>
      <c r="D6" s="123"/>
      <c r="E6" s="164"/>
      <c r="F6" s="16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31.5" hidden="false" customHeight="true" outlineLevel="0" collapsed="false">
      <c r="A7" s="165"/>
      <c r="B7" s="167"/>
      <c r="C7" s="8"/>
      <c r="D7" s="123"/>
      <c r="E7" s="164"/>
      <c r="F7" s="16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32.25" hidden="false" customHeight="true" outlineLevel="0" collapsed="false">
      <c r="A8" s="168" t="s">
        <v>196</v>
      </c>
      <c r="B8" s="169" t="n">
        <f aca="false">SUM(B2:B7)</f>
        <v>0</v>
      </c>
      <c r="C8" s="118"/>
      <c r="D8" s="123"/>
      <c r="E8" s="164"/>
      <c r="F8" s="16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24" hidden="false" customHeight="true" outlineLevel="0" collapsed="false">
      <c r="A9" s="161" t="s">
        <v>197</v>
      </c>
      <c r="B9" s="148"/>
      <c r="C9" s="118"/>
      <c r="D9" s="123"/>
      <c r="E9" s="170" t="s">
        <v>198</v>
      </c>
      <c r="F9" s="170" t="s">
        <v>199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55.5" hidden="false" customHeight="true" outlineLevel="0" collapsed="false">
      <c r="A10" s="165"/>
      <c r="B10" s="148"/>
      <c r="C10" s="118"/>
      <c r="D10" s="123"/>
      <c r="E10" s="171"/>
      <c r="F10" s="172" t="n">
        <f aca="false">B10*(1-E10)</f>
        <v>0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88.5" hidden="false" customHeight="true" outlineLevel="0" collapsed="false">
      <c r="A11" s="165"/>
      <c r="B11" s="173"/>
      <c r="C11" s="118"/>
      <c r="D11" s="123"/>
      <c r="E11" s="171"/>
      <c r="F11" s="174" t="n">
        <f aca="false">B11*(1-E11)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42" hidden="false" customHeight="true" outlineLevel="0" collapsed="false">
      <c r="A12" s="165"/>
      <c r="B12" s="173"/>
      <c r="C12" s="118"/>
      <c r="D12" s="123"/>
      <c r="E12" s="171"/>
      <c r="F12" s="174" t="n">
        <f aca="false">B12*(1-E12)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57" hidden="false" customHeight="true" outlineLevel="0" collapsed="false">
      <c r="A13" s="165"/>
      <c r="B13" s="173"/>
      <c r="C13" s="118"/>
      <c r="D13" s="123"/>
      <c r="E13" s="171"/>
      <c r="F13" s="174" t="n">
        <f aca="false">B13*(1-E13)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33.75" hidden="false" customHeight="true" outlineLevel="0" collapsed="false">
      <c r="A14" s="165"/>
      <c r="B14" s="167"/>
      <c r="C14" s="118"/>
      <c r="D14" s="123"/>
      <c r="E14" s="175"/>
      <c r="F14" s="176" t="n">
        <f aca="false">B14*(1-E14)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38.25" hidden="false" customHeight="true" outlineLevel="0" collapsed="false">
      <c r="A15" s="168" t="s">
        <v>196</v>
      </c>
      <c r="B15" s="169" t="n">
        <f aca="false">SUM(B10:B14)</f>
        <v>0</v>
      </c>
      <c r="C15" s="144"/>
      <c r="D15" s="144"/>
      <c r="E15" s="177" t="s">
        <v>200</v>
      </c>
      <c r="F15" s="178" t="n">
        <f aca="false">SUM(F10:F14)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24" hidden="false" customHeight="true" outlineLevel="0" collapsed="false">
      <c r="A16" s="72" t="s">
        <v>201</v>
      </c>
      <c r="B16" s="179" t="n">
        <f aca="false">B15+B8</f>
        <v>0</v>
      </c>
      <c r="D16" s="6"/>
      <c r="E16" s="180" t="s">
        <v>202</v>
      </c>
      <c r="F16" s="181" t="n">
        <f aca="false">F15+B8</f>
        <v>0</v>
      </c>
    </row>
    <row r="17" customFormat="false" ht="15.75" hidden="false" customHeight="false" outlineLevel="0" collapsed="false">
      <c r="A17" s="182"/>
      <c r="B17" s="182"/>
      <c r="C17" s="182"/>
      <c r="D17" s="18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Contingencies and Commitments
September 30, 2001
(millions)</oddHeader>
    <oddFooter>&amp;CHIGHLY CONFIDENTIAL - DO NOT COPY OR DISTRIBUTE&amp;R&amp;P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59" width="67.28"/>
    <col collapsed="false" customWidth="true" hidden="false" outlineLevel="0" max="5" min="5" style="160" width="13.56"/>
    <col collapsed="false" customWidth="true" hidden="false" outlineLevel="0" max="6" min="6" style="160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61" t="s">
        <v>195</v>
      </c>
      <c r="B1" s="162"/>
      <c r="C1" s="8"/>
      <c r="D1" s="163" t="s">
        <v>116</v>
      </c>
    </row>
    <row r="2" customFormat="false" ht="39" hidden="false" customHeight="true" outlineLevel="0" collapsed="false">
      <c r="A2" s="117"/>
      <c r="B2" s="148"/>
      <c r="C2" s="118"/>
      <c r="D2" s="123"/>
      <c r="E2" s="164"/>
      <c r="F2" s="16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</row>
    <row r="3" customFormat="false" ht="39" hidden="false" customHeight="true" outlineLevel="0" collapsed="false">
      <c r="A3" s="165"/>
      <c r="B3" s="166"/>
      <c r="C3" s="8"/>
      <c r="D3" s="123"/>
      <c r="E3" s="164"/>
      <c r="F3" s="16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</row>
    <row r="4" customFormat="false" ht="39" hidden="false" customHeight="true" outlineLevel="0" collapsed="false">
      <c r="A4" s="165"/>
      <c r="B4" s="166"/>
      <c r="C4" s="8"/>
      <c r="D4" s="123"/>
      <c r="E4" s="164"/>
      <c r="F4" s="16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</row>
    <row r="5" customFormat="false" ht="55.5" hidden="false" customHeight="true" outlineLevel="0" collapsed="false">
      <c r="A5" s="117"/>
      <c r="B5" s="166"/>
      <c r="C5" s="118"/>
      <c r="D5" s="123"/>
      <c r="E5" s="164"/>
      <c r="F5" s="16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</row>
    <row r="6" customFormat="false" ht="39" hidden="false" customHeight="true" outlineLevel="0" collapsed="false">
      <c r="A6" s="165"/>
      <c r="B6" s="166"/>
      <c r="C6" s="8"/>
      <c r="D6" s="123"/>
      <c r="E6" s="164"/>
      <c r="F6" s="16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  <c r="IV6" s="144"/>
      <c r="IW6" s="144"/>
    </row>
    <row r="7" customFormat="false" ht="31.5" hidden="false" customHeight="true" outlineLevel="0" collapsed="false">
      <c r="A7" s="165"/>
      <c r="B7" s="167"/>
      <c r="C7" s="8"/>
      <c r="D7" s="123"/>
      <c r="E7" s="164"/>
      <c r="F7" s="16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  <c r="IU7" s="144"/>
      <c r="IV7" s="144"/>
      <c r="IW7" s="144"/>
    </row>
    <row r="8" customFormat="false" ht="32.25" hidden="false" customHeight="true" outlineLevel="0" collapsed="false">
      <c r="A8" s="168" t="s">
        <v>196</v>
      </c>
      <c r="B8" s="169" t="n">
        <f aca="false">SUM(B2:B7)</f>
        <v>0</v>
      </c>
      <c r="C8" s="118"/>
      <c r="D8" s="123"/>
      <c r="E8" s="164"/>
      <c r="F8" s="16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  <c r="IU8" s="144"/>
      <c r="IV8" s="144"/>
      <c r="IW8" s="144"/>
    </row>
    <row r="9" customFormat="false" ht="24" hidden="false" customHeight="true" outlineLevel="0" collapsed="false">
      <c r="A9" s="161" t="s">
        <v>197</v>
      </c>
      <c r="B9" s="148"/>
      <c r="C9" s="118"/>
      <c r="D9" s="123"/>
      <c r="E9" s="170" t="s">
        <v>198</v>
      </c>
      <c r="F9" s="170" t="s">
        <v>199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  <c r="IU9" s="144"/>
      <c r="IV9" s="144"/>
      <c r="IW9" s="144"/>
    </row>
    <row r="10" customFormat="false" ht="55.5" hidden="false" customHeight="true" outlineLevel="0" collapsed="false">
      <c r="A10" s="165"/>
      <c r="B10" s="148"/>
      <c r="C10" s="118"/>
      <c r="D10" s="123"/>
      <c r="E10" s="171"/>
      <c r="F10" s="172" t="n">
        <f aca="false">B10*(1-E10)</f>
        <v>0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  <c r="IU10" s="144"/>
      <c r="IV10" s="144"/>
      <c r="IW10" s="144"/>
    </row>
    <row r="11" customFormat="false" ht="88.5" hidden="false" customHeight="true" outlineLevel="0" collapsed="false">
      <c r="A11" s="165"/>
      <c r="B11" s="173"/>
      <c r="C11" s="118"/>
      <c r="D11" s="123"/>
      <c r="E11" s="171"/>
      <c r="F11" s="174" t="n">
        <f aca="false">B11*(1-E11)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  <c r="II11" s="144"/>
      <c r="IJ11" s="144"/>
      <c r="IK11" s="144"/>
      <c r="IL11" s="144"/>
      <c r="IM11" s="144"/>
      <c r="IN11" s="144"/>
      <c r="IO11" s="144"/>
      <c r="IP11" s="144"/>
      <c r="IQ11" s="144"/>
      <c r="IR11" s="144"/>
      <c r="IS11" s="144"/>
      <c r="IT11" s="144"/>
      <c r="IU11" s="144"/>
      <c r="IV11" s="144"/>
      <c r="IW11" s="144"/>
    </row>
    <row r="12" customFormat="false" ht="42" hidden="false" customHeight="true" outlineLevel="0" collapsed="false">
      <c r="A12" s="165"/>
      <c r="B12" s="173"/>
      <c r="C12" s="118"/>
      <c r="D12" s="123"/>
      <c r="E12" s="171"/>
      <c r="F12" s="174" t="n">
        <f aca="false">B12*(1-E12)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</row>
    <row r="13" customFormat="false" ht="57" hidden="false" customHeight="true" outlineLevel="0" collapsed="false">
      <c r="A13" s="165"/>
      <c r="B13" s="173"/>
      <c r="C13" s="118"/>
      <c r="D13" s="123"/>
      <c r="E13" s="171"/>
      <c r="F13" s="174" t="n">
        <f aca="false">B13*(1-E13)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</row>
    <row r="14" customFormat="false" ht="33.75" hidden="false" customHeight="true" outlineLevel="0" collapsed="false">
      <c r="A14" s="165"/>
      <c r="B14" s="167"/>
      <c r="C14" s="118"/>
      <c r="D14" s="123"/>
      <c r="E14" s="175"/>
      <c r="F14" s="176" t="n">
        <f aca="false">B14*(1-E14)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</row>
    <row r="15" customFormat="false" ht="38.25" hidden="false" customHeight="true" outlineLevel="0" collapsed="false">
      <c r="A15" s="168" t="s">
        <v>196</v>
      </c>
      <c r="B15" s="169" t="n">
        <f aca="false">SUM(B10:B14)</f>
        <v>0</v>
      </c>
      <c r="C15" s="144"/>
      <c r="D15" s="144"/>
      <c r="E15" s="177" t="s">
        <v>200</v>
      </c>
      <c r="F15" s="178" t="n">
        <f aca="false">SUM(F10:F14)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</row>
    <row r="16" customFormat="false" ht="24" hidden="false" customHeight="true" outlineLevel="0" collapsed="false">
      <c r="A16" s="72" t="s">
        <v>201</v>
      </c>
      <c r="B16" s="179" t="n">
        <f aca="false">B15+B8</f>
        <v>0</v>
      </c>
      <c r="D16" s="6"/>
      <c r="E16" s="180" t="s">
        <v>202</v>
      </c>
      <c r="F16" s="181" t="n">
        <f aca="false">F15+B8</f>
        <v>0</v>
      </c>
    </row>
    <row r="17" customFormat="false" ht="15.75" hidden="false" customHeight="false" outlineLevel="0" collapsed="false">
      <c r="A17" s="182"/>
      <c r="B17" s="182"/>
      <c r="C17" s="182"/>
      <c r="D17" s="183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Contingencies and Commitments
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43</v>
      </c>
      <c r="B8" s="15"/>
      <c r="C8" s="45"/>
      <c r="D8" s="46"/>
    </row>
    <row r="9" customFormat="false" ht="15.75" hidden="false" customHeight="false" outlineLevel="0" collapsed="false">
      <c r="A9" s="14" t="s">
        <v>44</v>
      </c>
      <c r="B9" s="15"/>
      <c r="C9" s="58"/>
      <c r="D9" s="47"/>
    </row>
    <row r="10" customFormat="false" ht="15.75" hidden="false" customHeight="false" outlineLevel="0" collapsed="false">
      <c r="A10" s="14" t="s">
        <v>45</v>
      </c>
      <c r="B10" s="15"/>
      <c r="C10" s="58"/>
      <c r="D10" s="47"/>
    </row>
    <row r="11" customFormat="false" ht="15.75" hidden="false" customHeight="false" outlineLevel="0" collapsed="false">
      <c r="A11" s="14" t="s">
        <v>46</v>
      </c>
      <c r="B11" s="15"/>
      <c r="C11" s="58"/>
      <c r="D11" s="47"/>
    </row>
    <row r="12" customFormat="false" ht="15.75" hidden="false" customHeight="false" outlineLevel="0" collapsed="false">
      <c r="A12" s="14" t="s">
        <v>47</v>
      </c>
      <c r="B12" s="15"/>
      <c r="C12" s="58"/>
      <c r="D12" s="47"/>
    </row>
    <row r="13" customFormat="false" ht="15.75" hidden="false" customHeight="false" outlineLevel="0" collapsed="false">
      <c r="A13" s="14" t="s">
        <v>48</v>
      </c>
      <c r="B13" s="15"/>
      <c r="C13" s="58"/>
      <c r="D13" s="47"/>
    </row>
    <row r="14" customFormat="false" ht="15.75" hidden="false" customHeight="false" outlineLevel="0" collapsed="false">
      <c r="A14" s="14" t="s">
        <v>49</v>
      </c>
      <c r="B14" s="15"/>
      <c r="C14" s="48"/>
      <c r="D14" s="47"/>
    </row>
    <row r="15" customFormat="false" ht="15.75" hidden="false" customHeight="false" outlineLevel="0" collapsed="false">
      <c r="A15" s="14" t="s">
        <v>50</v>
      </c>
      <c r="B15" s="15"/>
      <c r="C15" s="48"/>
      <c r="D15" s="47"/>
    </row>
    <row r="16" customFormat="false" ht="15.75" hidden="false" customHeight="false" outlineLevel="0" collapsed="false">
      <c r="A16" s="14" t="s">
        <v>51</v>
      </c>
      <c r="B16" s="15"/>
      <c r="C16" s="48"/>
      <c r="D16" s="47"/>
    </row>
    <row r="17" customFormat="false" ht="15.75" hidden="false" customHeight="false" outlineLevel="0" collapsed="false">
      <c r="A17" s="14" t="s">
        <v>52</v>
      </c>
      <c r="B17" s="15"/>
      <c r="C17" s="48"/>
      <c r="D17" s="47"/>
    </row>
    <row r="18" customFormat="false" ht="15.75" hidden="false" customHeight="false" outlineLevel="0" collapsed="false">
      <c r="A18" s="14" t="s">
        <v>36</v>
      </c>
      <c r="B18" s="15"/>
      <c r="C18" s="48"/>
      <c r="D18" s="47"/>
    </row>
    <row r="19" customFormat="false" ht="15.75" hidden="false" customHeight="false" outlineLevel="0" collapsed="false">
      <c r="A19" s="29" t="s">
        <v>37</v>
      </c>
      <c r="B19" s="15"/>
      <c r="C19" s="49" t="n">
        <f aca="false">SUM(C7:C18)</f>
        <v>0</v>
      </c>
      <c r="D19" s="50"/>
    </row>
    <row r="20" customFormat="false" ht="15.75" hidden="false" customHeight="false" outlineLevel="0" collapsed="false">
      <c r="A20" s="29"/>
      <c r="B20" s="15"/>
      <c r="C20" s="59"/>
      <c r="D20" s="50"/>
    </row>
    <row r="21" customFormat="false" ht="15.75" hidden="false" customHeight="false" outlineLevel="0" collapsed="false">
      <c r="A21" s="51" t="s">
        <v>38</v>
      </c>
      <c r="B21" s="15"/>
      <c r="C21" s="48" t="n">
        <v>0</v>
      </c>
      <c r="D21" s="47"/>
    </row>
    <row r="22" customFormat="false" ht="15.75" hidden="false" customHeight="false" outlineLevel="0" collapsed="false">
      <c r="A22" s="35"/>
      <c r="B22" s="15"/>
      <c r="C22" s="48"/>
      <c r="D22" s="47"/>
    </row>
    <row r="23" customFormat="false" ht="15.75" hidden="false" customHeight="false" outlineLevel="0" collapsed="false">
      <c r="A23" s="51" t="s">
        <v>39</v>
      </c>
      <c r="B23" s="15"/>
      <c r="C23" s="48" t="n">
        <v>0</v>
      </c>
      <c r="D23" s="47"/>
    </row>
    <row r="24" customFormat="false" ht="15.75" hidden="false" customHeight="false" outlineLevel="0" collapsed="false">
      <c r="A24" s="51" t="s">
        <v>40</v>
      </c>
      <c r="B24" s="15"/>
      <c r="C24" s="48" t="n">
        <v>0</v>
      </c>
      <c r="D24" s="52"/>
    </row>
    <row r="25" customFormat="false" ht="15.75" hidden="false" customHeight="false" outlineLevel="0" collapsed="false">
      <c r="A25" s="51" t="s">
        <v>41</v>
      </c>
      <c r="B25" s="15"/>
      <c r="C25" s="60" t="n">
        <v>0</v>
      </c>
      <c r="D25" s="52"/>
    </row>
    <row r="26" customFormat="false" ht="9" hidden="false" customHeight="true" outlineLevel="0" collapsed="false">
      <c r="A26" s="35"/>
      <c r="B26" s="15"/>
      <c r="C26" s="61"/>
      <c r="D26" s="54"/>
    </row>
    <row r="27" customFormat="false" ht="16.5" hidden="false" customHeight="false" outlineLevel="0" collapsed="false">
      <c r="A27" s="51" t="s">
        <v>42</v>
      </c>
      <c r="B27" s="15"/>
      <c r="C27" s="55" t="n">
        <f aca="false">SUM(C19:C25)</f>
        <v>0</v>
      </c>
      <c r="D27" s="56"/>
    </row>
    <row r="28" customFormat="false" ht="16.5" hidden="false" customHeight="false" outlineLevel="0" collapsed="false">
      <c r="C28" s="57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  <row r="34" customFormat="false" ht="12.75" hidden="true" customHeight="false" outlineLevel="0" collapsed="false">
      <c r="A34" s="41" t="s">
        <v>20</v>
      </c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A3" s="6" t="s">
        <v>53</v>
      </c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54</v>
      </c>
      <c r="B8" s="15"/>
      <c r="C8" s="45"/>
      <c r="D8" s="46"/>
    </row>
    <row r="9" customFormat="false" ht="15.75" hidden="false" customHeight="false" outlineLevel="0" collapsed="false">
      <c r="A9" s="14" t="s">
        <v>55</v>
      </c>
      <c r="B9" s="15"/>
      <c r="C9" s="58" t="n">
        <v>332.9</v>
      </c>
      <c r="D9" s="47"/>
      <c r="E9" s="6" t="s">
        <v>56</v>
      </c>
    </row>
    <row r="10" customFormat="false" ht="15.75" hidden="false" customHeight="false" outlineLevel="0" collapsed="false">
      <c r="A10" s="14" t="s">
        <v>57</v>
      </c>
      <c r="B10" s="15"/>
      <c r="C10" s="58"/>
      <c r="D10" s="47"/>
    </row>
    <row r="11" customFormat="false" ht="15.75" hidden="false" customHeight="false" outlineLevel="0" collapsed="false">
      <c r="A11" s="14" t="s">
        <v>58</v>
      </c>
      <c r="B11" s="15"/>
      <c r="C11" s="58"/>
      <c r="D11" s="47"/>
    </row>
    <row r="12" customFormat="false" ht="15.75" hidden="false" customHeight="false" outlineLevel="0" collapsed="false">
      <c r="A12" s="14" t="s">
        <v>59</v>
      </c>
      <c r="B12" s="15"/>
      <c r="C12" s="58"/>
      <c r="D12" s="47"/>
    </row>
    <row r="13" customFormat="false" ht="15.75" hidden="false" customHeight="false" outlineLevel="0" collapsed="false">
      <c r="A13" s="14" t="s">
        <v>60</v>
      </c>
      <c r="B13" s="15"/>
      <c r="C13" s="58"/>
      <c r="D13" s="47"/>
    </row>
    <row r="14" customFormat="false" ht="15.75" hidden="false" customHeight="false" outlineLevel="0" collapsed="false">
      <c r="A14" s="14" t="s">
        <v>61</v>
      </c>
      <c r="B14" s="15"/>
      <c r="C14" s="48"/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332.9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-256.9</v>
      </c>
      <c r="D19" s="47"/>
    </row>
    <row r="20" customFormat="false" ht="15.75" hidden="false" customHeight="false" outlineLevel="0" collapsed="false">
      <c r="A20" s="35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-102.9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-13.9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153.8</v>
      </c>
      <c r="D23" s="52"/>
      <c r="E23" s="6" t="s">
        <v>62</v>
      </c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113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63</v>
      </c>
      <c r="B8" s="15"/>
      <c r="C8" s="45"/>
      <c r="D8" s="46"/>
    </row>
    <row r="9" customFormat="false" ht="15.75" hidden="false" customHeight="false" outlineLevel="0" collapsed="false">
      <c r="A9" s="14" t="s">
        <v>64</v>
      </c>
      <c r="B9" s="15"/>
      <c r="C9" s="58"/>
      <c r="D9" s="47"/>
    </row>
    <row r="10" customFormat="false" ht="15.75" hidden="false" customHeight="false" outlineLevel="0" collapsed="false">
      <c r="A10" s="14" t="s">
        <v>65</v>
      </c>
      <c r="B10" s="15"/>
      <c r="C10" s="58"/>
      <c r="D10" s="47"/>
    </row>
    <row r="11" customFormat="false" ht="15.75" hidden="false" customHeight="false" outlineLevel="0" collapsed="false">
      <c r="A11" s="14" t="s">
        <v>12</v>
      </c>
      <c r="B11" s="15"/>
      <c r="C11" s="58"/>
      <c r="D11" s="47"/>
    </row>
    <row r="12" customFormat="false" ht="15.75" hidden="false" customHeight="false" outlineLevel="0" collapsed="false">
      <c r="A12" s="14" t="s">
        <v>66</v>
      </c>
      <c r="B12" s="15"/>
      <c r="C12" s="58"/>
      <c r="D12" s="47"/>
    </row>
    <row r="13" customFormat="false" ht="15.75" hidden="false" customHeight="false" outlineLevel="0" collapsed="false">
      <c r="A13" s="14" t="s">
        <v>67</v>
      </c>
      <c r="B13" s="15"/>
      <c r="C13" s="58"/>
      <c r="D13" s="47"/>
    </row>
    <row r="14" customFormat="false" ht="15.75" hidden="false" customHeight="false" outlineLevel="0" collapsed="false">
      <c r="A14" s="14" t="s">
        <v>68</v>
      </c>
      <c r="B14" s="15"/>
      <c r="C14" s="48"/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0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0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0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0</v>
      </c>
      <c r="D23" s="52"/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0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false" showRowColHeaders="true" showZeros="true" rightToLeft="false" tabSelected="false" showOutlineSymbols="true" defaultGridColor="true" view="normal" topLeftCell="A13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69</v>
      </c>
      <c r="B8" s="15"/>
      <c r="C8" s="45"/>
      <c r="D8" s="46"/>
    </row>
    <row r="9" customFormat="false" ht="15.75" hidden="false" customHeight="false" outlineLevel="0" collapsed="false">
      <c r="A9" s="14" t="s">
        <v>70</v>
      </c>
      <c r="B9" s="15"/>
      <c r="C9" s="58"/>
      <c r="D9" s="47"/>
    </row>
    <row r="10" customFormat="false" ht="15.75" hidden="false" customHeight="false" outlineLevel="0" collapsed="false">
      <c r="A10" s="14" t="s">
        <v>71</v>
      </c>
      <c r="B10" s="15"/>
      <c r="C10" s="58"/>
      <c r="D10" s="47"/>
    </row>
    <row r="11" customFormat="false" ht="15.75" hidden="false" customHeight="false" outlineLevel="0" collapsed="false">
      <c r="A11" s="14" t="s">
        <v>72</v>
      </c>
      <c r="B11" s="15"/>
      <c r="C11" s="58"/>
      <c r="D11" s="47"/>
    </row>
    <row r="12" customFormat="false" ht="15.75" hidden="false" customHeight="false" outlineLevel="0" collapsed="false">
      <c r="A12" s="14" t="s">
        <v>73</v>
      </c>
      <c r="B12" s="15"/>
      <c r="C12" s="58"/>
      <c r="D12" s="47"/>
    </row>
    <row r="13" customFormat="false" ht="15.75" hidden="false" customHeight="false" outlineLevel="0" collapsed="false">
      <c r="A13" s="14" t="s">
        <v>74</v>
      </c>
      <c r="B13" s="15"/>
      <c r="C13" s="58"/>
      <c r="D13" s="47"/>
    </row>
    <row r="14" customFormat="false" ht="15.75" hidden="false" customHeight="false" outlineLevel="0" collapsed="false">
      <c r="A14" s="14" t="s">
        <v>75</v>
      </c>
      <c r="B14" s="15"/>
      <c r="C14" s="48"/>
      <c r="D14" s="47"/>
    </row>
    <row r="15" customFormat="false" ht="15.75" hidden="false" customHeight="false" outlineLevel="0" collapsed="false">
      <c r="A15" s="14" t="s">
        <v>76</v>
      </c>
      <c r="B15" s="15"/>
      <c r="C15" s="48"/>
      <c r="D15" s="47"/>
    </row>
    <row r="16" customFormat="false" ht="15.75" hidden="false" customHeight="false" outlineLevel="0" collapsed="false">
      <c r="A16" s="14" t="s">
        <v>77</v>
      </c>
      <c r="B16" s="15"/>
      <c r="C16" s="48"/>
      <c r="D16" s="47"/>
    </row>
    <row r="17" customFormat="false" ht="15.75" hidden="false" customHeight="false" outlineLevel="0" collapsed="false">
      <c r="A17" s="14" t="s">
        <v>78</v>
      </c>
      <c r="B17" s="15"/>
      <c r="C17" s="48"/>
      <c r="D17" s="47"/>
    </row>
    <row r="18" customFormat="false" ht="15.75" hidden="false" customHeight="false" outlineLevel="0" collapsed="false">
      <c r="A18" s="14" t="s">
        <v>79</v>
      </c>
      <c r="B18" s="15"/>
      <c r="C18" s="48"/>
      <c r="D18" s="47"/>
    </row>
    <row r="19" customFormat="false" ht="15.75" hidden="false" customHeight="false" outlineLevel="0" collapsed="false">
      <c r="A19" s="14" t="s">
        <v>80</v>
      </c>
      <c r="B19" s="15"/>
      <c r="C19" s="48"/>
      <c r="D19" s="47"/>
    </row>
    <row r="20" customFormat="false" ht="15.75" hidden="false" customHeight="true" outlineLevel="0" collapsed="false">
      <c r="A20" s="14" t="s">
        <v>81</v>
      </c>
      <c r="B20" s="15"/>
      <c r="C20" s="48"/>
      <c r="D20" s="47"/>
    </row>
    <row r="21" customFormat="false" ht="15.75" hidden="false" customHeight="true" outlineLevel="0" collapsed="false">
      <c r="A21" s="14" t="s">
        <v>82</v>
      </c>
      <c r="B21" s="15"/>
      <c r="C21" s="48"/>
      <c r="D21" s="47"/>
    </row>
    <row r="22" customFormat="false" ht="15.75" hidden="false" customHeight="true" outlineLevel="0" collapsed="false">
      <c r="A22" s="14" t="s">
        <v>83</v>
      </c>
      <c r="B22" s="15"/>
      <c r="C22" s="48"/>
      <c r="D22" s="47"/>
    </row>
    <row r="23" customFormat="false" ht="15.75" hidden="false" customHeight="true" outlineLevel="0" collapsed="false">
      <c r="A23" s="14" t="s">
        <v>84</v>
      </c>
      <c r="B23" s="15"/>
      <c r="C23" s="48"/>
      <c r="D23" s="47"/>
    </row>
    <row r="24" customFormat="false" ht="15.75" hidden="false" customHeight="true" outlineLevel="0" collapsed="false">
      <c r="A24" s="14" t="s">
        <v>85</v>
      </c>
      <c r="B24" s="15"/>
      <c r="C24" s="48"/>
      <c r="D24" s="47"/>
    </row>
    <row r="25" customFormat="false" ht="15.75" hidden="false" customHeight="true" outlineLevel="0" collapsed="false">
      <c r="A25" s="14" t="s">
        <v>86</v>
      </c>
      <c r="B25" s="15"/>
      <c r="C25" s="48"/>
      <c r="D25" s="47"/>
    </row>
    <row r="26" customFormat="false" ht="15.75" hidden="false" customHeight="false" outlineLevel="0" collapsed="false">
      <c r="A26" s="14" t="s">
        <v>36</v>
      </c>
      <c r="B26" s="15"/>
      <c r="C26" s="48"/>
      <c r="D26" s="47"/>
    </row>
    <row r="27" customFormat="false" ht="9" hidden="false" customHeight="true" outlineLevel="0" collapsed="false">
      <c r="A27" s="14"/>
      <c r="B27" s="15"/>
      <c r="C27" s="48"/>
      <c r="D27" s="47"/>
    </row>
    <row r="28" customFormat="false" ht="15.75" hidden="false" customHeight="false" outlineLevel="0" collapsed="false">
      <c r="A28" s="29" t="s">
        <v>37</v>
      </c>
      <c r="B28" s="15"/>
      <c r="C28" s="49" t="n">
        <f aca="false">SUM(C7:C26)</f>
        <v>0</v>
      </c>
      <c r="D28" s="50"/>
    </row>
    <row r="29" customFormat="false" ht="9" hidden="false" customHeight="true" outlineLevel="0" collapsed="false">
      <c r="A29" s="35"/>
      <c r="B29" s="15"/>
      <c r="C29" s="47"/>
      <c r="D29" s="47"/>
    </row>
    <row r="30" customFormat="false" ht="15.75" hidden="false" customHeight="false" outlineLevel="0" collapsed="false">
      <c r="A30" s="51" t="s">
        <v>38</v>
      </c>
      <c r="B30" s="15"/>
      <c r="C30" s="48" t="n">
        <v>0</v>
      </c>
      <c r="D30" s="47"/>
    </row>
    <row r="31" customFormat="false" ht="15.75" hidden="false" customHeight="false" outlineLevel="0" collapsed="false">
      <c r="A31" s="51" t="s">
        <v>39</v>
      </c>
      <c r="B31" s="15"/>
      <c r="C31" s="48" t="n">
        <v>0</v>
      </c>
      <c r="D31" s="47"/>
    </row>
    <row r="32" customFormat="false" ht="15.75" hidden="false" customHeight="false" outlineLevel="0" collapsed="false">
      <c r="A32" s="51" t="s">
        <v>40</v>
      </c>
      <c r="B32" s="15"/>
      <c r="C32" s="48" t="n">
        <v>0</v>
      </c>
      <c r="D32" s="52"/>
    </row>
    <row r="33" customFormat="false" ht="15.75" hidden="false" customHeight="false" outlineLevel="0" collapsed="false">
      <c r="A33" s="51" t="s">
        <v>41</v>
      </c>
      <c r="B33" s="15"/>
      <c r="C33" s="60" t="n">
        <v>0</v>
      </c>
      <c r="D33" s="52"/>
    </row>
    <row r="34" customFormat="false" ht="9" hidden="false" customHeight="true" outlineLevel="0" collapsed="false">
      <c r="A34" s="35"/>
      <c r="B34" s="15"/>
      <c r="C34" s="61"/>
      <c r="D34" s="54"/>
    </row>
    <row r="35" customFormat="false" ht="16.5" hidden="false" customHeight="false" outlineLevel="0" collapsed="false">
      <c r="A35" s="51" t="s">
        <v>42</v>
      </c>
      <c r="B35" s="15"/>
      <c r="C35" s="55" t="n">
        <f aca="false">SUM(C28:C33)</f>
        <v>0</v>
      </c>
      <c r="D35" s="56"/>
    </row>
    <row r="36" customFormat="false" ht="16.5" hidden="false" customHeight="false" outlineLevel="0" collapsed="false">
      <c r="C36" s="57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2" customFormat="false" ht="12.75" hidden="true" customHeight="false" outlineLevel="0" collapsed="false">
      <c r="A42" s="41" t="s">
        <v>20</v>
      </c>
    </row>
    <row r="44" customFormat="false" ht="12.75" hidden="false" customHeight="false" outlineLevel="0" collapsed="false">
      <c r="A44" s="40"/>
    </row>
    <row r="45" customFormat="false" ht="12.75" hidden="false" customHeight="false" outlineLevel="0" collapsed="false">
      <c r="A45" s="40"/>
    </row>
    <row r="46" customFormat="false" ht="12.75" hidden="false" customHeight="false" outlineLevel="0" collapsed="false">
      <c r="A46" s="40"/>
    </row>
    <row r="47" customFormat="false" ht="12.75" hidden="false" customHeight="false" outlineLevel="0" collapsed="false">
      <c r="A4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87</v>
      </c>
      <c r="B8" s="15"/>
      <c r="C8" s="45"/>
      <c r="D8" s="46"/>
    </row>
    <row r="9" customFormat="false" ht="15.75" hidden="false" customHeight="false" outlineLevel="0" collapsed="false">
      <c r="A9" s="14" t="s">
        <v>88</v>
      </c>
      <c r="B9" s="15"/>
      <c r="C9" s="58"/>
      <c r="D9" s="47"/>
    </row>
    <row r="10" customFormat="false" ht="15.75" hidden="false" customHeight="false" outlineLevel="0" collapsed="false">
      <c r="A10" s="14" t="s">
        <v>36</v>
      </c>
      <c r="B10" s="15"/>
      <c r="C10" s="48"/>
      <c r="D10" s="47"/>
    </row>
    <row r="11" customFormat="false" ht="9" hidden="false" customHeight="true" outlineLevel="0" collapsed="false">
      <c r="A11" s="14"/>
      <c r="B11" s="15"/>
      <c r="C11" s="48"/>
      <c r="D11" s="47"/>
    </row>
    <row r="12" customFormat="false" ht="15.75" hidden="false" customHeight="false" outlineLevel="0" collapsed="false">
      <c r="A12" s="29" t="s">
        <v>37</v>
      </c>
      <c r="B12" s="15"/>
      <c r="C12" s="49" t="n">
        <f aca="false">SUM(C7:C10)</f>
        <v>0</v>
      </c>
      <c r="D12" s="50"/>
    </row>
    <row r="13" customFormat="false" ht="9" hidden="false" customHeight="true" outlineLevel="0" collapsed="false">
      <c r="A13" s="35"/>
      <c r="B13" s="15"/>
      <c r="C13" s="47"/>
      <c r="D13" s="47"/>
    </row>
    <row r="14" customFormat="false" ht="15.75" hidden="false" customHeight="false" outlineLevel="0" collapsed="false">
      <c r="A14" s="51" t="s">
        <v>38</v>
      </c>
      <c r="B14" s="15"/>
      <c r="C14" s="48" t="n">
        <v>0</v>
      </c>
      <c r="D14" s="47"/>
    </row>
    <row r="15" customFormat="false" ht="15.75" hidden="false" customHeight="false" outlineLevel="0" collapsed="false">
      <c r="A15" s="35"/>
      <c r="B15" s="15"/>
      <c r="C15" s="48"/>
      <c r="D15" s="47"/>
    </row>
    <row r="16" customFormat="false" ht="15.75" hidden="false" customHeight="false" outlineLevel="0" collapsed="false">
      <c r="A16" s="51" t="s">
        <v>39</v>
      </c>
      <c r="B16" s="15"/>
      <c r="C16" s="48" t="n">
        <v>0</v>
      </c>
      <c r="D16" s="47"/>
    </row>
    <row r="17" customFormat="false" ht="15.75" hidden="false" customHeight="false" outlineLevel="0" collapsed="false">
      <c r="A17" s="51" t="s">
        <v>40</v>
      </c>
      <c r="B17" s="15"/>
      <c r="C17" s="48" t="n">
        <v>0</v>
      </c>
      <c r="D17" s="52"/>
    </row>
    <row r="18" customFormat="false" ht="15.75" hidden="false" customHeight="false" outlineLevel="0" collapsed="false">
      <c r="A18" s="51" t="s">
        <v>41</v>
      </c>
      <c r="B18" s="15"/>
      <c r="C18" s="60" t="n">
        <v>0</v>
      </c>
      <c r="D18" s="52"/>
    </row>
    <row r="19" customFormat="false" ht="9" hidden="false" customHeight="true" outlineLevel="0" collapsed="false">
      <c r="A19" s="35"/>
      <c r="B19" s="15"/>
      <c r="C19" s="61"/>
      <c r="D19" s="54"/>
    </row>
    <row r="20" customFormat="false" ht="16.5" hidden="false" customHeight="false" outlineLevel="0" collapsed="false">
      <c r="A20" s="51" t="s">
        <v>42</v>
      </c>
      <c r="B20" s="15"/>
      <c r="C20" s="55" t="n">
        <f aca="false">SUM(C12:C19)</f>
        <v>0</v>
      </c>
      <c r="D20" s="56"/>
    </row>
    <row r="21" customFormat="false" ht="16.5" hidden="false" customHeight="false" outlineLevel="0" collapsed="false">
      <c r="C21" s="57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4" customFormat="false" ht="12.75" hidden="false" customHeight="false" outlineLevel="0" collapsed="false">
      <c r="A24" s="40"/>
    </row>
    <row r="25" customFormat="false" ht="12.75" hidden="false" customHeight="false" outlineLevel="0" collapsed="false">
      <c r="A25" s="40"/>
    </row>
    <row r="27" customFormat="false" ht="12.75" hidden="true" customHeight="false" outlineLevel="0" collapsed="false">
      <c r="A27" s="41" t="s">
        <v>20</v>
      </c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atran</cp:lastModifiedBy>
  <cp:lastPrinted>2001-11-16T17:49:00Z</cp:lastPrinted>
  <dcterms:modified xsi:type="dcterms:W3CDTF">2001-11-16T17:49:04Z</dcterms:modified>
  <cp:revision>0</cp:revision>
  <dc:subject/>
  <dc:title/>
</cp:coreProperties>
</file>