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<sst xmlns="http://schemas.openxmlformats.org/spreadsheetml/2006/main" count="45" uniqueCount="33">
  <si>
    <t xml:space="preserve">TABLE 1</t>
  </si>
  <si>
    <t xml:space="preserve">Quote for ______ @ 12PM</t>
  </si>
  <si>
    <t xml:space="preserve">Potters</t>
  </si>
  <si>
    <t xml:space="preserve">6am</t>
  </si>
  <si>
    <t xml:space="preserve">Del Pt.:</t>
  </si>
  <si>
    <t xml:space="preserve">Citizens City Gate</t>
  </si>
  <si>
    <t xml:space="preserve">Meter</t>
  </si>
  <si>
    <t xml:space="preserve">Citygate</t>
  </si>
  <si>
    <t xml:space="preserve">San Juan</t>
  </si>
  <si>
    <t xml:space="preserve">Rounded</t>
  </si>
  <si>
    <t xml:space="preserve">NYMEX</t>
  </si>
  <si>
    <t xml:space="preserve">EPSJ</t>
  </si>
  <si>
    <t xml:space="preserve">Fuel</t>
  </si>
  <si>
    <t xml:space="preserve">Transport</t>
  </si>
  <si>
    <t xml:space="preserve">Final Price</t>
  </si>
  <si>
    <t xml:space="preserve">SJ monthly</t>
  </si>
  <si>
    <t xml:space="preserve">SJ Avg</t>
  </si>
  <si>
    <t xml:space="preserve">City Gate</t>
  </si>
  <si>
    <t xml:space="preserve">City Gate </t>
  </si>
  <si>
    <t xml:space="preserve">Days/</t>
  </si>
  <si>
    <t xml:space="preserve">Volumes</t>
  </si>
  <si>
    <t xml:space="preserve">Volumes </t>
  </si>
  <si>
    <t xml:space="preserve">Volume</t>
  </si>
  <si>
    <t xml:space="preserve">Basis</t>
  </si>
  <si>
    <t xml:space="preserve">Price</t>
  </si>
  <si>
    <t xml:space="preserve">Adj Price</t>
  </si>
  <si>
    <t xml:space="preserve">to Gate</t>
  </si>
  <si>
    <t xml:space="preserve">Monthly</t>
  </si>
  <si>
    <t xml:space="preserve">Avg Price</t>
  </si>
  <si>
    <t xml:space="preserve">Month</t>
  </si>
  <si>
    <t xml:space="preserve">MMBtu/Mo</t>
  </si>
  <si>
    <t xml:space="preserve">MMBtu/d</t>
  </si>
  <si>
    <t xml:space="preserve">$/MMBtu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</si>
</sst>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0"/>
    <numFmt numFmtId="167" formatCode="[$-409]m/d/yyyy"/>
    <numFmt numFmtId="168" formatCode="[$-409]h:mm\ AM/PM"/>
    <numFmt numFmtId="169" formatCode="[$-409]mmm\-yy"/>
    <numFmt numFmtId="170" formatCode="[$-409]#,##0_);\(#,##0\)"/>
    <numFmt numFmtId="171" formatCode="0.000"/>
    <numFmt numFmtId="172" formatCode="0.00"/>
    <numFmt numFmtId="173" formatCode="\$#,##0.00"/>
    <numFmt numFmtId="174" formatCode="\$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8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3" style="0" width="10.56"/>
    <col collapsed="false" customWidth="true" hidden="false" outlineLevel="0" max="14" min="14" style="0" width="10.71"/>
    <col collapsed="false" customWidth="true" hidden="false" outlineLevel="0" max="15" min="15" style="0" width="11.56"/>
  </cols>
  <sheetData>
    <row r="2" customFormat="false" ht="18" hidden="false" customHeight="false" outlineLevel="0" collapsed="false">
      <c r="G2" s="1"/>
      <c r="H2" s="2" t="s">
        <v>0</v>
      </c>
    </row>
    <row r="7" customFormat="false" ht="12.75" hidden="false" customHeight="false" outlineLevel="0" collapsed="false">
      <c r="A7" s="3" t="s">
        <v>1</v>
      </c>
      <c r="B7" s="0" t="s">
        <v>2</v>
      </c>
      <c r="E7" s="4" t="n">
        <v>36963</v>
      </c>
      <c r="F7" s="5" t="s">
        <v>3</v>
      </c>
    </row>
    <row r="8" customFormat="false" ht="13.5" hidden="false" customHeight="false" outlineLevel="0" collapsed="false">
      <c r="A8" s="3" t="s">
        <v>4</v>
      </c>
      <c r="B8" s="3" t="s">
        <v>5</v>
      </c>
      <c r="C8" s="6"/>
      <c r="D8" s="7"/>
      <c r="E8" s="7"/>
      <c r="F8" s="7"/>
      <c r="G8" s="7"/>
      <c r="H8" s="7"/>
      <c r="I8" s="7"/>
    </row>
    <row r="9" customFormat="false" ht="12.75" hidden="false" customHeight="false" outlineLevel="0" collapsed="false">
      <c r="A9" s="8"/>
      <c r="B9" s="9"/>
      <c r="C9" s="10" t="s">
        <v>6</v>
      </c>
      <c r="D9" s="10" t="s">
        <v>7</v>
      </c>
      <c r="E9" s="10" t="s">
        <v>8</v>
      </c>
      <c r="F9" s="11"/>
      <c r="G9" s="10" t="s">
        <v>9</v>
      </c>
      <c r="H9" s="10" t="s">
        <v>10</v>
      </c>
      <c r="I9" s="11"/>
      <c r="J9" s="12" t="s">
        <v>11</v>
      </c>
      <c r="K9" s="12" t="s">
        <v>12</v>
      </c>
      <c r="L9" s="12" t="s">
        <v>13</v>
      </c>
      <c r="M9" s="12" t="s">
        <v>14</v>
      </c>
      <c r="N9" s="11" t="s">
        <v>15</v>
      </c>
      <c r="O9" s="11" t="s">
        <v>16</v>
      </c>
      <c r="P9" s="10" t="s">
        <v>17</v>
      </c>
      <c r="Q9" s="10" t="s">
        <v>18</v>
      </c>
    </row>
    <row r="10" customFormat="false" ht="12.75" hidden="false" customHeight="false" outlineLevel="0" collapsed="false">
      <c r="A10" s="13"/>
      <c r="B10" s="14" t="s">
        <v>19</v>
      </c>
      <c r="C10" s="14" t="s">
        <v>20</v>
      </c>
      <c r="D10" s="14" t="s">
        <v>20</v>
      </c>
      <c r="E10" s="14" t="s">
        <v>21</v>
      </c>
      <c r="F10" s="14" t="s">
        <v>22</v>
      </c>
      <c r="G10" s="14" t="s">
        <v>22</v>
      </c>
      <c r="H10" s="14"/>
      <c r="I10" s="14" t="s">
        <v>23</v>
      </c>
      <c r="J10" s="14" t="s">
        <v>24</v>
      </c>
      <c r="K10" s="14" t="s">
        <v>25</v>
      </c>
      <c r="L10" s="14" t="s">
        <v>26</v>
      </c>
      <c r="M10" s="14" t="s">
        <v>17</v>
      </c>
      <c r="N10" s="0" t="s">
        <v>20</v>
      </c>
      <c r="O10" s="0" t="s">
        <v>24</v>
      </c>
      <c r="P10" s="3" t="s">
        <v>27</v>
      </c>
      <c r="Q10" s="3" t="s">
        <v>28</v>
      </c>
    </row>
    <row r="11" customFormat="false" ht="13.5" hidden="false" customHeight="false" outlineLevel="0" collapsed="false">
      <c r="A11" s="15" t="s">
        <v>29</v>
      </c>
      <c r="B11" s="16" t="s">
        <v>29</v>
      </c>
      <c r="C11" s="17" t="s">
        <v>30</v>
      </c>
      <c r="D11" s="17" t="s">
        <v>30</v>
      </c>
      <c r="E11" s="17" t="s">
        <v>30</v>
      </c>
      <c r="F11" s="16" t="s">
        <v>31</v>
      </c>
      <c r="G11" s="16" t="s">
        <v>31</v>
      </c>
      <c r="H11" s="16" t="s">
        <v>32</v>
      </c>
      <c r="I11" s="16" t="s">
        <v>32</v>
      </c>
      <c r="J11" s="16" t="s">
        <v>32</v>
      </c>
      <c r="K11" s="16"/>
      <c r="L11" s="16"/>
      <c r="M11" s="16"/>
      <c r="N11" s="18"/>
      <c r="O11" s="18"/>
      <c r="P11" s="3" t="s">
        <v>20</v>
      </c>
      <c r="Q11" s="18"/>
    </row>
    <row r="12" customFormat="false" ht="15" hidden="false" customHeight="false" outlineLevel="0" collapsed="false">
      <c r="A12" s="19"/>
      <c r="B12" s="20"/>
      <c r="C12" s="21"/>
      <c r="D12" s="22"/>
      <c r="E12" s="22"/>
      <c r="F12" s="1"/>
      <c r="G12" s="1"/>
      <c r="H12" s="23"/>
      <c r="I12" s="24"/>
      <c r="J12" s="24"/>
      <c r="K12" s="24"/>
      <c r="L12" s="25"/>
      <c r="M12" s="24"/>
      <c r="N12" s="26"/>
      <c r="O12" s="26"/>
      <c r="P12" s="26"/>
      <c r="Q12" s="27"/>
    </row>
    <row r="13" customFormat="false" ht="15" hidden="false" customHeight="false" outlineLevel="0" collapsed="false">
      <c r="A13" s="19" t="n">
        <v>36982</v>
      </c>
      <c r="B13" s="28" t="n">
        <v>30</v>
      </c>
      <c r="C13" s="21" t="n">
        <v>19900</v>
      </c>
      <c r="D13" s="22" t="n">
        <f aca="false">C13/(1-0.0204)</f>
        <v>20314.4140465496</v>
      </c>
      <c r="E13" s="22" t="n">
        <f aca="false">D13/(1-0.0388)</f>
        <v>21134.4299277462</v>
      </c>
      <c r="F13" s="1" t="n">
        <f aca="false">E13/B13</f>
        <v>704.480997591539</v>
      </c>
      <c r="G13" s="1" t="n">
        <v>705</v>
      </c>
      <c r="H13" s="23"/>
      <c r="I13" s="29" t="n">
        <v>-0.39</v>
      </c>
      <c r="J13" s="30" t="n">
        <f aca="false">H13+I13</f>
        <v>-0.39</v>
      </c>
      <c r="K13" s="24"/>
      <c r="L13" s="25" t="n">
        <v>0.35</v>
      </c>
      <c r="M13" s="24"/>
      <c r="N13" s="31" t="n">
        <f aca="false">G13*B13</f>
        <v>21150</v>
      </c>
      <c r="O13" s="32"/>
      <c r="P13" s="33" t="n">
        <f aca="false">G13*(1-0.0388)*B13</f>
        <v>20329.38</v>
      </c>
      <c r="Q13" s="34"/>
    </row>
    <row r="14" customFormat="false" ht="15" hidden="false" customHeight="false" outlineLevel="0" collapsed="false">
      <c r="A14" s="19" t="n">
        <v>37012</v>
      </c>
      <c r="B14" s="20" t="n">
        <v>31</v>
      </c>
      <c r="C14" s="21" t="n">
        <v>18900</v>
      </c>
      <c r="D14" s="22" t="n">
        <f aca="false">C14/(1-0.0204)</f>
        <v>19293.5892200898</v>
      </c>
      <c r="E14" s="22" t="n">
        <f aca="false">D14/(1-0.0388)</f>
        <v>20072.3982730856</v>
      </c>
      <c r="F14" s="1" t="n">
        <f aca="false">E14/B14</f>
        <v>647.496718486631</v>
      </c>
      <c r="G14" s="1" t="n">
        <v>645</v>
      </c>
      <c r="H14" s="23"/>
      <c r="I14" s="29" t="n">
        <v>-0.45</v>
      </c>
      <c r="J14" s="30" t="n">
        <f aca="false">H14+I14</f>
        <v>-0.45</v>
      </c>
      <c r="K14" s="24"/>
      <c r="L14" s="25" t="n">
        <v>0.35</v>
      </c>
      <c r="M14" s="24"/>
      <c r="N14" s="31" t="n">
        <f aca="false">G14*B14</f>
        <v>19995</v>
      </c>
      <c r="O14" s="32"/>
      <c r="P14" s="33" t="n">
        <f aca="false">G14*(1-0.0388)*B14</f>
        <v>19219.194</v>
      </c>
      <c r="Q14" s="34"/>
    </row>
    <row r="15" customFormat="false" ht="15" hidden="false" customHeight="false" outlineLevel="0" collapsed="false">
      <c r="A15" s="19" t="n">
        <v>37043</v>
      </c>
      <c r="B15" s="20" t="n">
        <v>30</v>
      </c>
      <c r="C15" s="21" t="n">
        <v>19900</v>
      </c>
      <c r="D15" s="22" t="n">
        <f aca="false">C15/(1-0.0204)</f>
        <v>20314.4140465496</v>
      </c>
      <c r="E15" s="22" t="n">
        <f aca="false">D15/(1-0.0388)</f>
        <v>21134.4299277462</v>
      </c>
      <c r="F15" s="1" t="n">
        <f aca="false">E15/B15</f>
        <v>704.480997591539</v>
      </c>
      <c r="G15" s="1" t="n">
        <v>705</v>
      </c>
      <c r="H15" s="23"/>
      <c r="I15" s="29" t="n">
        <v>-0.4</v>
      </c>
      <c r="J15" s="30" t="n">
        <f aca="false">H15+I15</f>
        <v>-0.4</v>
      </c>
      <c r="K15" s="24"/>
      <c r="L15" s="25" t="n">
        <v>0.35</v>
      </c>
      <c r="M15" s="24"/>
      <c r="N15" s="31" t="n">
        <f aca="false">G15*B15</f>
        <v>21150</v>
      </c>
      <c r="O15" s="32"/>
      <c r="P15" s="33" t="n">
        <f aca="false">G15*(1-0.0388)*B15</f>
        <v>20329.38</v>
      </c>
      <c r="Q15" s="34"/>
    </row>
    <row r="16" customFormat="false" ht="15" hidden="false" customHeight="false" outlineLevel="0" collapsed="false">
      <c r="A16" s="19" t="n">
        <v>37073</v>
      </c>
      <c r="B16" s="20" t="n">
        <v>31</v>
      </c>
      <c r="C16" s="21" t="n">
        <v>20900</v>
      </c>
      <c r="D16" s="22" t="n">
        <f aca="false">C16/(1-0.0204)</f>
        <v>21335.2388730094</v>
      </c>
      <c r="E16" s="22" t="n">
        <f aca="false">D16/(1-0.0388)</f>
        <v>22196.4615824068</v>
      </c>
      <c r="F16" s="1" t="n">
        <f aca="false">E16/B16</f>
        <v>716.014889755057</v>
      </c>
      <c r="G16" s="1" t="n">
        <v>715</v>
      </c>
      <c r="H16" s="23"/>
      <c r="I16" s="29" t="n">
        <v>-0.38</v>
      </c>
      <c r="J16" s="30" t="n">
        <f aca="false">H16+I16</f>
        <v>-0.38</v>
      </c>
      <c r="K16" s="24"/>
      <c r="L16" s="25" t="n">
        <v>0.35</v>
      </c>
      <c r="M16" s="24"/>
      <c r="N16" s="31" t="n">
        <f aca="false">G16*B16</f>
        <v>22165</v>
      </c>
      <c r="O16" s="32"/>
      <c r="P16" s="33" t="n">
        <f aca="false">G16*(1-0.0388)*B16</f>
        <v>21304.998</v>
      </c>
      <c r="Q16" s="34"/>
    </row>
    <row r="17" customFormat="false" ht="15" hidden="false" customHeight="false" outlineLevel="0" collapsed="false">
      <c r="A17" s="19" t="n">
        <v>37104</v>
      </c>
      <c r="B17" s="20" t="n">
        <v>31</v>
      </c>
      <c r="C17" s="21" t="n">
        <v>22000</v>
      </c>
      <c r="D17" s="22" t="n">
        <f aca="false">C17/(1-0.0204)</f>
        <v>22458.1461821152</v>
      </c>
      <c r="E17" s="22" t="n">
        <f aca="false">D17/(1-0.0388)</f>
        <v>23364.6964025334</v>
      </c>
      <c r="F17" s="1" t="n">
        <f aca="false">E17/B17</f>
        <v>753.699883952692</v>
      </c>
      <c r="G17" s="1" t="n">
        <v>755</v>
      </c>
      <c r="H17" s="23"/>
      <c r="I17" s="29" t="n">
        <v>-0.38</v>
      </c>
      <c r="J17" s="30" t="n">
        <f aca="false">H17+I17</f>
        <v>-0.38</v>
      </c>
      <c r="K17" s="24"/>
      <c r="L17" s="25" t="n">
        <v>0.35</v>
      </c>
      <c r="M17" s="24"/>
      <c r="N17" s="31" t="n">
        <f aca="false">G17*B17</f>
        <v>23405</v>
      </c>
      <c r="O17" s="32"/>
      <c r="P17" s="33" t="n">
        <f aca="false">G17*(1-0.0388)*B17</f>
        <v>22496.886</v>
      </c>
      <c r="Q17" s="34"/>
    </row>
    <row r="18" customFormat="false" ht="15" hidden="false" customHeight="false" outlineLevel="0" collapsed="false">
      <c r="A18" s="19" t="n">
        <v>37135</v>
      </c>
      <c r="B18" s="20" t="n">
        <v>30</v>
      </c>
      <c r="C18" s="21" t="n">
        <v>22000</v>
      </c>
      <c r="D18" s="22" t="n">
        <f aca="false">C18/(1-0.0204)</f>
        <v>22458.1461821152</v>
      </c>
      <c r="E18" s="22" t="n">
        <f aca="false">D18/(1-0.0388)</f>
        <v>23364.6964025334</v>
      </c>
      <c r="F18" s="1" t="n">
        <f aca="false">E18/B18</f>
        <v>778.823213417782</v>
      </c>
      <c r="G18" s="1" t="n">
        <v>780</v>
      </c>
      <c r="H18" s="23"/>
      <c r="I18" s="29" t="n">
        <v>-0.38</v>
      </c>
      <c r="J18" s="30" t="n">
        <f aca="false">H18+I18</f>
        <v>-0.38</v>
      </c>
      <c r="K18" s="24"/>
      <c r="L18" s="25" t="n">
        <v>0.35</v>
      </c>
      <c r="M18" s="24"/>
      <c r="N18" s="31" t="n">
        <f aca="false">G18*B18</f>
        <v>23400</v>
      </c>
      <c r="O18" s="32"/>
      <c r="P18" s="33" t="n">
        <f aca="false">G18*(1-0.0388)*B18</f>
        <v>22492.08</v>
      </c>
      <c r="Q18" s="34"/>
    </row>
    <row r="19" customFormat="false" ht="15" hidden="false" customHeight="false" outlineLevel="0" collapsed="false">
      <c r="A19" s="19" t="n">
        <v>37165</v>
      </c>
      <c r="B19" s="20" t="n">
        <v>31</v>
      </c>
      <c r="C19" s="21" t="n">
        <v>22500</v>
      </c>
      <c r="D19" s="22" t="n">
        <f aca="false">C19/(1-0.0204)</f>
        <v>22968.558595345</v>
      </c>
      <c r="E19" s="22" t="n">
        <f aca="false">D19/(1-0.0388)</f>
        <v>23895.7122298638</v>
      </c>
      <c r="F19" s="1" t="n">
        <f aca="false">E19/B19</f>
        <v>770.829426769799</v>
      </c>
      <c r="G19" s="1" t="n">
        <v>770</v>
      </c>
      <c r="H19" s="23"/>
      <c r="I19" s="29" t="n">
        <v>-41.5</v>
      </c>
      <c r="J19" s="30" t="n">
        <f aca="false">H19+I19</f>
        <v>-41.5</v>
      </c>
      <c r="K19" s="24"/>
      <c r="L19" s="25" t="n">
        <v>0.35</v>
      </c>
      <c r="M19" s="24"/>
      <c r="N19" s="31" t="n">
        <f aca="false">G19*B19</f>
        <v>23870</v>
      </c>
      <c r="O19" s="32"/>
      <c r="P19" s="33" t="n">
        <f aca="false">G19*(1-0.0388)*B19</f>
        <v>22943.844</v>
      </c>
      <c r="Q19" s="34"/>
    </row>
    <row r="20" customFormat="false" ht="15" hidden="false" customHeight="false" outlineLevel="0" collapsed="false">
      <c r="A20" s="19" t="n">
        <v>37196</v>
      </c>
      <c r="B20" s="20" t="n">
        <v>30</v>
      </c>
      <c r="C20" s="21" t="n">
        <v>21400</v>
      </c>
      <c r="D20" s="22" t="n">
        <f aca="false">C20/(1-0.0204)</f>
        <v>21845.6512862393</v>
      </c>
      <c r="E20" s="22" t="n">
        <f aca="false">D20/(1-0.0388)</f>
        <v>22727.4774097371</v>
      </c>
      <c r="F20" s="1" t="n">
        <f aca="false">E20/B20</f>
        <v>757.582580324569</v>
      </c>
      <c r="G20" s="1" t="n">
        <v>760</v>
      </c>
      <c r="H20" s="23"/>
      <c r="I20" s="29" t="n">
        <v>-21.5</v>
      </c>
      <c r="J20" s="30" t="n">
        <f aca="false">H20+I20</f>
        <v>-21.5</v>
      </c>
      <c r="K20" s="24"/>
      <c r="L20" s="25" t="n">
        <v>0.35</v>
      </c>
      <c r="M20" s="24"/>
      <c r="N20" s="31" t="n">
        <f aca="false">G20*B20</f>
        <v>22800</v>
      </c>
      <c r="O20" s="32"/>
      <c r="P20" s="33" t="n">
        <f aca="false">G20*(1-0.0388)*B20</f>
        <v>21915.36</v>
      </c>
      <c r="Q20" s="34"/>
    </row>
    <row r="21" customFormat="false" ht="15" hidden="false" customHeight="false" outlineLevel="0" collapsed="false">
      <c r="A21" s="19" t="n">
        <v>37226</v>
      </c>
      <c r="B21" s="20" t="n">
        <v>31</v>
      </c>
      <c r="C21" s="21" t="n">
        <v>23200</v>
      </c>
      <c r="D21" s="22" t="n">
        <f aca="false">C21/(1-0.0204)</f>
        <v>23683.1359738669</v>
      </c>
      <c r="E21" s="22" t="n">
        <f aca="false">D21/(1-0.0388)</f>
        <v>24639.1343881262</v>
      </c>
      <c r="F21" s="1" t="n">
        <f aca="false">E21/B21</f>
        <v>794.810786713748</v>
      </c>
      <c r="G21" s="1" t="n">
        <v>795</v>
      </c>
      <c r="H21" s="23"/>
      <c r="I21" s="29" t="n">
        <v>-21.5</v>
      </c>
      <c r="J21" s="30" t="n">
        <f aca="false">H21+I21</f>
        <v>-21.5</v>
      </c>
      <c r="K21" s="24"/>
      <c r="L21" s="25" t="n">
        <v>0.35</v>
      </c>
      <c r="M21" s="24"/>
      <c r="N21" s="31" t="n">
        <f aca="false">G21*B21</f>
        <v>24645</v>
      </c>
      <c r="O21" s="32"/>
      <c r="P21" s="33" t="n">
        <f aca="false">G21*(1-0.0388)*B21</f>
        <v>23688.774</v>
      </c>
      <c r="Q21" s="34"/>
    </row>
    <row r="22" customFormat="false" ht="15" hidden="false" customHeight="false" outlineLevel="0" collapsed="false">
      <c r="A22" s="19" t="n">
        <v>37257</v>
      </c>
      <c r="B22" s="0" t="n">
        <v>31</v>
      </c>
      <c r="C22" s="21" t="n">
        <v>24100</v>
      </c>
      <c r="D22" s="22" t="n">
        <f aca="false">C22/(1-0.0204)</f>
        <v>24601.8783176807</v>
      </c>
      <c r="E22" s="22" t="n">
        <f aca="false">D22/(1-0.0388)</f>
        <v>25594.9628773207</v>
      </c>
      <c r="F22" s="1" t="n">
        <f aca="false">E22/B22</f>
        <v>825.64396378454</v>
      </c>
      <c r="G22" s="1" t="n">
        <v>825</v>
      </c>
      <c r="H22" s="23"/>
      <c r="I22" s="29" t="n">
        <v>-26.5</v>
      </c>
      <c r="J22" s="30" t="n">
        <f aca="false">H22+I22</f>
        <v>-26.5</v>
      </c>
      <c r="K22" s="24"/>
      <c r="L22" s="25" t="n">
        <v>0.35</v>
      </c>
      <c r="M22" s="24"/>
      <c r="N22" s="31" t="n">
        <f aca="false">G22*B22</f>
        <v>25575</v>
      </c>
      <c r="O22" s="32"/>
      <c r="P22" s="33" t="n">
        <f aca="false">G22*(1-0.0388)*B22</f>
        <v>24582.69</v>
      </c>
      <c r="Q22" s="34"/>
    </row>
    <row r="23" customFormat="false" ht="15" hidden="false" customHeight="false" outlineLevel="0" collapsed="false">
      <c r="A23" s="19" t="n">
        <v>37288</v>
      </c>
      <c r="B23" s="0" t="n">
        <v>28</v>
      </c>
      <c r="C23" s="0" t="n">
        <v>22400</v>
      </c>
      <c r="D23" s="22" t="n">
        <f aca="false">C23/(1-0.0204)</f>
        <v>22866.4761126991</v>
      </c>
      <c r="E23" s="22" t="n">
        <f aca="false">D23/(1-0.0388)</f>
        <v>23789.5090643977</v>
      </c>
      <c r="F23" s="1" t="n">
        <f aca="false">E23/B23</f>
        <v>849.625323728489</v>
      </c>
      <c r="G23" s="0" t="n">
        <v>850</v>
      </c>
      <c r="I23" s="29" t="n">
        <v>-26.5</v>
      </c>
      <c r="J23" s="30" t="n">
        <f aca="false">H23+I23</f>
        <v>-26.5</v>
      </c>
      <c r="K23" s="24"/>
      <c r="L23" s="25" t="n">
        <v>0.35</v>
      </c>
      <c r="M23" s="24"/>
      <c r="N23" s="31" t="n">
        <f aca="false">G23*B23</f>
        <v>23800</v>
      </c>
      <c r="O23" s="32"/>
      <c r="P23" s="33" t="n">
        <f aca="false">G23*(1-0.0388)*B23</f>
        <v>22876.56</v>
      </c>
      <c r="Q23" s="34"/>
    </row>
    <row r="24" customFormat="false" ht="15" hidden="false" customHeight="false" outlineLevel="0" collapsed="false">
      <c r="A24" s="19" t="n">
        <v>37316</v>
      </c>
      <c r="B24" s="0" t="n">
        <v>31</v>
      </c>
      <c r="C24" s="0" t="n">
        <v>21200</v>
      </c>
      <c r="D24" s="22" t="n">
        <f aca="false">C24/(1-0.0204)</f>
        <v>21641.4863209473</v>
      </c>
      <c r="E24" s="22" t="n">
        <f aca="false">D24/(1-0.0388)</f>
        <v>22515.071078805</v>
      </c>
      <c r="F24" s="1" t="n">
        <f aca="false">E24/B24</f>
        <v>726.292615445321</v>
      </c>
      <c r="G24" s="0" t="n">
        <v>725</v>
      </c>
      <c r="I24" s="29" t="n">
        <v>-26.5</v>
      </c>
      <c r="J24" s="30" t="n">
        <f aca="false">H24+I24</f>
        <v>-26.5</v>
      </c>
      <c r="K24" s="24"/>
      <c r="L24" s="25" t="n">
        <v>0.35</v>
      </c>
      <c r="M24" s="24"/>
      <c r="N24" s="31" t="n">
        <f aca="false">G24*B24</f>
        <v>22475</v>
      </c>
      <c r="O24" s="32"/>
      <c r="P24" s="33" t="n">
        <f aca="false">G24*(1-0.0388)*B24</f>
        <v>21602.97</v>
      </c>
      <c r="Q24" s="34"/>
    </row>
    <row r="26" customFormat="false" ht="12.75" hidden="false" customHeight="false" outlineLevel="0" collapsed="false">
      <c r="N26" s="0" t="n">
        <f aca="false">SUM(N13:N25)</f>
        <v>274430</v>
      </c>
      <c r="P26" s="35" t="n">
        <f aca="false">SUM(P13:P25)</f>
        <v>263782.116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2001-02-12T13:18:06Z</dcterms:created>
  <dc:creator>Citizens User</dc:creator>
  <dc:description/>
  <dc:language>en-US</dc:language>
  <cp:lastModifiedBy>Citizens User</cp:lastModifiedBy>
  <cp:lastPrinted>2001-03-13T10:58:33Z</cp:lastPrinted>
  <cp:revision>0</cp:revision>
  <dc:subject/>
  <dc:title/>
</cp:coreProperties>
</file>