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comments5.xml" ContentType="application/vnd.openxmlformats-officedocument.spreadsheetml.comments+xml"/>
  <Override PartName="/xl/comments15.xml" ContentType="application/vnd.openxmlformats-officedocument.spreadsheetml.comments+xml"/>
  <Override PartName="/xl/comments4.xml" ContentType="application/vnd.openxmlformats-officedocument.spreadsheetml.comments+xml"/>
  <Override PartName="/xl/comments14.xml" ContentType="application/vnd.openxmlformats-officedocument.spreadsheetml.comments+xml"/>
  <Override PartName="/xl/drawings/vmlDrawing14.vml" ContentType="application/vnd.openxmlformats-officedocument.vmlDrawing"/>
  <Override PartName="/xl/drawings/vmlDrawing8.vml" ContentType="application/vnd.openxmlformats-officedocument.vmlDrawing"/>
  <Override PartName="/xl/drawings/vmlDrawing13.vml" ContentType="application/vnd.openxmlformats-officedocument.vmlDrawing"/>
  <Override PartName="/xl/drawings/vmlDrawing7.vml" ContentType="application/vnd.openxmlformats-officedocument.vmlDrawing"/>
  <Override PartName="/xl/drawings/vmlDrawing12.vml" ContentType="application/vnd.openxmlformats-officedocument.vmlDrawing"/>
  <Override PartName="/xl/drawings/vmlDrawing6.vml" ContentType="application/vnd.openxmlformats-officedocument.vmlDrawing"/>
  <Override PartName="/xl/drawings/drawing5.xml" ContentType="application/vnd.openxmlformats-officedocument.drawing+xml"/>
  <Override PartName="/xl/drawings/drawing14.xml" ContentType="application/vnd.openxmlformats-officedocument.drawing+xml"/>
  <Override PartName="/xl/drawings/drawing8.xml" ContentType="application/vnd.openxmlformats-officedocument.drawing+xml"/>
  <Override PartName="/xl/drawings/drawing17.xml" ContentType="application/vnd.openxmlformats-officedocument.drawing+xml"/>
  <Override PartName="/xl/drawings/drawing15.xml" ContentType="application/vnd.openxmlformats-officedocument.drawing+xml"/>
  <Override PartName="/xl/drawings/drawing6.xml" ContentType="application/vnd.openxmlformats-officedocument.drawing+xml"/>
  <Override PartName="/xl/drawings/vmlDrawing11.vml" ContentType="application/vnd.openxmlformats-officedocument.vmlDrawing"/>
  <Override PartName="/xl/drawings/vmlDrawing5.vml" ContentType="application/vnd.openxmlformats-officedocument.vmlDrawing"/>
  <Override PartName="/xl/drawings/drawing9.xml" ContentType="application/vnd.openxmlformats-officedocument.drawing+xml"/>
  <Override PartName="/xl/drawings/drawing18.xml" ContentType="application/vnd.openxmlformats-officedocument.drawing+xml"/>
  <Override PartName="/xl/drawings/drawing16.xml" ContentType="application/vnd.openxmlformats-officedocument.drawing+xml"/>
  <Override PartName="/xl/drawings/drawing7.xml" ContentType="application/vnd.openxmlformats-officedocument.drawing+xml"/>
  <Override PartName="/xl/drawings/vmlDrawing16.vml" ContentType="application/vnd.openxmlformats-officedocument.vmlDrawing"/>
  <Override PartName="/xl/drawings/vmlDrawing17.vml" ContentType="application/vnd.openxmlformats-officedocument.vmlDrawing"/>
  <Override PartName="/xl/drawings/drawing19.xml" ContentType="application/vnd.openxmlformats-officedocument.drawing+xml"/>
  <Override PartName="/xl/drawings/vmlDrawing4.vml" ContentType="application/vnd.openxmlformats-officedocument.vmlDrawing"/>
  <Override PartName="/xl/drawings/vmlDrawing10.vml" ContentType="application/vnd.openxmlformats-officedocument.vmlDrawing"/>
  <Override PartName="/xl/drawings/vmlDrawing18.vml" ContentType="application/vnd.openxmlformats-officedocument.vmlDrawing"/>
  <Override PartName="/xl/drawings/drawing10.xml" ContentType="application/vnd.openxmlformats-officedocument.drawing+xml"/>
  <Override PartName="/xl/drawings/drawing1.xml" ContentType="application/vnd.openxmlformats-officedocument.drawing+xml"/>
  <Override PartName="/xl/drawings/drawing21.xml" ContentType="application/vnd.openxmlformats-officedocument.drawing+xml"/>
  <Override PartName="/xl/drawings/vmlDrawing2.vml" ContentType="application/vnd.openxmlformats-officedocument.vmlDrawing"/>
  <Override PartName="/xl/drawings/drawing12.xml" ContentType="application/vnd.openxmlformats-officedocument.drawing+xml"/>
  <Override PartName="/xl/drawings/drawing20.xml" ContentType="application/vnd.openxmlformats-officedocument.drawing+xml"/>
  <Override PartName="/xl/drawings/vmlDrawing1.vml" ContentType="application/vnd.openxmlformats-officedocument.vmlDrawing"/>
  <Override PartName="/xl/drawings/drawing11.xml" ContentType="application/vnd.openxmlformats-officedocument.drawing+xml"/>
  <Override PartName="/xl/drawings/vmlDrawing3.vml" ContentType="application/vnd.openxmlformats-officedocument.vmlDrawing"/>
  <Override PartName="/xl/drawings/drawing13.xml" ContentType="application/vnd.openxmlformats-officedocument.drawing+xml"/>
  <Override PartName="/xl/drawings/vmlDrawing9.vml" ContentType="application/vnd.openxmlformats-officedocument.vmlDrawing"/>
  <Override PartName="/xl/drawings/vmlDrawing15.vml" ContentType="application/vnd.openxmlformats-officedocument.vmlDrawing"/>
  <Override PartName="/xl/ctrlProps/ctrlProps2.xml" ContentType="application/vnd.ms-excel.controlproperties+xml"/>
  <Override PartName="/xl/ctrlProps/ctrlProps3.xml" ContentType="application/vnd.ms-excel.controlproperties+xml"/>
  <Override PartName="/xl/ctrlProps/ctrlProps4.xml" ContentType="application/vnd.ms-excel.controlproperties+xml"/>
  <Override PartName="/xl/sharedStrings.xml" ContentType="application/vnd.openxmlformats-officedocument.spreadsheetml.sharedStrings+xml"/>
  <Override PartName="/xl/comments6.xml" ContentType="application/vnd.openxmlformats-officedocument.spreadsheetml.comments+xml"/>
  <Override PartName="/xl/styles.xml" ContentType="application/vnd.openxmlformats-officedocument.spreadsheetml.styles+xml"/>
  <Override PartName="/xl/comments16.xml" ContentType="application/vnd.openxmlformats-officedocument.spreadsheetml.comments+xml"/>
  <Override PartName="/xl/externalLinks/_rels/externalLink53.xml.rels" ContentType="application/vnd.openxmlformats-package.relationships+xml"/>
  <Override PartName="/xl/externalLinks/_rels/externalLink52.xml.rels" ContentType="application/vnd.openxmlformats-package.relationships+xml"/>
  <Override PartName="/xl/externalLinks/_rels/externalLink57.xml.rels" ContentType="application/vnd.openxmlformats-package.relationships+xml"/>
  <Override PartName="/xl/externalLinks/_rels/externalLink20.xml.rels" ContentType="application/vnd.openxmlformats-package.relationships+xml"/>
  <Override PartName="/xl/externalLinks/_rels/externalLink22.xml.rels" ContentType="application/vnd.openxmlformats-package.relationships+xml"/>
  <Override PartName="/xl/externalLinks/_rels/externalLink59.xml.rels" ContentType="application/vnd.openxmlformats-package.relationships+xml"/>
  <Override PartName="/xl/externalLinks/_rels/externalLink61.xml.rels" ContentType="application/vnd.openxmlformats-package.relationships+xml"/>
  <Override PartName="/xl/externalLinks/_rels/externalLink19.xml.rels" ContentType="application/vnd.openxmlformats-package.relationships+xml"/>
  <Override PartName="/xl/externalLinks/_rels/externalLink24.xml.rels" ContentType="application/vnd.openxmlformats-package.relationships+xml"/>
  <Override PartName="/xl/externalLinks/_rels/externalLink58.xml.rels" ContentType="application/vnd.openxmlformats-package.relationships+xml"/>
  <Override PartName="/xl/externalLinks/_rels/externalLink21.xml.rels" ContentType="application/vnd.openxmlformats-package.relationships+xml"/>
  <Override PartName="/xl/externalLinks/_rels/externalLink60.xml.rels" ContentType="application/vnd.openxmlformats-package.relationships+xml"/>
  <Override PartName="/xl/externalLinks/_rels/externalLink18.xml.rels" ContentType="application/vnd.openxmlformats-package.relationships+xml"/>
  <Override PartName="/xl/externalLinks/_rels/externalLink23.xml.rels" ContentType="application/vnd.openxmlformats-package.relationships+xml"/>
  <Override PartName="/xl/externalLinks/_rels/externalLink1.xml.rels" ContentType="application/vnd.openxmlformats-package.relationships+xml"/>
  <Override PartName="/xl/externalLinks/_rels/externalLink62.xml.rels" ContentType="application/vnd.openxmlformats-package.relationships+xml"/>
  <Override PartName="/xl/externalLinks/_rels/externalLink25.xml.rels" ContentType="application/vnd.openxmlformats-package.relationships+xml"/>
  <Override PartName="/xl/externalLinks/_rels/externalLink16.xml.rels" ContentType="application/vnd.openxmlformats-package.relationships+xml"/>
  <Override PartName="/xl/externalLinks/_rels/externalLink15.xml.rels" ContentType="application/vnd.openxmlformats-package.relationships+xml"/>
  <Override PartName="/xl/externalLinks/_rels/externalLink56.xml.rels" ContentType="application/vnd.openxmlformats-package.relationships+xml"/>
  <Override PartName="/xl/externalLinks/_rels/externalLink4.xml.rels" ContentType="application/vnd.openxmlformats-package.relationships+xml"/>
  <Override PartName="/xl/externalLinks/_rels/externalLink55.xml.rels" ContentType="application/vnd.openxmlformats-package.relationships+xml"/>
  <Override PartName="/xl/externalLinks/_rels/externalLink3.xml.rels" ContentType="application/vnd.openxmlformats-package.relationships+xml"/>
  <Override PartName="/xl/externalLinks/_rels/externalLink54.xml.rels" ContentType="application/vnd.openxmlformats-package.relationships+xml"/>
  <Override PartName="/xl/externalLinks/_rels/externalLink48.xml.rels" ContentType="application/vnd.openxmlformats-package.relationships+xml"/>
  <Override PartName="/xl/externalLinks/_rels/externalLink11.xml.rels" ContentType="application/vnd.openxmlformats-package.relationships+xml"/>
  <Override PartName="/xl/externalLinks/_rels/externalLink47.xml.rels" ContentType="application/vnd.openxmlformats-package.relationships+xml"/>
  <Override PartName="/xl/externalLinks/_rels/externalLink10.xml.rels" ContentType="application/vnd.openxmlformats-package.relationships+xml"/>
  <Override PartName="/xl/externalLinks/_rels/externalLink5.xml.rels" ContentType="application/vnd.openxmlformats-package.relationships+xml"/>
  <Override PartName="/xl/externalLinks/_rels/externalLink2.xml.rels" ContentType="application/vnd.openxmlformats-package.relationships+xml"/>
  <Override PartName="/xl/externalLinks/_rels/externalLink27.xml.rels" ContentType="application/vnd.openxmlformats-package.relationships+xml"/>
  <Override PartName="/xl/externalLinks/_rels/externalLink14.xml.rels" ContentType="application/vnd.openxmlformats-package.relationships+xml"/>
  <Override PartName="/xl/externalLinks/_rels/externalLink26.xml.rels" ContentType="application/vnd.openxmlformats-package.relationships+xml"/>
  <Override PartName="/xl/externalLinks/_rels/externalLink17.xml.rels" ContentType="application/vnd.openxmlformats-package.relationships+xml"/>
  <Override PartName="/xl/externalLinks/_rels/externalLink28.xml.rels" ContentType="application/vnd.openxmlformats-package.relationships+xml"/>
  <Override PartName="/xl/externalLinks/_rels/externalLink6.xml.rels" ContentType="application/vnd.openxmlformats-package.relationships+xml"/>
  <Override PartName="/xl/externalLinks/_rels/externalLink30.xml.rels" ContentType="application/vnd.openxmlformats-package.relationships+xml"/>
  <Override PartName="/xl/externalLinks/_rels/externalLink12.xml.rels" ContentType="application/vnd.openxmlformats-package.relationships+xml"/>
  <Override PartName="/xl/externalLinks/_rels/externalLink49.xml.rels" ContentType="application/vnd.openxmlformats-package.relationships+xml"/>
  <Override PartName="/xl/externalLinks/_rels/externalLink29.xml.rels" ContentType="application/vnd.openxmlformats-package.relationships+xml"/>
  <Override PartName="/xl/externalLinks/_rels/externalLink7.xml.rels" ContentType="application/vnd.openxmlformats-package.relationships+xml"/>
  <Override PartName="/xl/externalLinks/_rels/externalLink31.xml.rels" ContentType="application/vnd.openxmlformats-package.relationships+xml"/>
  <Override PartName="/xl/externalLinks/_rels/externalLink13.xml.rels" ContentType="application/vnd.openxmlformats-package.relationships+xml"/>
  <Override PartName="/xl/externalLinks/_rels/externalLink32.xml.rels" ContentType="application/vnd.openxmlformats-package.relationships+xml"/>
  <Override PartName="/xl/externalLinks/_rels/externalLink33.xml.rels" ContentType="application/vnd.openxmlformats-package.relationships+xml"/>
  <Override PartName="/xl/externalLinks/_rels/externalLink51.xml.rels" ContentType="application/vnd.openxmlformats-package.relationships+xml"/>
  <Override PartName="/xl/externalLinks/_rels/externalLink9.xml.rels" ContentType="application/vnd.openxmlformats-package.relationships+xml"/>
  <Override PartName="/xl/externalLinks/_rels/externalLink34.xml.rels" ContentType="application/vnd.openxmlformats-package.relationships+xml"/>
  <Override PartName="/xl/externalLinks/_rels/externalLink35.xml.rels" ContentType="application/vnd.openxmlformats-package.relationships+xml"/>
  <Override PartName="/xl/externalLinks/_rels/externalLink36.xml.rels" ContentType="application/vnd.openxmlformats-package.relationships+xml"/>
  <Override PartName="/xl/externalLinks/_rels/externalLink37.xml.rels" ContentType="application/vnd.openxmlformats-package.relationships+xml"/>
  <Override PartName="/xl/externalLinks/_rels/externalLink38.xml.rels" ContentType="application/vnd.openxmlformats-package.relationships+xml"/>
  <Override PartName="/xl/externalLinks/_rels/externalLink39.xml.rels" ContentType="application/vnd.openxmlformats-package.relationships+xml"/>
  <Override PartName="/xl/externalLinks/_rels/externalLink40.xml.rels" ContentType="application/vnd.openxmlformats-package.relationships+xml"/>
  <Override PartName="/xl/externalLinks/_rels/externalLink41.xml.rels" ContentType="application/vnd.openxmlformats-package.relationships+xml"/>
  <Override PartName="/xl/externalLinks/_rels/externalLink42.xml.rels" ContentType="application/vnd.openxmlformats-package.relationships+xml"/>
  <Override PartName="/xl/externalLinks/_rels/externalLink43.xml.rels" ContentType="application/vnd.openxmlformats-package.relationships+xml"/>
  <Override PartName="/xl/externalLinks/_rels/externalLink44.xml.rels" ContentType="application/vnd.openxmlformats-package.relationships+xml"/>
  <Override PartName="/xl/externalLinks/_rels/externalLink45.xml.rels" ContentType="application/vnd.openxmlformats-package.relationships+xml"/>
  <Override PartName="/xl/externalLinks/_rels/externalLink46.xml.rels" ContentType="application/vnd.openxmlformats-package.relationships+xml"/>
  <Override PartName="/xl/externalLinks/_rels/externalLink8.xml.rels" ContentType="application/vnd.openxmlformats-package.relationships+xml"/>
  <Override PartName="/xl/externalLinks/_rels/externalLink50.xml.rels" ContentType="application/vnd.openxmlformats-package.relationships+xml"/>
  <Override PartName="/xl/externalLinks/externalLink56.xml" ContentType="application/vnd.openxmlformats-officedocument.spreadsheetml.externalLink+xml"/>
  <Override PartName="/xl/externalLinks/externalLink55.xml" ContentType="application/vnd.openxmlformats-officedocument.spreadsheetml.externalLink+xml"/>
  <Override PartName="/xl/externalLinks/externalLink54.xml" ContentType="application/vnd.openxmlformats-officedocument.spreadsheetml.externalLink+xml"/>
  <Override PartName="/xl/externalLinks/externalLink48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47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62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61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1.xml" ContentType="application/vnd.openxmlformats-officedocument.spreadsheetml.externalLink+xml"/>
  <Override PartName="/xl/externalLinks/externalLink59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57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58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60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49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43.xml" ContentType="application/vnd.openxmlformats-officedocument.spreadsheetml.externalLink+xml"/>
  <Override PartName="/xl/externalLinks/externalLink44.xml" ContentType="application/vnd.openxmlformats-officedocument.spreadsheetml.externalLink+xml"/>
  <Override PartName="/xl/externalLinks/externalLink45.xml" ContentType="application/vnd.openxmlformats-officedocument.spreadsheetml.externalLink+xml"/>
  <Override PartName="/xl/externalLinks/externalLink46.xml" ContentType="application/vnd.openxmlformats-officedocument.spreadsheetml.externalLink+xml"/>
  <Override PartName="/xl/externalLinks/externalLink50.xml" ContentType="application/vnd.openxmlformats-officedocument.spreadsheetml.externalLink+xml"/>
  <Override PartName="/xl/externalLinks/externalLink51.xml" ContentType="application/vnd.openxmlformats-officedocument.spreadsheetml.externalLink+xml"/>
  <Override PartName="/xl/externalLinks/externalLink52.xml" ContentType="application/vnd.openxmlformats-officedocument.spreadsheetml.externalLink+xml"/>
  <Override PartName="/xl/externalLinks/externalLink53.xml" ContentType="application/vnd.openxmlformats-officedocument.spreadsheetml.externalLink+xml"/>
  <Override PartName="/xl/comments12.xml" ContentType="application/vnd.openxmlformats-officedocument.spreadsheetml.comments+xml"/>
  <Override PartName="/xl/comments11.xml" ContentType="application/vnd.openxmlformats-officedocument.spreadsheetml.comments+xml"/>
  <Override PartName="/xl/comments10.xml" ContentType="application/vnd.openxmlformats-officedocument.spreadsheetml.comments+xml"/>
  <Override PartName="/xl/workbook.xml" ContentType="application/vnd.openxmlformats-officedocument.spreadsheetml.sheet.main+xml"/>
  <Override PartName="/xl/comments7.xml" ContentType="application/vnd.openxmlformats-officedocument.spreadsheetml.comments+xml"/>
  <Override PartName="/xl/comments17.xml" ContentType="application/vnd.openxmlformats-officedocument.spreadsheetml.comments+xml"/>
  <Override PartName="/xl/comments18.xml" ContentType="application/vnd.openxmlformats-officedocument.spreadsheetml.comments+xml"/>
  <Override PartName="/xl/comments8.xml" ContentType="application/vnd.openxmlformats-officedocument.spreadsheetml.comments+xml"/>
  <Override PartName="/xl/theme/theme1.xml" ContentType="application/vnd.openxmlformats-officedocument.theme+xml"/>
  <Override PartName="/xl/comments3.xml" ContentType="application/vnd.openxmlformats-officedocument.spreadsheetml.comments+xml"/>
  <Override PartName="/xl/comments13.xml" ContentType="application/vnd.openxmlformats-officedocument.spreadsheetml.comments+xml"/>
  <Override PartName="/xl/worksheets/_rels/sheet14.xml.rels" ContentType="application/vnd.openxmlformats-package.relationships+xml"/>
  <Override PartName="/xl/worksheets/_rels/sheet8.xml.rels" ContentType="application/vnd.openxmlformats-package.relationships+xml"/>
  <Override PartName="/xl/worksheets/_rels/sheet13.xml.rels" ContentType="application/vnd.openxmlformats-package.relationships+xml"/>
  <Override PartName="/xl/worksheets/_rels/sheet7.xml.rels" ContentType="application/vnd.openxmlformats-package.relationships+xml"/>
  <Override PartName="/xl/worksheets/_rels/sheet12.xml.rels" ContentType="application/vnd.openxmlformats-package.relationships+xml"/>
  <Override PartName="/xl/worksheets/_rels/sheet11.xml.rels" ContentType="application/vnd.openxmlformats-package.relationships+xml"/>
  <Override PartName="/xl/worksheets/_rels/sheet5.xml.rels" ContentType="application/vnd.openxmlformats-package.relationships+xml"/>
  <Override PartName="/xl/worksheets/_rels/sheet6.xml.rels" ContentType="application/vnd.openxmlformats-package.relationships+xml"/>
  <Override PartName="/xl/worksheets/_rels/sheet10.xml.rels" ContentType="application/vnd.openxmlformats-package.relationships+xml"/>
  <Override PartName="/xl/worksheets/_rels/sheet4.xml.rels" ContentType="application/vnd.openxmlformats-package.relationships+xml"/>
  <Override PartName="/xl/worksheets/_rels/sheet9.xml.rels" ContentType="application/vnd.openxmlformats-package.relationships+xml"/>
  <Override PartName="/xl/worksheets/_rels/sheet15.xml.rels" ContentType="application/vnd.openxmlformats-package.relationships+xml"/>
  <Override PartName="/xl/worksheets/_rels/sheet19.xml.rels" ContentType="application/vnd.openxmlformats-package.relationships+xml"/>
  <Override PartName="/xl/worksheets/_rels/sheet18.xml.rels" ContentType="application/vnd.openxmlformats-package.relationships+xml"/>
  <Override PartName="/xl/worksheets/_rels/sheet17.xml.rels" ContentType="application/vnd.openxmlformats-package.relationships+xml"/>
  <Override PartName="/xl/worksheets/_rels/sheet16.xml.rels" ContentType="application/vnd.openxmlformats-package.relationships+xml"/>
  <Override PartName="/xl/worksheets/_rels/sheet1.xml.rels" ContentType="application/vnd.openxmlformats-package.relationships+xml"/>
  <Override PartName="/xl/worksheets/_rels/sheet3.xml.rels" ContentType="application/vnd.openxmlformats-package.relationships+xml"/>
  <Override PartName="/xl/worksheets/sheet11.xml" ContentType="application/vnd.openxmlformats-officedocument.spreadsheetml.worksheet+xml"/>
  <Override PartName="/xl/worksheets/sheet6.xml" ContentType="application/vnd.openxmlformats-officedocument.spreadsheetml.worksheet+xml"/>
  <Override PartName="/xl/worksheets/sheet10.xml" ContentType="application/vnd.openxmlformats-officedocument.spreadsheetml.worksheet+xml"/>
  <Override PartName="/xl/worksheets/sheet5.xml" ContentType="application/vnd.openxmlformats-officedocument.spreadsheetml.worksheet+xml"/>
  <Override PartName="/xl/worksheets/sheet9.xml" ContentType="application/vnd.openxmlformats-officedocument.spreadsheetml.worksheet+xml"/>
  <Override PartName="/xl/worksheets/sheet14.xml" ContentType="application/vnd.openxmlformats-officedocument.spreadsheetml.worksheet+xml"/>
  <Override PartName="/xl/worksheets/sheet8.xml" ContentType="application/vnd.openxmlformats-officedocument.spreadsheetml.worksheet+xml"/>
  <Override PartName="/xl/worksheets/sheet13.xml" ContentType="application/vnd.openxmlformats-officedocument.spreadsheetml.worksheet+xml"/>
  <Override PartName="/xl/worksheets/sheet7.xml" ContentType="application/vnd.openxmlformats-officedocument.spreadsheetml.worksheet+xml"/>
  <Override PartName="/xl/worksheets/sheet12.xml" ContentType="application/vnd.openxmlformats-officedocument.spreadsheetml.worksheet+xml"/>
  <Override PartName="/xl/worksheets/sheet4.xml" ContentType="application/vnd.openxmlformats-officedocument.spreadsheetml.worksheet+xml"/>
  <Override PartName="/xl/worksheets/sheet3.xml" ContentType="application/vnd.openxmlformats-officedocument.spreadsheetml.worksheet+xml"/>
  <Override PartName="/xl/worksheets/sheet25.xml" ContentType="application/vnd.openxmlformats-officedocument.spreadsheetml.worksheet+xml"/>
  <Override PartName="/xl/worksheets/sheet2.xml" ContentType="application/vnd.openxmlformats-officedocument.spreadsheetml.worksheet+xml"/>
  <Override PartName="/xl/worksheets/sheet24.xml" ContentType="application/vnd.openxmlformats-officedocument.spreadsheetml.worksheet+xml"/>
  <Override PartName="/xl/worksheets/sheet1.xml" ContentType="application/vnd.openxmlformats-officedocument.spreadsheetml.worksheet+xml"/>
  <Override PartName="/xl/worksheets/sheet23.xml" ContentType="application/vnd.openxmlformats-officedocument.spreadsheetml.worksheet+xml"/>
  <Override PartName="/xl/worksheets/sheet22.xml" ContentType="application/vnd.openxmlformats-officedocument.spreadsheetml.worksheet+xml"/>
  <Override PartName="/xl/worksheets/sheet21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18.xml" ContentType="application/vnd.openxmlformats-officedocument.spreadsheetml.worksheet+xml"/>
  <Override PartName="/xl/worksheets/sheet17.xml" ContentType="application/vnd.openxmlformats-officedocument.spreadsheetml.worksheet+xml"/>
  <Override PartName="/xl/worksheets/sheet16.xml" ContentType="application/vnd.openxmlformats-officedocument.spreadsheetml.worksheet+xml"/>
  <Override PartName="/xl/worksheets/sheet15.xml" ContentType="application/vnd.openxmlformats-officedocument.spreadsheetml.worksheet+xml"/>
  <Override PartName="/xl/comments19.xml" ContentType="application/vnd.openxmlformats-officedocument.spreadsheetml.comments+xml"/>
  <Override PartName="/xl/comments9.xml" ContentType="application/vnd.openxmlformats-officedocument.spreadsheetml.comment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Report" sheetId="1" state="visible" r:id="rId3"/>
    <sheet name="Check" sheetId="2" state="visible" r:id="rId4"/>
    <sheet name="Associated" sheetId="3" state="visible" r:id="rId5"/>
    <sheet name="NP15" sheetId="4" state="visible" r:id="rId6"/>
    <sheet name="SP15" sheetId="5" state="visible" r:id="rId7"/>
    <sheet name="WSCC-S" sheetId="6" state="visible" r:id="rId8"/>
    <sheet name="WSCC-N" sheetId="7" state="visible" r:id="rId9"/>
    <sheet name="MID-COLUMBIA" sheetId="8" state="visible" r:id="rId10"/>
    <sheet name="ROCKIES" sheetId="9" state="visible" r:id="rId11"/>
    <sheet name="ZP26" sheetId="10" state="visible" r:id="rId12"/>
    <sheet name="NONCEC" sheetId="11" state="visible" r:id="rId13"/>
    <sheet name="CLEAN" sheetId="12" state="visible" r:id="rId14"/>
    <sheet name="Sheet7" sheetId="13" state="visible" r:id="rId15"/>
    <sheet name="Sheet6" sheetId="14" state="visible" r:id="rId16"/>
    <sheet name="Sheet5" sheetId="15" state="visible" r:id="rId17"/>
    <sheet name="Sheet4" sheetId="16" state="visible" r:id="rId18"/>
    <sheet name="Sheet3" sheetId="17" state="visible" r:id="rId19"/>
    <sheet name="Sheet2" sheetId="18" state="visible" r:id="rId20"/>
    <sheet name="Sheet1" sheetId="19" state="visible" r:id="rId21"/>
    <sheet name="Orig Sched" sheetId="20" state="visible" r:id="rId22"/>
    <sheet name="Daily Macro" sheetId="21" state="hidden" r:id="rId23"/>
    <sheet name="MTD Macro" sheetId="22" state="hidden" r:id="rId24"/>
    <sheet name="YTD Macro" sheetId="23" state="hidden" r:id="rId25"/>
    <sheet name="Liquidation GOTO" sheetId="24" state="hidden" r:id="rId26"/>
    <sheet name="Link Macro" sheetId="25" state="hidden" r:id="rId27"/>
  </sheets>
  <externalReferences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  <externalReference r:id="rId53"/>
    <externalReference r:id="rId54"/>
    <externalReference r:id="rId55"/>
    <externalReference r:id="rId56"/>
    <externalReference r:id="rId57"/>
    <externalReference r:id="rId58"/>
    <externalReference r:id="rId59"/>
    <externalReference r:id="rId60"/>
    <externalReference r:id="rId61"/>
    <externalReference r:id="rId62"/>
    <externalReference r:id="rId63"/>
    <externalReference r:id="rId64"/>
    <externalReference r:id="rId65"/>
    <externalReference r:id="rId66"/>
    <externalReference r:id="rId67"/>
    <externalReference r:id="rId68"/>
    <externalReference r:id="rId69"/>
    <externalReference r:id="rId70"/>
    <externalReference r:id="rId71"/>
    <externalReference r:id="rId72"/>
    <externalReference r:id="rId73"/>
    <externalReference r:id="rId74"/>
    <externalReference r:id="rId75"/>
    <externalReference r:id="rId76"/>
    <externalReference r:id="rId77"/>
    <externalReference r:id="rId78"/>
    <externalReference r:id="rId79"/>
    <externalReference r:id="rId80"/>
    <externalReference r:id="rId81"/>
    <externalReference r:id="rId82"/>
    <externalReference r:id="rId83"/>
    <externalReference r:id="rId84"/>
    <externalReference r:id="rId85"/>
    <externalReference r:id="rId86"/>
    <externalReference r:id="rId87"/>
    <externalReference r:id="rId88"/>
    <externalReference r:id="rId89"/>
  </externalReferences>
  <definedNames>
    <definedName function="false" hidden="false" localSheetId="11" name="_xlnm.Print_Area" vbProcedure="false">CLEAN!$A$6:$R$39</definedName>
    <definedName function="false" hidden="false" localSheetId="11" name="_xlnm.Print_Titles" vbProcedure="false">CLEAN!$1:$5</definedName>
    <definedName function="false" hidden="false" localSheetId="7" name="_xlnm.Print_Area" vbProcedure="false">'MID-COLUMBIA'!$A$6:$R$39</definedName>
    <definedName function="false" hidden="false" localSheetId="7" name="_xlnm.Print_Titles" vbProcedure="false">'MID-COLUMBIA'!$1:$5</definedName>
    <definedName function="false" hidden="false" localSheetId="10" name="_xlnm.Print_Area" vbProcedure="false">NONCEC!$A$6:$R$39</definedName>
    <definedName function="false" hidden="false" localSheetId="10" name="_xlnm.Print_Titles" vbProcedure="false">NONCEC!$1:$5</definedName>
    <definedName function="false" hidden="false" localSheetId="3" name="_xlnm.Print_Area" vbProcedure="false">NP15!$A$6:$R$39</definedName>
    <definedName function="false" hidden="false" localSheetId="3" name="_xlnm.Print_Titles" vbProcedure="false">NP15!$1:$5</definedName>
    <definedName function="false" hidden="false" localSheetId="19" name="_xlnm.Print_Area" vbProcedure="false">'Orig Sched'!$A$10:$O$15</definedName>
    <definedName function="false" hidden="false" localSheetId="19" name="_xlnm.Print_Titles" vbProcedure="false">'Orig Sched'!$1:$9</definedName>
    <definedName function="false" hidden="false" localSheetId="0" name="_xlnm.Print_Area" vbProcedure="false">Report!$A$1:$AZ$98</definedName>
    <definedName function="false" hidden="false" localSheetId="8" name="_xlnm.Print_Area" vbProcedure="false">ROCKIES!$A$6:$R$39</definedName>
    <definedName function="false" hidden="false" localSheetId="8" name="_xlnm.Print_Titles" vbProcedure="false">ROCKIES!$1:$5</definedName>
    <definedName function="false" hidden="false" localSheetId="4" name="_xlnm.Print_Area" vbProcedure="false">SP15!$A$6:$R$39</definedName>
    <definedName function="false" hidden="false" localSheetId="4" name="_xlnm.Print_Titles" vbProcedure="false">SP15!$1:$5</definedName>
    <definedName function="false" hidden="false" localSheetId="6" name="_xlnm.Print_Area" vbProcedure="false">'WSCC-N'!$A$6:$R$39</definedName>
    <definedName function="false" hidden="false" localSheetId="6" name="_xlnm.Print_Titles" vbProcedure="false">'WSCC-N'!$1:$5</definedName>
    <definedName function="false" hidden="false" localSheetId="5" name="_xlnm.Print_Area" vbProcedure="false">'WSCC-S'!$A$6:$R$39</definedName>
    <definedName function="false" hidden="false" localSheetId="5" name="_xlnm.Print_Titles" vbProcedure="false">'WSCC-S'!$1:$5</definedName>
    <definedName function="false" hidden="false" localSheetId="9" name="_xlnm.Print_Area" vbProcedure="false">ZP26!$A$6:$R$39</definedName>
    <definedName function="false" hidden="false" localSheetId="9" name="_xlnm.Print_Titles" vbProcedure="false">ZP26!$1:$5</definedName>
    <definedName function="false" hidden="false" name="DAILY" vbProcedure="false">#REF!</definedName>
    <definedName function="false" hidden="false" name="DTITLE" vbProcedure="false">'Orig Sched'!$T$1:$AN$9</definedName>
    <definedName function="false" hidden="false" name="liquidations" vbProcedure="false">'MID-COLUMBIA'!$A$128:$I$171</definedName>
    <definedName function="false" hidden="false" name="Print_Area_MI" vbProcedure="false">'Orig Sched'!$A$1:$G$9</definedName>
    <definedName function="false" hidden="false" name="Print_Titles_MI" vbProcedure="false">'Orig Sched'!$1:$9</definedName>
    <definedName function="false" hidden="false" name="RANGE" vbProcedure="false">#REF!</definedName>
    <definedName function="false" hidden="false" name="TITLE" vbProcedure="false">'Orig Sched'!$A$1:$O$9</definedName>
    <definedName function="false" hidden="false" name="wrn_RollDetail_" vbProcedure="false">{"BookBal",#N/A,FALSE,"Roll-1";"DailyChange",#N/A,FALSE,"Roll-1";"Schedules",#N/A,FALSE,"Roll-1"}</definedName>
    <definedName function="false" hidden="false" localSheetId="3" name="ACwvu_BookBal_" vbProcedure="false">NP15!$A$6:$R$40</definedName>
    <definedName function="false" hidden="false" localSheetId="3" name="ACwvu_DailyChange_" vbProcedure="false">NP15!$A$41:$AG$118</definedName>
    <definedName function="false" hidden="false" localSheetId="3" name="ACwvu_Schedules_" vbProcedure="false">NP15!$A$121:$M$239</definedName>
    <definedName function="false" hidden="false" localSheetId="3" name="liquidations" vbProcedure="false">NP15!$A$128:$I$171</definedName>
    <definedName function="false" hidden="false" localSheetId="3" name="Swvu_BookBal_" vbProcedure="false">NP15!$A$6:$R$40</definedName>
    <definedName function="false" hidden="false" localSheetId="3" name="Swvu_DailyChange_" vbProcedure="false">NP15!$A$41:$AG$118</definedName>
    <definedName function="false" hidden="false" localSheetId="3" name="Swvu_Schedules_" vbProcedure="false">NP15!$A$121:$M$239</definedName>
    <definedName function="false" hidden="false" localSheetId="3" name="wrn_RollDetail_" vbProcedure="false">{"BookBal",#N/A,FALSE,"Roll";"DailyChange",#N/A,FALSE,"Roll";"Schedules",#N/A,FALSE,"Roll"}</definedName>
    <definedName function="false" hidden="false" localSheetId="3" name="wvu_BookBal_" vbProcedure="false">{TRUE,TRUE,-1.25,-15.5,484.5,276.75,FALSE,TRUE,TRUE,TRUE,0,15,#N/A,18,#N/A,7.70512820512821,24.2307692307692,1,FALSE,FALSE,3,TRUE,1,FALSE,75,"Swvu.BookBal.","ACwvu.BookBal.",#N/A,FALSE,FALSE,0.25,0.25,0.25,0.25,2,"","&amp;L&amp;""Times New Roman,Italic""&amp;A/&amp;F  Prepared By: S. Mills (x3548)&amp;C&amp;""Times New Roman,Italic""Page 1 of 3&amp;R&amp;""Times New Roman,Italic""&amp;D &amp;T",TRUE,FALSE,FALSE,FALSE,1,#N/A,1,1,"=R6C1:R39C18","=R1:R5",#N/A,#N/A,FALSE,FALSE,FALSE,5,65532,65532,FALSE,FALSE,TRUE,TRUE,TRUE}</definedName>
    <definedName function="false" hidden="false" localSheetId="3" name="wvu_DailyChange_" vbProcedure="false">{TRUE,TRUE,-1.25,-15.5,484.5,276.75,FALSE,TRUE,TRUE,TRUE,0,1,#N/A,40,#N/A,7.1025641025641,24.2307692307692,1,FALSE,FALSE,3,TRUE,1,FALSE,75,"Swvu.DailyChange.","ACwvu.DailyChange.",#N/A,FALSE,FALSE,0.25,0.25,0.25,0.25,2,"","&amp;L&amp;""Times New Roman,Italic""&amp;A/&amp;F  Prepared By: S. Mills (x3548)&amp;C&amp;""Times New Roman,Italic""Page 2 of 3&amp;R&amp;""Times New Roman,Italic""&amp;D &amp;T",TRUE,FALSE,FALSE,FALSE,1,#N/A,1,1,"=R40C1:R118C33","=R1:R5",#N/A,#N/A,FALSE,FALSE,FALSE,5,65532,65532,FALSE,FALSE,TRUE,TRUE,TRUE}</definedName>
    <definedName function="false" hidden="false" localSheetId="3" name="wvu_Schedules_" vbProcedure="false">{TRUE,TRUE,-1.25,-15.5,484.5,276.75,FALSE,TRUE,TRUE,TRUE,0,1,#N/A,120,#N/A,7.1025641025641,24.2307692307692,1,FALSE,FALSE,3,TRUE,1,FALSE,75,"Swvu.Schedules.","ACwvu.Schedules.",#N/A,FALSE,FALSE,0.25,0.25,0.25,0.25,2,"","&amp;L&amp;""Times New Roman,Italic""&amp;A/&amp;F  Prepared By: S. Mills (x3548)&amp;C&amp;""Times New Roman,Italic""Page 3 of 3&amp;R&amp;""Times New Roman,Italic""&amp;D &amp;T",TRUE,FALSE,FALSE,FALSE,1,#N/A,1,1,"=R120C1:R238C13","=R1:R5",#N/A,#N/A,FALSE,FALSE,FALSE,5,65532,65532,FALSE,FALSE,TRUE,TRUE,TRUE}</definedName>
    <definedName function="false" hidden="false" localSheetId="3" name="Z_82BDC42E_8BA8_11D2_B258_00A024620E62__wvu_PrintArea" vbProcedure="false">NP15!$A$6:$R$39</definedName>
    <definedName function="false" hidden="false" localSheetId="3" name="Z_82BDC42E_8BA8_11D2_B258_00A024620E62__wvu_PrintTitles" vbProcedure="false">NP15!$1:$5</definedName>
    <definedName function="false" hidden="false" localSheetId="3" name="Z_82BDC437_8BA8_11D2_B258_00A024620E62__wvu_PrintArea" vbProcedure="false">NP15!$A$40:$AG$118</definedName>
    <definedName function="false" hidden="false" localSheetId="3" name="Z_82BDC437_8BA8_11D2_B258_00A024620E62__wvu_PrintTitles" vbProcedure="false">NP15!$1:$5</definedName>
    <definedName function="false" hidden="false" localSheetId="3" name="Z_82BDC440_8BA8_11D2_B258_00A024620E62__wvu_PrintArea" vbProcedure="false">NP15!$A$120:$M$238</definedName>
    <definedName function="false" hidden="false" localSheetId="3" name="Z_82BDC440_8BA8_11D2_B258_00A024620E62__wvu_PrintTitles" vbProcedure="false">NP15!$1:$5</definedName>
    <definedName function="false" hidden="false" localSheetId="4" name="ACwvu_BookBal_" vbProcedure="false">SP15!$A$6:$R$40</definedName>
    <definedName function="false" hidden="false" localSheetId="4" name="ACwvu_DailyChange_" vbProcedure="false">SP15!$A$41:$AG$118</definedName>
    <definedName function="false" hidden="false" localSheetId="4" name="ACwvu_Schedules_" vbProcedure="false">SP15!$A$121:$M$239</definedName>
    <definedName function="false" hidden="false" localSheetId="4" name="liquidations" vbProcedure="false">SP15!$A$128:$I$171</definedName>
    <definedName function="false" hidden="false" localSheetId="4" name="Swvu_BookBal_" vbProcedure="false">SP15!$A$6:$R$40</definedName>
    <definedName function="false" hidden="false" localSheetId="4" name="Swvu_DailyChange_" vbProcedure="false">SP15!$A$41:$AG$118</definedName>
    <definedName function="false" hidden="false" localSheetId="4" name="Swvu_Schedules_" vbProcedure="false">SP15!$A$121:$M$239</definedName>
    <definedName function="false" hidden="false" localSheetId="4" name="wrn_RollDetail_" vbProcedure="false">{"BookBal",#N/A,FALSE,"Roll";"DailyChange",#N/A,FALSE,"Roll";"Schedules",#N/A,FALSE,"Roll"}</definedName>
    <definedName function="false" hidden="false" localSheetId="4" name="wvu_BookBal_" vbProcedure="false">{TRUE,TRUE,-1.25,-15.5,484.5,276.75,FALSE,TRUE,TRUE,TRUE,0,15,#N/A,18,#N/A,7.70512820512821,24.2307692307692,1,FALSE,FALSE,3,TRUE,1,FALSE,75,"Swvu.BookBal.","ACwvu.BookBal.",#N/A,FALSE,FALSE,0.25,0.25,0.25,0.25,2,"","&amp;L&amp;""Times New Roman,Italic""&amp;A/&amp;F  Prepared By: S. Mills (x3548)&amp;C&amp;""Times New Roman,Italic""Page 1 of 3&amp;R&amp;""Times New Roman,Italic""&amp;D &amp;T",TRUE,FALSE,FALSE,FALSE,1,#N/A,1,1,"=R6C1:R39C18","=R1:R5",#N/A,#N/A,FALSE,FALSE,FALSE,5,65532,65532,FALSE,FALSE,TRUE,TRUE,TRUE}</definedName>
    <definedName function="false" hidden="false" localSheetId="4" name="wvu_DailyChange_" vbProcedure="false">{TRUE,TRUE,-1.25,-15.5,484.5,276.75,FALSE,TRUE,TRUE,TRUE,0,1,#N/A,40,#N/A,7.1025641025641,24.2307692307692,1,FALSE,FALSE,3,TRUE,1,FALSE,75,"Swvu.DailyChange.","ACwvu.DailyChange.",#N/A,FALSE,FALSE,0.25,0.25,0.25,0.25,2,"","&amp;L&amp;""Times New Roman,Italic""&amp;A/&amp;F  Prepared By: S. Mills (x3548)&amp;C&amp;""Times New Roman,Italic""Page 2 of 3&amp;R&amp;""Times New Roman,Italic""&amp;D &amp;T",TRUE,FALSE,FALSE,FALSE,1,#N/A,1,1,"=R40C1:R118C33","=R1:R5",#N/A,#N/A,FALSE,FALSE,FALSE,5,65532,65532,FALSE,FALSE,TRUE,TRUE,TRUE}</definedName>
    <definedName function="false" hidden="false" localSheetId="4" name="wvu_Schedules_" vbProcedure="false">{TRUE,TRUE,-1.25,-15.5,484.5,276.75,FALSE,TRUE,TRUE,TRUE,0,1,#N/A,120,#N/A,7.1025641025641,24.2307692307692,1,FALSE,FALSE,3,TRUE,1,FALSE,75,"Swvu.Schedules.","ACwvu.Schedules.",#N/A,FALSE,FALSE,0.25,0.25,0.25,0.25,2,"","&amp;L&amp;""Times New Roman,Italic""&amp;A/&amp;F  Prepared By: S. Mills (x3548)&amp;C&amp;""Times New Roman,Italic""Page 3 of 3&amp;R&amp;""Times New Roman,Italic""&amp;D &amp;T",TRUE,FALSE,FALSE,FALSE,1,#N/A,1,1,"=R120C1:R238C13","=R1:R5",#N/A,#N/A,FALSE,FALSE,FALSE,5,65532,65532,FALSE,FALSE,TRUE,TRUE,TRUE}</definedName>
    <definedName function="false" hidden="false" localSheetId="4" name="Z_82BDC42F_8BA8_11D2_B258_00A024620E62__wvu_PrintArea" vbProcedure="false">SP15!$A$6:$R$39</definedName>
    <definedName function="false" hidden="false" localSheetId="4" name="Z_82BDC42F_8BA8_11D2_B258_00A024620E62__wvu_PrintTitles" vbProcedure="false">SP15!$1:$5</definedName>
    <definedName function="false" hidden="false" localSheetId="4" name="Z_82BDC438_8BA8_11D2_B258_00A024620E62__wvu_PrintArea" vbProcedure="false">SP15!$A$40:$AG$118</definedName>
    <definedName function="false" hidden="false" localSheetId="4" name="Z_82BDC438_8BA8_11D2_B258_00A024620E62__wvu_PrintTitles" vbProcedure="false">SP15!$1:$5</definedName>
    <definedName function="false" hidden="false" localSheetId="4" name="Z_82BDC441_8BA8_11D2_B258_00A024620E62__wvu_PrintArea" vbProcedure="false">SP15!$A$120:$M$238</definedName>
    <definedName function="false" hidden="false" localSheetId="4" name="Z_82BDC441_8BA8_11D2_B258_00A024620E62__wvu_PrintTitles" vbProcedure="false">SP15!$1:$5</definedName>
    <definedName function="false" hidden="false" localSheetId="5" name="ACwvu_BookBal_" vbProcedure="false">'WSCC-S'!$A$6:$R$40</definedName>
    <definedName function="false" hidden="false" localSheetId="5" name="ACwvu_DailyChange_" vbProcedure="false">'WSCC-S'!$A$41:$AG$118</definedName>
    <definedName function="false" hidden="false" localSheetId="5" name="ACwvu_Schedules_" vbProcedure="false">'WSCC-S'!$A$121:$M$239</definedName>
    <definedName function="false" hidden="false" localSheetId="5" name="liquidations" vbProcedure="false">'WSCC-S'!$A$128:$I$171</definedName>
    <definedName function="false" hidden="false" localSheetId="5" name="Swvu_BookBal_" vbProcedure="false">'WSCC-S'!$A$6:$R$40</definedName>
    <definedName function="false" hidden="false" localSheetId="5" name="Swvu_DailyChange_" vbProcedure="false">'WSCC-S'!$A$41:$AG$118</definedName>
    <definedName function="false" hidden="false" localSheetId="5" name="Swvu_Schedules_" vbProcedure="false">'WSCC-S'!$A$121:$M$239</definedName>
    <definedName function="false" hidden="false" localSheetId="5" name="wrn_RollDetail_" vbProcedure="false">{"BookBal",#N/A,FALSE,"Roll";"DailyChange",#N/A,FALSE,"Roll";"Schedules",#N/A,FALSE,"Roll"}</definedName>
    <definedName function="false" hidden="false" localSheetId="5" name="wvu_BookBal_" vbProcedure="false">{TRUE,TRUE,-1.25,-15.5,484.5,276.75,FALSE,TRUE,TRUE,TRUE,0,15,#N/A,18,#N/A,7.70512820512821,24.2307692307692,1,FALSE,FALSE,3,TRUE,1,FALSE,75,"Swvu.BookBal.","ACwvu.BookBal.",#N/A,FALSE,FALSE,0.25,0.25,0.25,0.25,2,"","&amp;L&amp;""Times New Roman,Italic""&amp;A/&amp;F  Prepared By: S. Mills (x3548)&amp;C&amp;""Times New Roman,Italic""Page 1 of 3&amp;R&amp;""Times New Roman,Italic""&amp;D &amp;T",TRUE,FALSE,FALSE,FALSE,1,#N/A,1,1,"=R6C1:R39C18","=R1:R5",#N/A,#N/A,FALSE,FALSE,FALSE,5,65532,65532,FALSE,FALSE,TRUE,TRUE,TRUE}</definedName>
    <definedName function="false" hidden="false" localSheetId="5" name="wvu_DailyChange_" vbProcedure="false">{TRUE,TRUE,-1.25,-15.5,484.5,276.75,FALSE,TRUE,TRUE,TRUE,0,1,#N/A,40,#N/A,7.1025641025641,24.2307692307692,1,FALSE,FALSE,3,TRUE,1,FALSE,75,"Swvu.DailyChange.","ACwvu.DailyChange.",#N/A,FALSE,FALSE,0.25,0.25,0.25,0.25,2,"","&amp;L&amp;""Times New Roman,Italic""&amp;A/&amp;F  Prepared By: S. Mills (x3548)&amp;C&amp;""Times New Roman,Italic""Page 2 of 3&amp;R&amp;""Times New Roman,Italic""&amp;D &amp;T",TRUE,FALSE,FALSE,FALSE,1,#N/A,1,1,"=R40C1:R118C33","=R1:R5",#N/A,#N/A,FALSE,FALSE,FALSE,5,65532,65532,FALSE,FALSE,TRUE,TRUE,TRUE}</definedName>
    <definedName function="false" hidden="false" localSheetId="5" name="wvu_Schedules_" vbProcedure="false">{TRUE,TRUE,-1.25,-15.5,484.5,276.75,FALSE,TRUE,TRUE,TRUE,0,1,#N/A,120,#N/A,7.1025641025641,24.2307692307692,1,FALSE,FALSE,3,TRUE,1,FALSE,75,"Swvu.Schedules.","ACwvu.Schedules.",#N/A,FALSE,FALSE,0.25,0.25,0.25,0.25,2,"","&amp;L&amp;""Times New Roman,Italic""&amp;A/&amp;F  Prepared By: S. Mills (x3548)&amp;C&amp;""Times New Roman,Italic""Page 3 of 3&amp;R&amp;""Times New Roman,Italic""&amp;D &amp;T",TRUE,FALSE,FALSE,FALSE,1,#N/A,1,1,"=R120C1:R238C13","=R1:R5",#N/A,#N/A,FALSE,FALSE,FALSE,5,65532,65532,FALSE,FALSE,TRUE,TRUE,TRUE}</definedName>
    <definedName function="false" hidden="false" localSheetId="5" name="Z_82BDC42D_8BA8_11D2_B258_00A024620E62__wvu_PrintArea" vbProcedure="false">'WSCC-S'!$A$6:$R$39</definedName>
    <definedName function="false" hidden="false" localSheetId="5" name="Z_82BDC42D_8BA8_11D2_B258_00A024620E62__wvu_PrintTitles" vbProcedure="false">'WSCC-S'!$1:$5</definedName>
    <definedName function="false" hidden="false" localSheetId="5" name="Z_82BDC436_8BA8_11D2_B258_00A024620E62__wvu_PrintArea" vbProcedure="false">'WSCC-S'!$A$40:$AG$118</definedName>
    <definedName function="false" hidden="false" localSheetId="5" name="Z_82BDC436_8BA8_11D2_B258_00A024620E62__wvu_PrintTitles" vbProcedure="false">'WSCC-S'!$1:$5</definedName>
    <definedName function="false" hidden="false" localSheetId="5" name="Z_82BDC43F_8BA8_11D2_B258_00A024620E62__wvu_PrintArea" vbProcedure="false">'WSCC-S'!$A$120:$M$238</definedName>
    <definedName function="false" hidden="false" localSheetId="5" name="Z_82BDC43F_8BA8_11D2_B258_00A024620E62__wvu_PrintTitles" vbProcedure="false">'WSCC-S'!$1:$5</definedName>
    <definedName function="false" hidden="false" localSheetId="6" name="ACwvu_BookBal_" vbProcedure="false">'WSCC-N'!$A$6:$R$40</definedName>
    <definedName function="false" hidden="false" localSheetId="6" name="ACwvu_DailyChange_" vbProcedure="false">'WSCC-N'!$A$41:$AG$118</definedName>
    <definedName function="false" hidden="false" localSheetId="6" name="ACwvu_Schedules_" vbProcedure="false">'WSCC-N'!$A$121:$M$239</definedName>
    <definedName function="false" hidden="false" localSheetId="6" name="liquidations" vbProcedure="false">'WSCC-N'!$A$128:$I$171</definedName>
    <definedName function="false" hidden="false" localSheetId="6" name="Swvu_BookBal_" vbProcedure="false">'WSCC-N'!$A$6:$R$40</definedName>
    <definedName function="false" hidden="false" localSheetId="6" name="Swvu_DailyChange_" vbProcedure="false">'WSCC-N'!$A$41:$AG$118</definedName>
    <definedName function="false" hidden="false" localSheetId="6" name="Swvu_Schedules_" vbProcedure="false">'WSCC-N'!$A$121:$M$239</definedName>
    <definedName function="false" hidden="false" localSheetId="6" name="wrn_RollDetail_" vbProcedure="false">{"BookBal",#N/A,FALSE,"Roll";"DailyChange",#N/A,FALSE,"Roll";"Schedules",#N/A,FALSE,"Roll"}</definedName>
    <definedName function="false" hidden="false" localSheetId="6" name="wvu_BookBal_" vbProcedure="false">{TRUE,TRUE,-1.25,-15.5,484.5,276.75,FALSE,TRUE,TRUE,TRUE,0,15,#N/A,18,#N/A,7.70512820512821,24.2307692307692,1,FALSE,FALSE,3,TRUE,1,FALSE,75,"Swvu.BookBal.","ACwvu.BookBal.",#N/A,FALSE,FALSE,0.25,0.25,0.25,0.25,2,"","&amp;L&amp;""Times New Roman,Italic""&amp;A/&amp;F  Prepared By: S. Mills (x3548)&amp;C&amp;""Times New Roman,Italic""Page 1 of 3&amp;R&amp;""Times New Roman,Italic""&amp;D &amp;T",TRUE,FALSE,FALSE,FALSE,1,#N/A,1,1,"=R6C1:R39C18","=R1:R5",#N/A,#N/A,FALSE,FALSE,FALSE,5,65532,65532,FALSE,FALSE,TRUE,TRUE,TRUE}</definedName>
    <definedName function="false" hidden="false" localSheetId="6" name="wvu_DailyChange_" vbProcedure="false">{TRUE,TRUE,-1.25,-15.5,484.5,276.75,FALSE,TRUE,TRUE,TRUE,0,1,#N/A,40,#N/A,7.1025641025641,24.2307692307692,1,FALSE,FALSE,3,TRUE,1,FALSE,75,"Swvu.DailyChange.","ACwvu.DailyChange.",#N/A,FALSE,FALSE,0.25,0.25,0.25,0.25,2,"","&amp;L&amp;""Times New Roman,Italic""&amp;A/&amp;F  Prepared By: S. Mills (x3548)&amp;C&amp;""Times New Roman,Italic""Page 2 of 3&amp;R&amp;""Times New Roman,Italic""&amp;D &amp;T",TRUE,FALSE,FALSE,FALSE,1,#N/A,1,1,"=R40C1:R118C33","=R1:R5",#N/A,#N/A,FALSE,FALSE,FALSE,5,65532,65532,FALSE,FALSE,TRUE,TRUE,TRUE}</definedName>
    <definedName function="false" hidden="false" localSheetId="6" name="wvu_Schedules_" vbProcedure="false">{TRUE,TRUE,-1.25,-15.5,484.5,276.75,FALSE,TRUE,TRUE,TRUE,0,1,#N/A,120,#N/A,7.1025641025641,24.2307692307692,1,FALSE,FALSE,3,TRUE,1,FALSE,75,"Swvu.Schedules.","ACwvu.Schedules.",#N/A,FALSE,FALSE,0.25,0.25,0.25,0.25,2,"","&amp;L&amp;""Times New Roman,Italic""&amp;A/&amp;F  Prepared By: S. Mills (x3548)&amp;C&amp;""Times New Roman,Italic""Page 3 of 3&amp;R&amp;""Times New Roman,Italic""&amp;D &amp;T",TRUE,FALSE,FALSE,FALSE,1,#N/A,1,1,"=R120C1:R238C13","=R1:R5",#N/A,#N/A,FALSE,FALSE,FALSE,5,65532,65532,FALSE,FALSE,TRUE,TRUE,TRUE}</definedName>
    <definedName function="false" hidden="false" localSheetId="6" name="Z_82BDC429_8BA8_11D2_B258_00A024620E62__wvu_PrintArea" vbProcedure="false">'WSCC-N'!$A$6:$R$39</definedName>
    <definedName function="false" hidden="false" localSheetId="6" name="Z_82BDC429_8BA8_11D2_B258_00A024620E62__wvu_PrintTitles" vbProcedure="false">'WSCC-N'!$1:$5</definedName>
    <definedName function="false" hidden="false" localSheetId="6" name="Z_82BDC432_8BA8_11D2_B258_00A024620E62__wvu_PrintArea" vbProcedure="false">'WSCC-N'!$A$40:$AG$118</definedName>
    <definedName function="false" hidden="false" localSheetId="6" name="Z_82BDC432_8BA8_11D2_B258_00A024620E62__wvu_PrintTitles" vbProcedure="false">'WSCC-N'!$1:$5</definedName>
    <definedName function="false" hidden="false" localSheetId="6" name="Z_82BDC43B_8BA8_11D2_B258_00A024620E62__wvu_PrintArea" vbProcedure="false">'WSCC-N'!$A$120:$M$238</definedName>
    <definedName function="false" hidden="false" localSheetId="6" name="Z_82BDC43B_8BA8_11D2_B258_00A024620E62__wvu_PrintTitles" vbProcedure="false">'WSCC-N'!$1:$5</definedName>
    <definedName function="false" hidden="false" localSheetId="7" name="ACwvu_BookBal_" vbProcedure="false">'MID-COLUMBIA'!$A$6:$R$40</definedName>
    <definedName function="false" hidden="false" localSheetId="7" name="ACwvu_DailyChange_" vbProcedure="false">'MID-COLUMBIA'!$A$41:$AG$118</definedName>
    <definedName function="false" hidden="false" localSheetId="7" name="ACwvu_Schedules_" vbProcedure="false">'MID-COLUMBIA'!$A$121:$M$239</definedName>
    <definedName function="false" hidden="false" localSheetId="7" name="Swvu_BookBal_" vbProcedure="false">'MID-COLUMBIA'!$A$6:$R$40</definedName>
    <definedName function="false" hidden="false" localSheetId="7" name="Swvu_DailyChange_" vbProcedure="false">'MID-COLUMBIA'!$A$41:$AG$118</definedName>
    <definedName function="false" hidden="false" localSheetId="7" name="Swvu_Schedules_" vbProcedure="false">'MID-COLUMBIA'!$A$121:$M$239</definedName>
    <definedName function="false" hidden="false" localSheetId="7" name="wrn_RollDetail_" vbProcedure="false">{"BookBal",#N/A,FALSE,"Roll";"DailyChange",#N/A,FALSE,"Roll";"Schedules",#N/A,FALSE,"Roll"}</definedName>
    <definedName function="false" hidden="false" localSheetId="7" name="wvu_BookBal_" vbProcedure="false">{TRUE,TRUE,-1.25,-15.5,484.5,276.75,FALSE,TRUE,TRUE,TRUE,0,15,#N/A,18,#N/A,7.70512820512821,24.2307692307692,1,FALSE,FALSE,3,TRUE,1,FALSE,75,"Swvu.BookBal.","ACwvu.BookBal.",#N/A,FALSE,FALSE,0.25,0.25,0.25,0.25,2,"","&amp;L&amp;""Times New Roman,Italic""&amp;A/&amp;F  Prepared By: S. Mills (x3548)&amp;C&amp;""Times New Roman,Italic""Page 1 of 3&amp;R&amp;""Times New Roman,Italic""&amp;D &amp;T",TRUE,FALSE,FALSE,FALSE,1,#N/A,1,1,"=R6C1:R39C18","=R1:R5",#N/A,#N/A,FALSE,FALSE,FALSE,5,65532,65532,FALSE,FALSE,TRUE,TRUE,TRUE}</definedName>
    <definedName function="false" hidden="false" localSheetId="7" name="wvu_DailyChange_" vbProcedure="false">{TRUE,TRUE,-1.25,-15.5,484.5,276.75,FALSE,TRUE,TRUE,TRUE,0,1,#N/A,40,#N/A,7.1025641025641,24.2307692307692,1,FALSE,FALSE,3,TRUE,1,FALSE,75,"Swvu.DailyChange.","ACwvu.DailyChange.",#N/A,FALSE,FALSE,0.25,0.25,0.25,0.25,2,"","&amp;L&amp;""Times New Roman,Italic""&amp;A/&amp;F  Prepared By: S. Mills (x3548)&amp;C&amp;""Times New Roman,Italic""Page 2 of 3&amp;R&amp;""Times New Roman,Italic""&amp;D &amp;T",TRUE,FALSE,FALSE,FALSE,1,#N/A,1,1,"=R40C1:R118C33","=R1:R5",#N/A,#N/A,FALSE,FALSE,FALSE,5,65532,65532,FALSE,FALSE,TRUE,TRUE,TRUE}</definedName>
    <definedName function="false" hidden="false" localSheetId="7" name="wvu_Schedules_" vbProcedure="false">{TRUE,TRUE,-1.25,-15.5,484.5,276.75,FALSE,TRUE,TRUE,TRUE,0,1,#N/A,120,#N/A,7.1025641025641,24.2307692307692,1,FALSE,FALSE,3,TRUE,1,FALSE,75,"Swvu.Schedules.","ACwvu.Schedules.",#N/A,FALSE,FALSE,0.25,0.25,0.25,0.25,2,"","&amp;L&amp;""Times New Roman,Italic""&amp;A/&amp;F  Prepared By: S. Mills (x3548)&amp;C&amp;""Times New Roman,Italic""Page 3 of 3&amp;R&amp;""Times New Roman,Italic""&amp;D &amp;T",TRUE,FALSE,FALSE,FALSE,1,#N/A,1,1,"=R120C1:R238C13","=R1:R5",#N/A,#N/A,FALSE,FALSE,FALSE,5,65532,65532,FALSE,FALSE,TRUE,TRUE,TRUE}</definedName>
    <definedName function="false" hidden="false" localSheetId="7" name="Z_82BDC42B_8BA8_11D2_B258_00A024620E62__wvu_PrintArea" vbProcedure="false">'MID-COLUMBIA'!$A$6:$R$39</definedName>
    <definedName function="false" hidden="false" localSheetId="7" name="Z_82BDC42B_8BA8_11D2_B258_00A024620E62__wvu_PrintTitles" vbProcedure="false">'MID-COLUMBIA'!$1:$5</definedName>
    <definedName function="false" hidden="false" localSheetId="7" name="Z_82BDC434_8BA8_11D2_B258_00A024620E62__wvu_PrintArea" vbProcedure="false">'MID-COLUMBIA'!$A$40:$AG$118</definedName>
    <definedName function="false" hidden="false" localSheetId="7" name="Z_82BDC434_8BA8_11D2_B258_00A024620E62__wvu_PrintTitles" vbProcedure="false">'MID-COLUMBIA'!$1:$5</definedName>
    <definedName function="false" hidden="false" localSheetId="7" name="Z_82BDC43D_8BA8_11D2_B258_00A024620E62__wvu_PrintArea" vbProcedure="false">'MID-COLUMBIA'!$A$120:$M$238</definedName>
    <definedName function="false" hidden="false" localSheetId="7" name="Z_82BDC43D_8BA8_11D2_B258_00A024620E62__wvu_PrintTitles" vbProcedure="false">'MID-COLUMBIA'!$1:$5</definedName>
    <definedName function="false" hidden="false" localSheetId="8" name="ACwvu_BookBal_" vbProcedure="false">ROCKIES!$A$6:$R$40</definedName>
    <definedName function="false" hidden="false" localSheetId="8" name="ACwvu_DailyChange_" vbProcedure="false">ROCKIES!$A$41:$AG$118</definedName>
    <definedName function="false" hidden="false" localSheetId="8" name="ACwvu_Schedules_" vbProcedure="false">ROCKIES!$A$121:$M$239</definedName>
    <definedName function="false" hidden="false" localSheetId="8" name="liquidations" vbProcedure="false">ROCKIES!$A$128:$I$171</definedName>
    <definedName function="false" hidden="false" localSheetId="8" name="Swvu_BookBal_" vbProcedure="false">ROCKIES!$A$6:$R$40</definedName>
    <definedName function="false" hidden="false" localSheetId="8" name="Swvu_DailyChange_" vbProcedure="false">ROCKIES!$A$41:$AG$118</definedName>
    <definedName function="false" hidden="false" localSheetId="8" name="Swvu_Schedules_" vbProcedure="false">ROCKIES!$A$121:$M$239</definedName>
    <definedName function="false" hidden="false" localSheetId="8" name="wrn_RollDetail_" vbProcedure="false">{"BookBal",#N/A,FALSE,"Roll";"DailyChange",#N/A,FALSE,"Roll";"Schedules",#N/A,FALSE,"Roll"}</definedName>
    <definedName function="false" hidden="false" localSheetId="8" name="wvu_BookBal_" vbProcedure="false">{TRUE,TRUE,-1.25,-15.5,484.5,276.75,FALSE,TRUE,TRUE,TRUE,0,15,#N/A,18,#N/A,7.70512820512821,24.2307692307692,1,FALSE,FALSE,3,TRUE,1,FALSE,75,"Swvu.BookBal.","ACwvu.BookBal.",#N/A,FALSE,FALSE,0.25,0.25,0.25,0.25,2,"","&amp;L&amp;""Times New Roman,Italic""&amp;A/&amp;F  Prepared By: S. Mills (x3548)&amp;C&amp;""Times New Roman,Italic""Page 1 of 3&amp;R&amp;""Times New Roman,Italic""&amp;D &amp;T",TRUE,FALSE,FALSE,FALSE,1,#N/A,1,1,"=R6C1:R39C18","=R1:R5",#N/A,#N/A,FALSE,FALSE,FALSE,5,65532,65532,FALSE,FALSE,TRUE,TRUE,TRUE}</definedName>
    <definedName function="false" hidden="false" localSheetId="8" name="wvu_DailyChange_" vbProcedure="false">{TRUE,TRUE,-1.25,-15.5,484.5,276.75,FALSE,TRUE,TRUE,TRUE,0,1,#N/A,40,#N/A,7.1025641025641,24.2307692307692,1,FALSE,FALSE,3,TRUE,1,FALSE,75,"Swvu.DailyChange.","ACwvu.DailyChange.",#N/A,FALSE,FALSE,0.25,0.25,0.25,0.25,2,"","&amp;L&amp;""Times New Roman,Italic""&amp;A/&amp;F  Prepared By: S. Mills (x3548)&amp;C&amp;""Times New Roman,Italic""Page 2 of 3&amp;R&amp;""Times New Roman,Italic""&amp;D &amp;T",TRUE,FALSE,FALSE,FALSE,1,#N/A,1,1,"=R40C1:R118C33","=R1:R5",#N/A,#N/A,FALSE,FALSE,FALSE,5,65532,65532,FALSE,FALSE,TRUE,TRUE,TRUE}</definedName>
    <definedName function="false" hidden="false" localSheetId="8" name="wvu_Schedules_" vbProcedure="false">{TRUE,TRUE,-1.25,-15.5,484.5,276.75,FALSE,TRUE,TRUE,TRUE,0,1,#N/A,120,#N/A,7.1025641025641,24.2307692307692,1,FALSE,FALSE,3,TRUE,1,FALSE,75,"Swvu.Schedules.","ACwvu.Schedules.",#N/A,FALSE,FALSE,0.25,0.25,0.25,0.25,2,"","&amp;L&amp;""Times New Roman,Italic""&amp;A/&amp;F  Prepared By: S. Mills (x3548)&amp;C&amp;""Times New Roman,Italic""Page 3 of 3&amp;R&amp;""Times New Roman,Italic""&amp;D &amp;T",TRUE,FALSE,FALSE,FALSE,1,#N/A,1,1,"=R120C1:R238C13","=R1:R5",#N/A,#N/A,FALSE,FALSE,FALSE,5,65532,65532,FALSE,FALSE,TRUE,TRUE,TRUE}</definedName>
    <definedName function="false" hidden="false" localSheetId="8" name="Z_82BDC42A_8BA8_11D2_B258_00A024620E62__wvu_PrintArea" vbProcedure="false">ROCKIES!$A$6:$R$39</definedName>
    <definedName function="false" hidden="false" localSheetId="8" name="Z_82BDC42A_8BA8_11D2_B258_00A024620E62__wvu_PrintTitles" vbProcedure="false">ROCKIES!$1:$5</definedName>
    <definedName function="false" hidden="false" localSheetId="8" name="Z_82BDC433_8BA8_11D2_B258_00A024620E62__wvu_PrintArea" vbProcedure="false">ROCKIES!$A$40:$AG$118</definedName>
    <definedName function="false" hidden="false" localSheetId="8" name="Z_82BDC433_8BA8_11D2_B258_00A024620E62__wvu_PrintTitles" vbProcedure="false">ROCKIES!$1:$5</definedName>
    <definedName function="false" hidden="false" localSheetId="8" name="Z_82BDC43C_8BA8_11D2_B258_00A024620E62__wvu_PrintArea" vbProcedure="false">ROCKIES!$A$120:$M$238</definedName>
    <definedName function="false" hidden="false" localSheetId="8" name="Z_82BDC43C_8BA8_11D2_B258_00A024620E62__wvu_PrintTitles" vbProcedure="false">ROCKIES!$1:$5</definedName>
    <definedName function="false" hidden="false" localSheetId="9" name="ACwvu_BookBal_" vbProcedure="false">ZP26!$A$6:$R$40</definedName>
    <definedName function="false" hidden="false" localSheetId="9" name="ACwvu_DailyChange_" vbProcedure="false">ZP26!$A$41:$AG$118</definedName>
    <definedName function="false" hidden="false" localSheetId="9" name="ACwvu_Schedules_" vbProcedure="false">ZP26!$A$121:$M$239</definedName>
    <definedName function="false" hidden="false" localSheetId="9" name="liquidations" vbProcedure="false">ZP26!$A$128:$I$171</definedName>
    <definedName function="false" hidden="false" localSheetId="9" name="Swvu_BookBal_" vbProcedure="false">ZP26!$A$6:$R$40</definedName>
    <definedName function="false" hidden="false" localSheetId="9" name="Swvu_DailyChange_" vbProcedure="false">ZP26!$A$41:$AG$118</definedName>
    <definedName function="false" hidden="false" localSheetId="9" name="Swvu_Schedules_" vbProcedure="false">ZP26!$A$121:$M$239</definedName>
    <definedName function="false" hidden="false" localSheetId="9" name="wrn_RollDetail_" vbProcedure="false">{"BookBal",#N/A,FALSE,"Roll";"DailyChange",#N/A,FALSE,"Roll";"Schedules",#N/A,FALSE,"Roll"}</definedName>
    <definedName function="false" hidden="false" localSheetId="9" name="wvu_BookBal_" vbProcedure="false">{TRUE,TRUE,-1.25,-15.5,484.5,276.75,FALSE,TRUE,TRUE,TRUE,0,15,#N/A,18,#N/A,7.70512820512821,24.2307692307692,1,FALSE,FALSE,3,TRUE,1,FALSE,75,"Swvu.BookBal.","ACwvu.BookBal.",#N/A,FALSE,FALSE,0.25,0.25,0.25,0.25,2,"","&amp;L&amp;""Times New Roman,Italic""&amp;A/&amp;F  Prepared By: S. Mills (x3548)&amp;C&amp;""Times New Roman,Italic""Page 1 of 3&amp;R&amp;""Times New Roman,Italic""&amp;D &amp;T",TRUE,FALSE,FALSE,FALSE,1,#N/A,1,1,"=R6C1:R39C18","=R1:R5",#N/A,#N/A,FALSE,FALSE,FALSE,5,65532,65532,FALSE,FALSE,TRUE,TRUE,TRUE}</definedName>
    <definedName function="false" hidden="false" localSheetId="9" name="wvu_DailyChange_" vbProcedure="false">{TRUE,TRUE,-1.25,-15.5,484.5,276.75,FALSE,TRUE,TRUE,TRUE,0,1,#N/A,40,#N/A,7.1025641025641,24.2307692307692,1,FALSE,FALSE,3,TRUE,1,FALSE,75,"Swvu.DailyChange.","ACwvu.DailyChange.",#N/A,FALSE,FALSE,0.25,0.25,0.25,0.25,2,"","&amp;L&amp;""Times New Roman,Italic""&amp;A/&amp;F  Prepared By: S. Mills (x3548)&amp;C&amp;""Times New Roman,Italic""Page 2 of 3&amp;R&amp;""Times New Roman,Italic""&amp;D &amp;T",TRUE,FALSE,FALSE,FALSE,1,#N/A,1,1,"=R40C1:R118C33","=R1:R5",#N/A,#N/A,FALSE,FALSE,FALSE,5,65532,65532,FALSE,FALSE,TRUE,TRUE,TRUE}</definedName>
    <definedName function="false" hidden="false" localSheetId="9" name="wvu_Schedules_" vbProcedure="false">{TRUE,TRUE,-1.25,-15.5,484.5,276.75,FALSE,TRUE,TRUE,TRUE,0,1,#N/A,120,#N/A,7.1025641025641,24.2307692307692,1,FALSE,FALSE,3,TRUE,1,FALSE,75,"Swvu.Schedules.","ACwvu.Schedules.",#N/A,FALSE,FALSE,0.25,0.25,0.25,0.25,2,"","&amp;L&amp;""Times New Roman,Italic""&amp;A/&amp;F  Prepared By: S. Mills (x3548)&amp;C&amp;""Times New Roman,Italic""Page 3 of 3&amp;R&amp;""Times New Roman,Italic""&amp;D &amp;T",TRUE,FALSE,FALSE,FALSE,1,#N/A,1,1,"=R120C1:R238C13","=R1:R5",#N/A,#N/A,FALSE,FALSE,FALSE,5,65532,65532,FALSE,FALSE,TRUE,TRUE,TRUE}</definedName>
    <definedName function="false" hidden="false" localSheetId="9" name="Z_82BDC427_8BA8_11D2_B258_00A024620E62__wvu_PrintArea" vbProcedure="false">ZP26!$A$6:$R$39</definedName>
    <definedName function="false" hidden="false" localSheetId="9" name="Z_82BDC427_8BA8_11D2_B258_00A024620E62__wvu_PrintTitles" vbProcedure="false">ZP26!$1:$5</definedName>
    <definedName function="false" hidden="false" localSheetId="9" name="Z_82BDC430_8BA8_11D2_B258_00A024620E62__wvu_PrintArea" vbProcedure="false">ZP26!$A$40:$AG$118</definedName>
    <definedName function="false" hidden="false" localSheetId="9" name="Z_82BDC430_8BA8_11D2_B258_00A024620E62__wvu_PrintTitles" vbProcedure="false">ZP26!$1:$5</definedName>
    <definedName function="false" hidden="false" localSheetId="9" name="Z_82BDC439_8BA8_11D2_B258_00A024620E62__wvu_PrintArea" vbProcedure="false">ZP26!$A$120:$M$238</definedName>
    <definedName function="false" hidden="false" localSheetId="9" name="Z_82BDC439_8BA8_11D2_B258_00A024620E62__wvu_PrintTitles" vbProcedure="false">ZP26!$1:$5</definedName>
    <definedName function="false" hidden="false" localSheetId="10" name="ACwvu_BookBal_" vbProcedure="false">NONCEC!$A$6:$R$40</definedName>
    <definedName function="false" hidden="false" localSheetId="10" name="ACwvu_DailyChange_" vbProcedure="false">NONCEC!$A$41:$AG$118</definedName>
    <definedName function="false" hidden="false" localSheetId="10" name="ACwvu_Schedules_" vbProcedure="false">NONCEC!$A$121:$M$239</definedName>
    <definedName function="false" hidden="false" localSheetId="10" name="liquidations" vbProcedure="false">NONCEC!$A$128:$I$171</definedName>
    <definedName function="false" hidden="false" localSheetId="10" name="Swvu_BookBal_" vbProcedure="false">NONCEC!$A$6:$R$40</definedName>
    <definedName function="false" hidden="false" localSheetId="10" name="Swvu_DailyChange_" vbProcedure="false">NONCEC!$A$41:$AG$118</definedName>
    <definedName function="false" hidden="false" localSheetId="10" name="Swvu_Schedules_" vbProcedure="false">NONCEC!$A$121:$M$239</definedName>
    <definedName function="false" hidden="false" localSheetId="10" name="wrn_RollDetail_" vbProcedure="false">{"BookBal",#N/A,FALSE,"Roll";"DailyChange",#N/A,FALSE,"Roll";"Schedules",#N/A,FALSE,"Roll"}</definedName>
    <definedName function="false" hidden="false" localSheetId="10" name="wvu_BookBal_" vbProcedure="false">{TRUE,TRUE,-1.25,-15.5,484.5,276.75,FALSE,TRUE,TRUE,TRUE,0,15,#N/A,18,#N/A,7.70512820512821,24.2307692307692,1,FALSE,FALSE,3,TRUE,1,FALSE,75,"Swvu.BookBal.","ACwvu.BookBal.",#N/A,FALSE,FALSE,0.25,0.25,0.25,0.25,2,"","&amp;L&amp;""Times New Roman,Italic""&amp;A/&amp;F  Prepared By: S. Mills (x3548)&amp;C&amp;""Times New Roman,Italic""Page 1 of 3&amp;R&amp;""Times New Roman,Italic""&amp;D &amp;T",TRUE,FALSE,FALSE,FALSE,1,#N/A,1,1,"=R6C1:R39C18","=R1:R5",#N/A,#N/A,FALSE,FALSE,FALSE,5,65532,65532,FALSE,FALSE,TRUE,TRUE,TRUE}</definedName>
    <definedName function="false" hidden="false" localSheetId="10" name="wvu_DailyChange_" vbProcedure="false">{TRUE,TRUE,-1.25,-15.5,484.5,276.75,FALSE,TRUE,TRUE,TRUE,0,1,#N/A,40,#N/A,7.1025641025641,24.2307692307692,1,FALSE,FALSE,3,TRUE,1,FALSE,75,"Swvu.DailyChange.","ACwvu.DailyChange.",#N/A,FALSE,FALSE,0.25,0.25,0.25,0.25,2,"","&amp;L&amp;""Times New Roman,Italic""&amp;A/&amp;F  Prepared By: S. Mills (x3548)&amp;C&amp;""Times New Roman,Italic""Page 2 of 3&amp;R&amp;""Times New Roman,Italic""&amp;D &amp;T",TRUE,FALSE,FALSE,FALSE,1,#N/A,1,1,"=R40C1:R118C33","=R1:R5",#N/A,#N/A,FALSE,FALSE,FALSE,5,65532,65532,FALSE,FALSE,TRUE,TRUE,TRUE}</definedName>
    <definedName function="false" hidden="false" localSheetId="10" name="wvu_Schedules_" vbProcedure="false">{TRUE,TRUE,-1.25,-15.5,484.5,276.75,FALSE,TRUE,TRUE,TRUE,0,1,#N/A,120,#N/A,7.1025641025641,24.2307692307692,1,FALSE,FALSE,3,TRUE,1,FALSE,75,"Swvu.Schedules.","ACwvu.Schedules.",#N/A,FALSE,FALSE,0.25,0.25,0.25,0.25,2,"","&amp;L&amp;""Times New Roman,Italic""&amp;A/&amp;F  Prepared By: S. Mills (x3548)&amp;C&amp;""Times New Roman,Italic""Page 3 of 3&amp;R&amp;""Times New Roman,Italic""&amp;D &amp;T",TRUE,FALSE,FALSE,FALSE,1,#N/A,1,1,"=R120C1:R238C13","=R1:R5",#N/A,#N/A,FALSE,FALSE,FALSE,5,65532,65532,FALSE,FALSE,TRUE,TRUE,TRUE}</definedName>
    <definedName function="false" hidden="false" localSheetId="10" name="Z_82BDC42C_8BA8_11D2_B258_00A024620E62__wvu_PrintArea" vbProcedure="false">NONCEC!$A$6:$R$39</definedName>
    <definedName function="false" hidden="false" localSheetId="10" name="Z_82BDC42C_8BA8_11D2_B258_00A024620E62__wvu_PrintTitles" vbProcedure="false">NONCEC!$1:$5</definedName>
    <definedName function="false" hidden="false" localSheetId="10" name="Z_82BDC435_8BA8_11D2_B258_00A024620E62__wvu_PrintArea" vbProcedure="false">NONCEC!$A$40:$AG$118</definedName>
    <definedName function="false" hidden="false" localSheetId="10" name="Z_82BDC435_8BA8_11D2_B258_00A024620E62__wvu_PrintTitles" vbProcedure="false">NONCEC!$1:$5</definedName>
    <definedName function="false" hidden="false" localSheetId="10" name="Z_82BDC43E_8BA8_11D2_B258_00A024620E62__wvu_PrintArea" vbProcedure="false">NONCEC!$A$120:$M$238</definedName>
    <definedName function="false" hidden="false" localSheetId="10" name="Z_82BDC43E_8BA8_11D2_B258_00A024620E62__wvu_PrintTitles" vbProcedure="false">NONCEC!$1:$5</definedName>
    <definedName function="false" hidden="false" localSheetId="11" name="ACwvu_BookBal_" vbProcedure="false">CLEAN!$A$6:$R$40</definedName>
    <definedName function="false" hidden="false" localSheetId="11" name="ACwvu_DailyChange_" vbProcedure="false">CLEAN!$A$41:$AG$118</definedName>
    <definedName function="false" hidden="false" localSheetId="11" name="ACwvu_Schedules_" vbProcedure="false">CLEAN!$A$121:$M$239</definedName>
    <definedName function="false" hidden="false" localSheetId="11" name="liquidations" vbProcedure="false">CLEAN!$A$128:$I$171</definedName>
    <definedName function="false" hidden="false" localSheetId="11" name="Swvu_BookBal_" vbProcedure="false">CLEAN!$A$6:$R$40</definedName>
    <definedName function="false" hidden="false" localSheetId="11" name="Swvu_DailyChange_" vbProcedure="false">CLEAN!$A$41:$AG$118</definedName>
    <definedName function="false" hidden="false" localSheetId="11" name="Swvu_Schedules_" vbProcedure="false">CLEAN!$A$121:$M$239</definedName>
    <definedName function="false" hidden="false" localSheetId="11" name="wrn_RollDetail_" vbProcedure="false">{"BookBal",#N/A,FALSE,"Roll";"DailyChange",#N/A,FALSE,"Roll";"Schedules",#N/A,FALSE,"Roll"}</definedName>
    <definedName function="false" hidden="false" localSheetId="11" name="wvu_BookBal_" vbProcedure="false">{TRUE,TRUE,-1.25,-15.5,484.5,276.75,FALSE,TRUE,TRUE,TRUE,0,15,#N/A,18,#N/A,7.70512820512821,24.2307692307692,1,FALSE,FALSE,3,TRUE,1,FALSE,75,"Swvu.BookBal.","ACwvu.BookBal.",#N/A,FALSE,FALSE,0.25,0.25,0.25,0.25,2,"","&amp;L&amp;""Times New Roman,Italic""&amp;A/&amp;F  Prepared By: S. Mills (x3548)&amp;C&amp;""Times New Roman,Italic""Page 1 of 3&amp;R&amp;""Times New Roman,Italic""&amp;D &amp;T",TRUE,FALSE,FALSE,FALSE,1,#N/A,1,1,"=R6C1:R39C18","=R1:R5",#N/A,#N/A,FALSE,FALSE,FALSE,5,65532,65532,FALSE,FALSE,TRUE,TRUE,TRUE}</definedName>
    <definedName function="false" hidden="false" localSheetId="11" name="wvu_DailyChange_" vbProcedure="false">{TRUE,TRUE,-1.25,-15.5,484.5,276.75,FALSE,TRUE,TRUE,TRUE,0,1,#N/A,40,#N/A,7.1025641025641,24.2307692307692,1,FALSE,FALSE,3,TRUE,1,FALSE,75,"Swvu.DailyChange.","ACwvu.DailyChange.",#N/A,FALSE,FALSE,0.25,0.25,0.25,0.25,2,"","&amp;L&amp;""Times New Roman,Italic""&amp;A/&amp;F  Prepared By: S. Mills (x3548)&amp;C&amp;""Times New Roman,Italic""Page 2 of 3&amp;R&amp;""Times New Roman,Italic""&amp;D &amp;T",TRUE,FALSE,FALSE,FALSE,1,#N/A,1,1,"=R40C1:R118C33","=R1:R5",#N/A,#N/A,FALSE,FALSE,FALSE,5,65532,65532,FALSE,FALSE,TRUE,TRUE,TRUE}</definedName>
    <definedName function="false" hidden="false" localSheetId="11" name="wvu_Schedules_" vbProcedure="false">{TRUE,TRUE,-1.25,-15.5,484.5,276.75,FALSE,TRUE,TRUE,TRUE,0,1,#N/A,120,#N/A,7.1025641025641,24.2307692307692,1,FALSE,FALSE,3,TRUE,1,FALSE,75,"Swvu.Schedules.","ACwvu.Schedules.",#N/A,FALSE,FALSE,0.25,0.25,0.25,0.25,2,"","&amp;L&amp;""Times New Roman,Italic""&amp;A/&amp;F  Prepared By: S. Mills (x3548)&amp;C&amp;""Times New Roman,Italic""Page 3 of 3&amp;R&amp;""Times New Roman,Italic""&amp;D &amp;T",TRUE,FALSE,FALSE,FALSE,1,#N/A,1,1,"=R120C1:R238C13","=R1:R5",#N/A,#N/A,FALSE,FALSE,FALSE,5,65532,65532,FALSE,FALSE,TRUE,TRUE,TRUE}</definedName>
    <definedName function="false" hidden="false" localSheetId="11" name="Z_82BDC428_8BA8_11D2_B258_00A024620E62__wvu_PrintArea" vbProcedure="false">CLEAN!$A$6:$R$39</definedName>
    <definedName function="false" hidden="false" localSheetId="11" name="Z_82BDC428_8BA8_11D2_B258_00A024620E62__wvu_PrintTitles" vbProcedure="false">CLEAN!$1:$5</definedName>
    <definedName function="false" hidden="false" localSheetId="11" name="Z_82BDC431_8BA8_11D2_B258_00A024620E62__wvu_PrintArea" vbProcedure="false">CLEAN!$A$40:$AG$118</definedName>
    <definedName function="false" hidden="false" localSheetId="11" name="Z_82BDC431_8BA8_11D2_B258_00A024620E62__wvu_PrintTitles" vbProcedure="false">CLEAN!$1:$5</definedName>
    <definedName function="false" hidden="false" localSheetId="11" name="Z_82BDC43A_8BA8_11D2_B258_00A024620E62__wvu_PrintArea" vbProcedure="false">CLEAN!$A$120:$M$238</definedName>
    <definedName function="false" hidden="false" localSheetId="11" name="Z_82BDC43A_8BA8_11D2_B258_00A024620E62__wvu_PrintTitles" vbProcedure="false">CLEAN!$1:$5</definedName>
    <definedName function="false" hidden="false" localSheetId="19" name="_Order1" vbProcedure="false">255</definedName>
    <definedName function="false" hidden="false" localSheetId="19" name="_Order2" vbProcedure="false">255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0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E23" authorId="0">
      <text>
        <r>
          <rPr>
            <sz val="8"/>
            <color rgb="FF000000"/>
            <rFont val="Tahoma"/>
            <family val="0"/>
          </rPr>
          <t xml:space="preserve">Netting out change due to term structure.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16</xdr:colOff>
                <xdr:row>21</xdr:row>
                <xdr:rowOff>8</xdr:rowOff>
              </xdr:from>
              <xdr:to>
                <xdr:col>6</xdr:col>
                <xdr:colOff>4</xdr:colOff>
                <xdr:row>25</xdr:row>
                <xdr:rowOff>11</xdr:rowOff>
              </xdr:to>
            </anchor>
          </commentPr>
        </mc:Choice>
        <mc:Fallback/>
      </mc:AlternateContent>
    </comment>
  </commentList>
</comments>
</file>

<file path=xl/comments1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E23" authorId="0">
      <text>
        <r>
          <rPr>
            <sz val="8"/>
            <color rgb="FF000000"/>
            <rFont val="Tahoma"/>
            <family val="0"/>
          </rPr>
          <t xml:space="preserve">Netting out change due to term structure.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16</xdr:colOff>
                <xdr:row>21</xdr:row>
                <xdr:rowOff>8</xdr:rowOff>
              </xdr:from>
              <xdr:to>
                <xdr:col>6</xdr:col>
                <xdr:colOff>4</xdr:colOff>
                <xdr:row>25</xdr:row>
                <xdr:rowOff>11</xdr:rowOff>
              </xdr:to>
            </anchor>
          </commentPr>
        </mc:Choice>
        <mc:Fallback/>
      </mc:AlternateContent>
    </comment>
  </commentList>
</comments>
</file>

<file path=xl/comments12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E23" authorId="0">
      <text>
        <r>
          <rPr>
            <sz val="8"/>
            <color rgb="FF000000"/>
            <rFont val="Tahoma"/>
            <family val="0"/>
          </rPr>
          <t xml:space="preserve">Netting out change due to term structure.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16</xdr:colOff>
                <xdr:row>21</xdr:row>
                <xdr:rowOff>8</xdr:rowOff>
              </xdr:from>
              <xdr:to>
                <xdr:col>6</xdr:col>
                <xdr:colOff>4</xdr:colOff>
                <xdr:row>25</xdr:row>
                <xdr:rowOff>11</xdr:rowOff>
              </xdr:to>
            </anchor>
          </commentPr>
        </mc:Choice>
        <mc:Fallback/>
      </mc:AlternateContent>
    </comment>
  </commentList>
</comments>
</file>

<file path=xl/comments13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E23" authorId="0">
      <text>
        <r>
          <rPr>
            <sz val="8"/>
            <color rgb="FF000000"/>
            <rFont val="Tahoma"/>
            <family val="0"/>
          </rPr>
          <t xml:space="preserve">Netting out change due to term structure.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16</xdr:colOff>
                <xdr:row>21</xdr:row>
                <xdr:rowOff>8</xdr:rowOff>
              </xdr:from>
              <xdr:to>
                <xdr:col>6</xdr:col>
                <xdr:colOff>4</xdr:colOff>
                <xdr:row>25</xdr:row>
                <xdr:rowOff>11</xdr:rowOff>
              </xdr:to>
            </anchor>
          </commentPr>
        </mc:Choice>
        <mc:Fallback/>
      </mc:AlternateContent>
    </comment>
  </commentList>
</comments>
</file>

<file path=xl/comments14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E23" authorId="0">
      <text>
        <r>
          <rPr>
            <sz val="8"/>
            <color rgb="FF000000"/>
            <rFont val="Tahoma"/>
            <family val="0"/>
          </rPr>
          <t xml:space="preserve">Netting out change due to term structure.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16</xdr:colOff>
                <xdr:row>21</xdr:row>
                <xdr:rowOff>8</xdr:rowOff>
              </xdr:from>
              <xdr:to>
                <xdr:col>6</xdr:col>
                <xdr:colOff>4</xdr:colOff>
                <xdr:row>25</xdr:row>
                <xdr:rowOff>11</xdr:rowOff>
              </xdr:to>
            </anchor>
          </commentPr>
        </mc:Choice>
        <mc:Fallback/>
      </mc:AlternateContent>
    </comment>
  </commentList>
</comments>
</file>

<file path=xl/comments15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E23" authorId="0">
      <text>
        <r>
          <rPr>
            <sz val="8"/>
            <color rgb="FF000000"/>
            <rFont val="Tahoma"/>
            <family val="0"/>
          </rPr>
          <t xml:space="preserve">Netting out change due to term structure.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16</xdr:colOff>
                <xdr:row>21</xdr:row>
                <xdr:rowOff>8</xdr:rowOff>
              </xdr:from>
              <xdr:to>
                <xdr:col>6</xdr:col>
                <xdr:colOff>4</xdr:colOff>
                <xdr:row>25</xdr:row>
                <xdr:rowOff>11</xdr:rowOff>
              </xdr:to>
            </anchor>
          </commentPr>
        </mc:Choice>
        <mc:Fallback/>
      </mc:AlternateContent>
    </comment>
  </commentList>
</comments>
</file>

<file path=xl/comments16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E23" authorId="0">
      <text>
        <r>
          <rPr>
            <sz val="8"/>
            <color rgb="FF000000"/>
            <rFont val="Tahoma"/>
            <family val="0"/>
          </rPr>
          <t xml:space="preserve">Netting out change due to term structure.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16</xdr:colOff>
                <xdr:row>21</xdr:row>
                <xdr:rowOff>8</xdr:rowOff>
              </xdr:from>
              <xdr:to>
                <xdr:col>6</xdr:col>
                <xdr:colOff>4</xdr:colOff>
                <xdr:row>25</xdr:row>
                <xdr:rowOff>11</xdr:rowOff>
              </xdr:to>
            </anchor>
          </commentPr>
        </mc:Choice>
        <mc:Fallback/>
      </mc:AlternateContent>
    </comment>
  </commentList>
</comments>
</file>

<file path=xl/comments17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E23" authorId="0">
      <text>
        <r>
          <rPr>
            <sz val="8"/>
            <color rgb="FF000000"/>
            <rFont val="Tahoma"/>
            <family val="0"/>
          </rPr>
          <t xml:space="preserve">Netting out change due to term structure.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16</xdr:colOff>
                <xdr:row>21</xdr:row>
                <xdr:rowOff>8</xdr:rowOff>
              </xdr:from>
              <xdr:to>
                <xdr:col>6</xdr:col>
                <xdr:colOff>4</xdr:colOff>
                <xdr:row>25</xdr:row>
                <xdr:rowOff>11</xdr:rowOff>
              </xdr:to>
            </anchor>
          </commentPr>
        </mc:Choice>
        <mc:Fallback/>
      </mc:AlternateContent>
    </comment>
  </commentList>
</comments>
</file>

<file path=xl/comments18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E23" authorId="0">
      <text>
        <r>
          <rPr>
            <sz val="8"/>
            <color rgb="FF000000"/>
            <rFont val="Tahoma"/>
            <family val="0"/>
          </rPr>
          <t xml:space="preserve">Netting out change due to term structure.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16</xdr:colOff>
                <xdr:row>21</xdr:row>
                <xdr:rowOff>8</xdr:rowOff>
              </xdr:from>
              <xdr:to>
                <xdr:col>6</xdr:col>
                <xdr:colOff>4</xdr:colOff>
                <xdr:row>25</xdr:row>
                <xdr:rowOff>11</xdr:rowOff>
              </xdr:to>
            </anchor>
          </commentPr>
        </mc:Choice>
        <mc:Fallback/>
      </mc:AlternateContent>
    </comment>
  </commentList>
</comments>
</file>

<file path=xl/comments19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E23" authorId="0">
      <text>
        <r>
          <rPr>
            <sz val="8"/>
            <color rgb="FF000000"/>
            <rFont val="Tahoma"/>
            <family val="0"/>
          </rPr>
          <t xml:space="preserve">Netting out change due to term structure.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16</xdr:colOff>
                <xdr:row>21</xdr:row>
                <xdr:rowOff>8</xdr:rowOff>
              </xdr:from>
              <xdr:to>
                <xdr:col>6</xdr:col>
                <xdr:colOff>4</xdr:colOff>
                <xdr:row>25</xdr:row>
                <xdr:rowOff>11</xdr:rowOff>
              </xdr:to>
            </anchor>
          </commentPr>
        </mc:Choice>
        <mc:Fallback/>
      </mc:AlternateContent>
    </comment>
  </commentList>
</comments>
</file>

<file path=xl/comments3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E23" authorId="0">
      <text>
        <r>
          <rPr>
            <sz val="8"/>
            <color rgb="FF000000"/>
            <rFont val="Tahoma"/>
            <family val="0"/>
          </rPr>
          <t xml:space="preserve">Netting out change due to term structure.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16</xdr:colOff>
                <xdr:row>21</xdr:row>
                <xdr:rowOff>8</xdr:rowOff>
              </xdr:from>
              <xdr:to>
                <xdr:col>6</xdr:col>
                <xdr:colOff>4</xdr:colOff>
                <xdr:row>25</xdr:row>
                <xdr:rowOff>11</xdr:rowOff>
              </xdr:to>
            </anchor>
          </commentPr>
        </mc:Choice>
        <mc:Fallback/>
      </mc:AlternateContent>
    </comment>
  </commentList>
</comments>
</file>

<file path=xl/comments4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E23" authorId="0">
      <text>
        <r>
          <rPr>
            <sz val="8"/>
            <color rgb="FF000000"/>
            <rFont val="Tahoma"/>
            <family val="0"/>
          </rPr>
          <t xml:space="preserve">Netting out change due to term structure.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16</xdr:colOff>
                <xdr:row>21</xdr:row>
                <xdr:rowOff>8</xdr:rowOff>
              </xdr:from>
              <xdr:to>
                <xdr:col>6</xdr:col>
                <xdr:colOff>4</xdr:colOff>
                <xdr:row>25</xdr:row>
                <xdr:rowOff>11</xdr:rowOff>
              </xdr:to>
            </anchor>
          </commentPr>
        </mc:Choice>
        <mc:Fallback/>
      </mc:AlternateContent>
    </comment>
  </commentList>
</comments>
</file>

<file path=xl/comments5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E23" authorId="0">
      <text>
        <r>
          <rPr>
            <sz val="8"/>
            <color rgb="FF000000"/>
            <rFont val="Tahoma"/>
            <family val="0"/>
          </rPr>
          <t xml:space="preserve">Netting out change due to term structure.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16</xdr:colOff>
                <xdr:row>21</xdr:row>
                <xdr:rowOff>8</xdr:rowOff>
              </xdr:from>
              <xdr:to>
                <xdr:col>6</xdr:col>
                <xdr:colOff>4</xdr:colOff>
                <xdr:row>25</xdr:row>
                <xdr:rowOff>11</xdr:rowOff>
              </xdr:to>
            </anchor>
          </commentPr>
        </mc:Choice>
        <mc:Fallback/>
      </mc:AlternateContent>
    </comment>
  </commentList>
</comments>
</file>

<file path=xl/comments6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E23" authorId="0">
      <text>
        <r>
          <rPr>
            <sz val="8"/>
            <color rgb="FF000000"/>
            <rFont val="Tahoma"/>
            <family val="0"/>
          </rPr>
          <t xml:space="preserve">Netting out change due to term structure.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16</xdr:colOff>
                <xdr:row>21</xdr:row>
                <xdr:rowOff>8</xdr:rowOff>
              </xdr:from>
              <xdr:to>
                <xdr:col>6</xdr:col>
                <xdr:colOff>4</xdr:colOff>
                <xdr:row>25</xdr:row>
                <xdr:rowOff>11</xdr:rowOff>
              </xdr:to>
            </anchor>
          </commentPr>
        </mc:Choice>
        <mc:Fallback/>
      </mc:AlternateContent>
    </comment>
  </commentList>
</comments>
</file>

<file path=xl/comments7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E23" authorId="0">
      <text>
        <r>
          <rPr>
            <sz val="8"/>
            <color rgb="FF000000"/>
            <rFont val="Tahoma"/>
            <family val="0"/>
          </rPr>
          <t xml:space="preserve">Netting out change due to term structure.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16</xdr:colOff>
                <xdr:row>21</xdr:row>
                <xdr:rowOff>8</xdr:rowOff>
              </xdr:from>
              <xdr:to>
                <xdr:col>6</xdr:col>
                <xdr:colOff>4</xdr:colOff>
                <xdr:row>25</xdr:row>
                <xdr:rowOff>11</xdr:rowOff>
              </xdr:to>
            </anchor>
          </commentPr>
        </mc:Choice>
        <mc:Fallback/>
      </mc:AlternateContent>
    </comment>
  </commentList>
</comments>
</file>

<file path=xl/comments8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E23" authorId="0">
      <text>
        <r>
          <rPr>
            <sz val="8"/>
            <color rgb="FF000000"/>
            <rFont val="Tahoma"/>
            <family val="0"/>
          </rPr>
          <t xml:space="preserve">Netting out change due to term structure.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16</xdr:colOff>
                <xdr:row>21</xdr:row>
                <xdr:rowOff>8</xdr:rowOff>
              </xdr:from>
              <xdr:to>
                <xdr:col>6</xdr:col>
                <xdr:colOff>4</xdr:colOff>
                <xdr:row>25</xdr:row>
                <xdr:rowOff>11</xdr:rowOff>
              </xdr:to>
            </anchor>
          </commentPr>
        </mc:Choice>
        <mc:Fallback/>
      </mc:AlternateContent>
    </comment>
  </commentList>
</comments>
</file>

<file path=xl/comments9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E23" authorId="0">
      <text>
        <r>
          <rPr>
            <sz val="8"/>
            <color rgb="FF000000"/>
            <rFont val="Tahoma"/>
            <family val="0"/>
          </rPr>
          <t xml:space="preserve">Netting out change due to term structure.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16</xdr:colOff>
                <xdr:row>21</xdr:row>
                <xdr:rowOff>8</xdr:rowOff>
              </xdr:from>
              <xdr:to>
                <xdr:col>6</xdr:col>
                <xdr:colOff>4</xdr:colOff>
                <xdr:row>25</xdr:row>
                <xdr:rowOff>11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<sst xmlns="http://schemas.openxmlformats.org/spreadsheetml/2006/main" count="4552" uniqueCount="300">
  <si>
    <t xml:space="preserve">ENRON CAPITAL &amp; TRADE RESOURCES</t>
  </si>
  <si>
    <t xml:space="preserve">DAILY POSITION STATEMENT</t>
  </si>
  <si>
    <t xml:space="preserve">RISK BOOKS</t>
  </si>
  <si>
    <t xml:space="preserve">REGIONAL</t>
  </si>
  <si>
    <t xml:space="preserve">TOTAL</t>
  </si>
  <si>
    <t xml:space="preserve">Volumes  long/(short)  (Million MMbtu)</t>
  </si>
  <si>
    <t xml:space="preserve">     Net NPV Position (MWH)</t>
  </si>
  <si>
    <t xml:space="preserve">     Net NPV Position (MMBtu)</t>
  </si>
  <si>
    <t xml:space="preserve">     Net NPV Position (MM Bbls)</t>
  </si>
  <si>
    <t xml:space="preserve">     Gross Purchases Position</t>
  </si>
  <si>
    <t xml:space="preserve">     Gross Sales Position</t>
  </si>
  <si>
    <t xml:space="preserve">     Net Notional Position</t>
  </si>
  <si>
    <t xml:space="preserve">As of December 31, 1996</t>
  </si>
  <si>
    <t xml:space="preserve">Change Since December 31, 1996</t>
  </si>
  <si>
    <t xml:space="preserve">PV Margins  (in thousands)</t>
  </si>
  <si>
    <t xml:space="preserve"> </t>
  </si>
  <si>
    <t xml:space="preserve">Through November 30, 1997</t>
  </si>
  <si>
    <t xml:space="preserve">     Gross Book Balance</t>
  </si>
  <si>
    <t xml:space="preserve">      Prudence</t>
  </si>
  <si>
    <t xml:space="preserve">      Liquidated</t>
  </si>
  <si>
    <t xml:space="preserve">      LTD Gross Recognized Balance</t>
  </si>
  <si>
    <t xml:space="preserve">     Originated Transactions / Credit Reserve</t>
  </si>
  <si>
    <r>
      <rPr>
        <sz val="10"/>
        <rFont val="Times New Roman"/>
        <family val="1"/>
      </rPr>
      <t xml:space="preserve">     </t>
    </r>
    <r>
      <rPr>
        <u val="single"/>
        <sz val="10"/>
        <rFont val="Times New Roman"/>
        <family val="1"/>
      </rPr>
      <t xml:space="preserve">Hedge management</t>
    </r>
  </si>
  <si>
    <t xml:space="preserve">         New Deals</t>
  </si>
  <si>
    <t xml:space="preserve">         Change in Price</t>
  </si>
  <si>
    <t xml:space="preserve">         Change in Basis Price</t>
  </si>
  <si>
    <t xml:space="preserve">         Change in Index Price</t>
  </si>
  <si>
    <t xml:space="preserve">         Gamma</t>
  </si>
  <si>
    <t xml:space="preserve">         Change in Implied Volatility (Vega)</t>
  </si>
  <si>
    <t xml:space="preserve">         Theta</t>
  </si>
  <si>
    <t xml:space="preserve">         Change in Time</t>
  </si>
  <si>
    <t xml:space="preserve">         Change in Interest Rates</t>
  </si>
  <si>
    <t xml:space="preserve">         Broker Fees</t>
  </si>
  <si>
    <t xml:space="preserve">         Adjustments</t>
  </si>
  <si>
    <t xml:space="preserve">     Total Hedge Management</t>
  </si>
  <si>
    <t xml:space="preserve">     Change in Price Prudence</t>
  </si>
  <si>
    <t xml:space="preserve">     Financial Liquidations</t>
  </si>
  <si>
    <t xml:space="preserve">     Physical Liquidations</t>
  </si>
  <si>
    <t xml:space="preserve">     Other Changes</t>
  </si>
  <si>
    <t xml:space="preserve">     MTD Income (Loss)</t>
  </si>
  <si>
    <t xml:space="preserve">Monthly DPR Information</t>
  </si>
  <si>
    <t xml:space="preserve">Transmission</t>
  </si>
  <si>
    <t xml:space="preserve">     Gross Book Balance (including Current Month Rho &amp; Drift)</t>
  </si>
  <si>
    <t xml:space="preserve">Financial Liquidations</t>
  </si>
  <si>
    <t xml:space="preserve">     Current Month:        Rho</t>
  </si>
  <si>
    <t xml:space="preserve">Physical Liquidations</t>
  </si>
  <si>
    <t xml:space="preserve">                                     Drift</t>
  </si>
  <si>
    <t xml:space="preserve">Daily DPR Information</t>
  </si>
  <si>
    <t xml:space="preserve">     Gross Book Balance (excluding Current Month Rho &amp; Drift)</t>
  </si>
  <si>
    <t xml:space="preserve">     Prudence</t>
  </si>
  <si>
    <t xml:space="preserve">     Liquidated</t>
  </si>
  <si>
    <t xml:space="preserve">     Gross Recognized Balance</t>
  </si>
  <si>
    <t xml:space="preserve">LTD Through December 31, 1996</t>
  </si>
  <si>
    <t xml:space="preserve">     Prudence </t>
  </si>
  <si>
    <t xml:space="preserve">Income (Loss) from Today's....</t>
  </si>
  <si>
    <t xml:space="preserve">     Total Income (Loss)</t>
  </si>
  <si>
    <t xml:space="preserve">   LTD Gross recognized as of prior day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</si>
  <si>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</si>
  <si>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Prior Day Origination</t>
  </si>
  <si>
    <t xml:space="preserve">   Prior Day Hedge Management</t>
  </si>
  <si>
    <t xml:space="preserve">         Prior Day New Deals</t>
  </si>
  <si>
    <t xml:space="preserve">         Prior Day Change in Price</t>
  </si>
  <si>
    <t xml:space="preserve">         Prior Day Change in Basis Price</t>
  </si>
  <si>
    <t xml:space="preserve">         Prior Day Change in Index Price</t>
  </si>
  <si>
    <t xml:space="preserve">         Prior Day Gamma</t>
  </si>
  <si>
    <t xml:space="preserve">         Prior Day Change in Implied Volatility</t>
  </si>
  <si>
    <t xml:space="preserve">         Prior Day Theta</t>
  </si>
  <si>
    <t xml:space="preserve">         Prior Day Change in Time</t>
  </si>
  <si>
    <t xml:space="preserve">         Prior Day  Broker Fees</t>
  </si>
  <si>
    <t xml:space="preserve">         Prior Day Adjustments</t>
  </si>
  <si>
    <t xml:space="preserve">   Prior Day Hedge Management - Total</t>
  </si>
  <si>
    <t xml:space="preserve">   Prior Day Prudency</t>
  </si>
  <si>
    <t xml:space="preserve">   Financial Liquidations</t>
  </si>
  <si>
    <t xml:space="preserve">   Physical Liquidations</t>
  </si>
  <si>
    <t xml:space="preserve">   Prior Day Other</t>
  </si>
  <si>
    <t xml:space="preserve">Gross Book Balance</t>
  </si>
  <si>
    <t xml:space="preserve">LTD Rho &amp; Drift</t>
  </si>
  <si>
    <t xml:space="preserve">Gross Book Balance (Including LTD Rho &amp; Drift)</t>
  </si>
  <si>
    <t xml:space="preserve">               Afternoon Check</t>
  </si>
  <si>
    <t xml:space="preserve">                             Morning Check</t>
  </si>
  <si>
    <t xml:space="preserve">Prudency</t>
  </si>
  <si>
    <t xml:space="preserve">Liquidations</t>
  </si>
  <si>
    <t xml:space="preserve">Book Balance</t>
  </si>
  <si>
    <t xml:space="preserve">Difference</t>
  </si>
  <si>
    <t xml:space="preserve">COB</t>
  </si>
  <si>
    <t xml:space="preserve">PV</t>
  </si>
  <si>
    <t xml:space="preserve">MID COLUMBIA</t>
  </si>
  <si>
    <t xml:space="preserve">PX NORTH</t>
  </si>
  <si>
    <t xml:space="preserve">PX SOUTH</t>
  </si>
  <si>
    <t xml:space="preserve">CEC GREEN</t>
  </si>
  <si>
    <t xml:space="preserve">NON CEC GREEN</t>
  </si>
  <si>
    <t xml:space="preserve">ZP26</t>
  </si>
  <si>
    <t xml:space="preserve">Rockies</t>
  </si>
  <si>
    <t xml:space="preserve">NEPOOL</t>
  </si>
  <si>
    <t xml:space="preserve">NY EAST</t>
  </si>
  <si>
    <t xml:space="preserve">PJM</t>
  </si>
  <si>
    <t xml:space="preserve">Extra Sheet</t>
  </si>
  <si>
    <t xml:space="preserve">SERC</t>
  </si>
  <si>
    <t xml:space="preserve">SERC-Florida</t>
  </si>
  <si>
    <t xml:space="preserve">SOUTHERN MAPP</t>
  </si>
  <si>
    <t xml:space="preserve">SPP</t>
  </si>
  <si>
    <t xml:space="preserve">     Needs to be zero</t>
  </si>
  <si>
    <t xml:space="preserve">Adjustments to come out the next day</t>
  </si>
  <si>
    <t xml:space="preserve">Roll Forward Schedule</t>
  </si>
  <si>
    <t xml:space="preserve">Manual Input</t>
  </si>
  <si>
    <t xml:space="preserve">Book:</t>
  </si>
  <si>
    <t xml:space="preserve">Associated</t>
  </si>
  <si>
    <t xml:space="preserve">Links</t>
  </si>
  <si>
    <t xml:space="preserve">Accounting Month:</t>
  </si>
  <si>
    <t xml:space="preserve">Check Figures</t>
  </si>
  <si>
    <t xml:space="preserve">Date:</t>
  </si>
  <si>
    <t xml:space="preserve">Current Book Balance</t>
  </si>
  <si>
    <t xml:space="preserve">Daily Liquidations</t>
  </si>
  <si>
    <t xml:space="preserve">Current Day P&amp;L Breakout</t>
  </si>
  <si>
    <t xml:space="preserve">Yesterdays P&amp;L</t>
  </si>
  <si>
    <t xml:space="preserve">Prior Month</t>
  </si>
  <si>
    <t xml:space="preserve">Current YTD</t>
  </si>
  <si>
    <t xml:space="preserve">Prior Year LTD</t>
  </si>
  <si>
    <t xml:space="preserve">Daily P&amp;L </t>
  </si>
  <si>
    <t xml:space="preserve">Buy</t>
  </si>
  <si>
    <t xml:space="preserve">Sell</t>
  </si>
  <si>
    <t xml:space="preserve">NPV</t>
  </si>
  <si>
    <t xml:space="preserve">Physical</t>
  </si>
  <si>
    <t xml:space="preserve">Financial</t>
  </si>
  <si>
    <t xml:space="preserve">Actual</t>
  </si>
  <si>
    <t xml:space="preserve">Annuity</t>
  </si>
  <si>
    <t xml:space="preserve">Today</t>
  </si>
  <si>
    <t xml:space="preserve">Prior Day</t>
  </si>
  <si>
    <t xml:space="preserve">Upfront </t>
  </si>
  <si>
    <t xml:space="preserve">I. Unrealized MTM Gain (Losses)</t>
  </si>
  <si>
    <t xml:space="preserve">New Value</t>
  </si>
  <si>
    <t xml:space="preserve">Adjustments</t>
  </si>
  <si>
    <t xml:space="preserve">Diff</t>
  </si>
  <si>
    <t xml:space="preserve">LTD Balance</t>
  </si>
  <si>
    <t xml:space="preserve">Swaps</t>
  </si>
  <si>
    <t xml:space="preserve">Options</t>
  </si>
  <si>
    <t xml:space="preserve">Volumes</t>
  </si>
  <si>
    <t xml:space="preserve">Change</t>
  </si>
  <si>
    <t xml:space="preserve">Opt Premiums</t>
  </si>
  <si>
    <t xml:space="preserve">     Mid P/L Swaps</t>
  </si>
  <si>
    <t xml:space="preserve">     Mid P/L Options</t>
  </si>
  <si>
    <t xml:space="preserve">     NYMEX Options MTM Value</t>
  </si>
  <si>
    <t xml:space="preserve">Total</t>
  </si>
  <si>
    <t xml:space="preserve">     NYMEX Futures MTM Value</t>
  </si>
  <si>
    <t xml:space="preserve">     Foreign Currency</t>
  </si>
  <si>
    <t xml:space="preserve">     Rho/Drift  Adjustments - (Schedule C)</t>
  </si>
  <si>
    <t xml:space="preserve">     Perm Book Adjustments - (Schedule D)</t>
  </si>
  <si>
    <t xml:space="preserve">VOLUMES</t>
  </si>
  <si>
    <t xml:space="preserve">               </t>
  </si>
  <si>
    <t xml:space="preserve">Current Month</t>
  </si>
  <si>
    <t xml:space="preserve">Factor</t>
  </si>
  <si>
    <t xml:space="preserve">Postion From Roll</t>
  </si>
  <si>
    <t xml:space="preserve">II. Prudency</t>
  </si>
  <si>
    <t xml:space="preserve">Net NPV Position (MW)</t>
  </si>
  <si>
    <t xml:space="preserve">     Current Prudency Balance</t>
  </si>
  <si>
    <t xml:space="preserve">Net  NPV Position (mmbtu)</t>
  </si>
  <si>
    <t xml:space="preserve">     Accounting Adjustments - (Schedule E)</t>
  </si>
  <si>
    <t xml:space="preserve">Gross Purchase Position </t>
  </si>
  <si>
    <t xml:space="preserve">Gross Sales Position </t>
  </si>
  <si>
    <t xml:space="preserve">Net Notional Position</t>
  </si>
  <si>
    <t xml:space="preserve">    Total Prudency</t>
  </si>
  <si>
    <t xml:space="preserve">Through December 31, 1996</t>
  </si>
  <si>
    <t xml:space="preserve">III. Realized Gains (Losses)</t>
  </si>
  <si>
    <t xml:space="preserve">     Prior Month LTD Liquidations</t>
  </si>
  <si>
    <t xml:space="preserve">     Current Month Swap/Option Financial Liquidaitons (Schedule B)</t>
  </si>
  <si>
    <t xml:space="preserve">Changes since: December 31, 1996</t>
  </si>
  <si>
    <t xml:space="preserve">     Current Month Swap/Option Physical Liquidations (Schedule B)</t>
  </si>
  <si>
    <t xml:space="preserve">     Current Month Estimated Physical Liquidaions (Schedule B)</t>
  </si>
  <si>
    <t xml:space="preserve">     Current Month Estimated Financial Liquidaions (Schedule B)</t>
  </si>
  <si>
    <t xml:space="preserve">     Current Month Exchange Futures Liquidations (Schedule B)</t>
  </si>
  <si>
    <t xml:space="preserve">Origination</t>
  </si>
  <si>
    <t xml:space="preserve">     Current Month Exchange Options Liquidations Schedule B)</t>
  </si>
  <si>
    <t xml:space="preserve">ROLL TESTS</t>
  </si>
  <si>
    <t xml:space="preserve">Credit Reserve</t>
  </si>
  <si>
    <t xml:space="preserve">     Current Month Broker Fees (Schedule A)</t>
  </si>
  <si>
    <t xml:space="preserve">     Current Month Liquidation Adjustments (Book/Acct Recon, Schedule B)</t>
  </si>
  <si>
    <t xml:space="preserve">Prior Month LTD</t>
  </si>
  <si>
    <t xml:space="preserve">     Current Month Rho &amp; Drift</t>
  </si>
  <si>
    <t xml:space="preserve">    Gross Book Balance</t>
  </si>
  <si>
    <t xml:space="preserve">   Current Month LTD Liquidations</t>
  </si>
  <si>
    <t xml:space="preserve">    Prudency</t>
  </si>
  <si>
    <t xml:space="preserve">    LTD Liquidations</t>
  </si>
  <si>
    <t xml:space="preserve">IV. LTD Recognized</t>
  </si>
  <si>
    <t xml:space="preserve">Current MTD </t>
  </si>
  <si>
    <t xml:space="preserve">V. Origination and Credit Reserve</t>
  </si>
  <si>
    <r>
      <rPr>
        <b val="true"/>
        <sz val="10"/>
        <color rgb="FF000000"/>
        <rFont val="Times New Roman"/>
        <family val="1"/>
      </rPr>
      <t xml:space="preserve">     </t>
    </r>
    <r>
      <rPr>
        <sz val="10"/>
        <color rgb="FF000000"/>
        <rFont val="Times New Roman"/>
        <family val="1"/>
      </rPr>
      <t xml:space="preserve">Prior Month Term Origination</t>
    </r>
  </si>
  <si>
    <t xml:space="preserve">    Liquidations</t>
  </si>
  <si>
    <t xml:space="preserve">     Prior Month Middle Market Origination</t>
  </si>
  <si>
    <t xml:space="preserve">     Current Month Term Origination </t>
  </si>
  <si>
    <t xml:space="preserve">     Current Month Middle Market Origination</t>
  </si>
  <si>
    <t xml:space="preserve">     Current Month Credit Reserve</t>
  </si>
  <si>
    <t xml:space="preserve">     Accounting Adjustments - Schedule </t>
  </si>
  <si>
    <t xml:space="preserve">     Total Origination / Credit Reserve</t>
  </si>
  <si>
    <t xml:space="preserve">VI.  PRIOR YEAR LTD RECOGNIZED</t>
  </si>
  <si>
    <t xml:space="preserve">Fin &amp; Phy Est Liq</t>
  </si>
  <si>
    <t xml:space="preserve">VII. DAILY CHANGE IN P&amp;L</t>
  </si>
  <si>
    <t xml:space="preserve">Month to Date Changes</t>
  </si>
  <si>
    <t xml:space="preserve">Enter Fin P/D  (J9)</t>
  </si>
  <si>
    <t xml:space="preserve">Previous</t>
  </si>
  <si>
    <t xml:space="preserve">Daily</t>
  </si>
  <si>
    <t xml:space="preserve">Should tie to B Bal</t>
  </si>
  <si>
    <t xml:space="preserve">MTD</t>
  </si>
  <si>
    <t xml:space="preserve">Daily Changes</t>
  </si>
  <si>
    <t xml:space="preserve">Term Originated Transactions </t>
  </si>
  <si>
    <t xml:space="preserve">Middle Market Orginated Transactions</t>
  </si>
  <si>
    <t xml:space="preserve">Hedge management</t>
  </si>
  <si>
    <t xml:space="preserve">            Swaps:</t>
  </si>
  <si>
    <t xml:space="preserve">                      Change in Price</t>
  </si>
  <si>
    <t xml:space="preserve">                      Change in Futures</t>
  </si>
  <si>
    <t xml:space="preserve">                      Change in Basis Price</t>
  </si>
  <si>
    <t xml:space="preserve">                      Index Curve Shift</t>
  </si>
  <si>
    <t xml:space="preserve">                      Gas Daily Curve Shift</t>
  </si>
  <si>
    <t xml:space="preserve">                      FX Curve Shift</t>
  </si>
  <si>
    <t xml:space="preserve">                      New Deals</t>
  </si>
  <si>
    <t xml:space="preserve">                      Change in existing deals</t>
  </si>
  <si>
    <t xml:space="preserve">Enter Phy P/ D (J8)</t>
  </si>
  <si>
    <t xml:space="preserve">EXTRA ROW</t>
  </si>
  <si>
    <t xml:space="preserve">                      Drift</t>
  </si>
  <si>
    <t xml:space="preserve">                      Change in Interest Rates</t>
  </si>
  <si>
    <t xml:space="preserve">                      Change in FX Rho</t>
  </si>
  <si>
    <t xml:space="preserve">                      Change in FX Drift</t>
  </si>
  <si>
    <t xml:space="preserve">         Options:</t>
  </si>
  <si>
    <t xml:space="preserve">                      Change in OTC Price</t>
  </si>
  <si>
    <t xml:space="preserve">                      Change in EXG Price</t>
  </si>
  <si>
    <t xml:space="preserve">                      Gamma</t>
  </si>
  <si>
    <t xml:space="preserve">                      Vega</t>
  </si>
  <si>
    <t xml:space="preserve">                      Theta</t>
  </si>
  <si>
    <t xml:space="preserve">                      Rho</t>
  </si>
  <si>
    <t xml:space="preserve">        Broker Fees:  Exchange</t>
  </si>
  <si>
    <t xml:space="preserve">        Broker Fees:  OTC</t>
  </si>
  <si>
    <t xml:space="preserve">        Broker Fees:  Intra Month Book</t>
  </si>
  <si>
    <t xml:space="preserve">        Adjustments:  (See Schedule F) </t>
  </si>
  <si>
    <t xml:space="preserve">Total  Hedge Management</t>
  </si>
  <si>
    <t xml:space="preserve">Change in Price prudence</t>
  </si>
  <si>
    <t xml:space="preserve">Other</t>
  </si>
  <si>
    <t xml:space="preserve">Daily Change in Income (Loss)</t>
  </si>
  <si>
    <t xml:space="preserve">SUPPORTING SCHEDULES</t>
  </si>
  <si>
    <t xml:space="preserve">Broker Fees YTD/LTD</t>
  </si>
  <si>
    <t xml:space="preserve">Month</t>
  </si>
  <si>
    <t xml:space="preserve">Current LTD</t>
  </si>
  <si>
    <t xml:space="preserve">   OTC Term Broker Fees</t>
  </si>
  <si>
    <t xml:space="preserve">   Exchange Broker Fees</t>
  </si>
  <si>
    <t xml:space="preserve">   OTC Intra Month Fees</t>
  </si>
  <si>
    <t xml:space="preserve">Total Fee</t>
  </si>
  <si>
    <t xml:space="preserve">Schedule A:  Daily Liquidations</t>
  </si>
  <si>
    <t xml:space="preserve">PHYSICAL</t>
  </si>
  <si>
    <t xml:space="preserve">FINANCIAL</t>
  </si>
  <si>
    <t xml:space="preserve">PMAs</t>
  </si>
  <si>
    <t xml:space="preserve">Balance</t>
  </si>
  <si>
    <t xml:space="preserve">Estimate</t>
  </si>
  <si>
    <t xml:space="preserve">Prior Period</t>
  </si>
  <si>
    <t xml:space="preserve">Physical Estimate to Actual</t>
  </si>
  <si>
    <t xml:space="preserve">Adjustment</t>
  </si>
  <si>
    <t xml:space="preserve">(Schedule F)</t>
  </si>
  <si>
    <t xml:space="preserve">vs. Actual</t>
  </si>
  <si>
    <t xml:space="preserve">Deals</t>
  </si>
  <si>
    <t xml:space="preserve">Prior Day YTD</t>
  </si>
  <si>
    <t xml:space="preserve">Current Day</t>
  </si>
  <si>
    <t xml:space="preserve">DPR Liq Schedule (Daily)</t>
  </si>
  <si>
    <t xml:space="preserve">DPR Liq Schedule (MTD)</t>
  </si>
  <si>
    <t xml:space="preserve">Month-end true-up</t>
  </si>
  <si>
    <t xml:space="preserve">Current MTD</t>
  </si>
  <si>
    <t xml:space="preserve">Schedule F: Rho &amp; Drift LTD Value</t>
  </si>
  <si>
    <t xml:space="preserve">Schedule C: Non-Standard Adjustments</t>
  </si>
  <si>
    <t xml:space="preserve">Amount</t>
  </si>
  <si>
    <t xml:space="preserve">Date</t>
  </si>
  <si>
    <t xml:space="preserve">Description</t>
  </si>
  <si>
    <t xml:space="preserve">Prior 18 Month LTD Balance</t>
  </si>
  <si>
    <t xml:space="preserve">Total Perm Book Adjustments</t>
  </si>
  <si>
    <t xml:space="preserve">Schedule D: Accounting Adjustments (Prudency)</t>
  </si>
  <si>
    <t xml:space="preserve">Deal Number</t>
  </si>
  <si>
    <t xml:space="preserve">Counterparty</t>
  </si>
  <si>
    <t xml:space="preserve">Total Accounting Adjustments (Prudency)</t>
  </si>
  <si>
    <t xml:space="preserve">Schedule E: Prior Period Liquidation Adjustments</t>
  </si>
  <si>
    <t xml:space="preserve">Number</t>
  </si>
  <si>
    <t xml:space="preserve">Total Prior Period Liquidation Adjustments</t>
  </si>
  <si>
    <t xml:space="preserve">Reserve</t>
  </si>
  <si>
    <t xml:space="preserve">Release of Reserve</t>
  </si>
  <si>
    <t xml:space="preserve">zzzzzzzzzzz</t>
  </si>
  <si>
    <t xml:space="preserve">Close out ENA-Cal</t>
  </si>
  <si>
    <t xml:space="preserve">EXTRA6</t>
  </si>
  <si>
    <t xml:space="preserve">CLEAN</t>
  </si>
  <si>
    <t xml:space="preserve">Total Notional</t>
  </si>
  <si>
    <t xml:space="preserve">Value on Date</t>
  </si>
  <si>
    <t xml:space="preserve">Quantities (BBtu)</t>
  </si>
  <si>
    <t xml:space="preserve">Transaction Originated</t>
  </si>
  <si>
    <t xml:space="preserve">Enter Value of</t>
  </si>
  <si>
    <t xml:space="preserve">Deal #</t>
  </si>
  <si>
    <t xml:space="preserve">Originated</t>
  </si>
  <si>
    <t xml:space="preserve">Customer</t>
  </si>
  <si>
    <t xml:space="preserve">EGS Origination</t>
  </si>
  <si>
    <t xml:space="preserve">Originator</t>
  </si>
  <si>
    <t xml:space="preserve">(Sales)</t>
  </si>
  <si>
    <t xml:space="preserve">Purchases</t>
  </si>
  <si>
    <t xml:space="preserve">(In Thousands)</t>
  </si>
  <si>
    <t xml:space="preserve">Deal Here</t>
  </si>
  <si>
    <t xml:space="preserve">XXXXX.XX</t>
  </si>
  <si>
    <t xml:space="preserve">Counterparty Name Here</t>
  </si>
  <si>
    <t xml:space="preserve">EGS Originating Entity</t>
  </si>
  <si>
    <t xml:space="preserve">TOTAL ORIGINATION</t>
  </si>
</sst>
</file>

<file path=xl/styles.xml><?xml version="1.0" encoding="utf-8"?>
<styleSheet xmlns="http://schemas.openxmlformats.org/spreadsheetml/2006/main">
  <numFmts count="31">
    <numFmt numFmtId="164" formatCode="General"/>
    <numFmt numFmtId="165" formatCode="General_)"/>
    <numFmt numFmtId="166" formatCode="[$-409]#,##0.00_);[RED]\(#,##0.00\)"/>
    <numFmt numFmtId="167" formatCode="[$-409]#,##0_);[RED]\(#,##0\)"/>
    <numFmt numFmtId="168" formatCode="0"/>
    <numFmt numFmtId="169" formatCode="[$-409]0"/>
    <numFmt numFmtId="170" formatCode="[$-409]m/d/yyyy"/>
    <numFmt numFmtId="171" formatCode="[$-409]m/d/yyyy\ h:mm"/>
    <numFmt numFmtId="172" formatCode="&quot;As of &quot;mmmm\ dd&quot;, &quot;yyyy"/>
    <numFmt numFmtId="173" formatCode="[$-409]#,##0_);\(#,##0\)"/>
    <numFmt numFmtId="174" formatCode="&quot;Through &quot;mmmm\ dd&quot;, &quot;yyyy"/>
    <numFmt numFmtId="175" formatCode="#,##0.000_);[RED]\(#,##0.000\)"/>
    <numFmt numFmtId="176" formatCode="#,##0.0_);\(#,##0.0\)"/>
    <numFmt numFmtId="177" formatCode="&quot;Change since &quot;mmmm\ dd&quot;, &quot;yyyy"/>
    <numFmt numFmtId="178" formatCode="&quot;LTD Through &quot;mmmm\ dd&quot;, &quot;yyyy"/>
    <numFmt numFmtId="179" formatCode="\$#,##0_);&quot;($&quot;#,##0\)"/>
    <numFmt numFmtId="180" formatCode="&quot;MTD Through &quot;mmmm\ dd&quot;, &quot;yyyy"/>
    <numFmt numFmtId="181" formatCode="[$-409]#,##0.00_);\(#,##0.00\)"/>
    <numFmt numFmtId="182" formatCode=";;;"/>
    <numFmt numFmtId="183" formatCode="&quot;YTD Through &quot;mmmm\ dd&quot;, &quot;yyyy"/>
    <numFmt numFmtId="184" formatCode="\$#,##0.00_);[RED]&quot;($&quot;#,##0.00\)"/>
    <numFmt numFmtId="185" formatCode="\$#,##0_);[RED]&quot;($&quot;#,##0\)"/>
    <numFmt numFmtId="186" formatCode="[$-409]mmm\-yy"/>
    <numFmt numFmtId="187" formatCode="[$-409]d\-mmm\-yy"/>
    <numFmt numFmtId="188" formatCode="_(* #,##0_);_(* \(#,##0\);_(* \-??_);_(@_)"/>
    <numFmt numFmtId="189" formatCode="[$-409]d\-mmm"/>
    <numFmt numFmtId="190" formatCode="mmmm\-yy"/>
    <numFmt numFmtId="191" formatCode="0.00"/>
    <numFmt numFmtId="192" formatCode="[$-409]0.00"/>
    <numFmt numFmtId="193" formatCode="_(* #,##0.00_);_(* \(#,##0.00\);_(* \-??_);_(@_)"/>
    <numFmt numFmtId="194" formatCode="&quot;Detail of New Transactions By Originator - &quot;mmmm&quot;, &quot;yyyy"/>
  </numFmts>
  <fonts count="54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Times New Roman"/>
      <family val="0"/>
    </font>
    <font>
      <sz val="10"/>
      <name val="Times New Roman"/>
      <family val="1"/>
    </font>
    <font>
      <sz val="10"/>
      <color rgb="FF0000FF"/>
      <name val="Times New Roman"/>
      <family val="1"/>
    </font>
    <font>
      <b val="true"/>
      <sz val="10"/>
      <name val="Times New Roman"/>
      <family val="1"/>
    </font>
    <font>
      <b val="true"/>
      <sz val="14"/>
      <name val="Times New Roman"/>
      <family val="1"/>
    </font>
    <font>
      <b val="true"/>
      <sz val="17"/>
      <color rgb="FFFF0000"/>
      <name val="Times New Roman"/>
      <family val="1"/>
    </font>
    <font>
      <b val="true"/>
      <sz val="10"/>
      <color rgb="FF0000FF"/>
      <name val="Times New Roman"/>
      <family val="1"/>
    </font>
    <font>
      <b val="true"/>
      <i val="true"/>
      <sz val="10"/>
      <name val="Times New Roman"/>
      <family val="1"/>
    </font>
    <font>
      <b val="true"/>
      <sz val="10"/>
      <name val="Times New Roman"/>
      <family val="0"/>
    </font>
    <font>
      <sz val="18"/>
      <name val="Times New Roman"/>
      <family val="1"/>
    </font>
    <font>
      <u val="single"/>
      <sz val="10"/>
      <name val="Times New Roman"/>
      <family val="1"/>
    </font>
    <font>
      <b val="true"/>
      <u val="single"/>
      <sz val="10"/>
      <name val="Times New Roman"/>
      <family val="1"/>
    </font>
    <font>
      <b val="true"/>
      <sz val="12"/>
      <name val="Times New Roman"/>
      <family val="1"/>
    </font>
    <font>
      <sz val="12"/>
      <color rgb="FF000000"/>
      <name val="Times New Roman"/>
      <family val="1"/>
    </font>
    <font>
      <b val="true"/>
      <sz val="10"/>
      <name val="Arial"/>
      <family val="0"/>
    </font>
    <font>
      <b val="true"/>
      <sz val="14"/>
      <color rgb="FF000080"/>
      <name val="Times New Roman"/>
      <family val="1"/>
    </font>
    <font>
      <b val="true"/>
      <sz val="11"/>
      <color rgb="FF000080"/>
      <name val="Times New Roman"/>
      <family val="1"/>
    </font>
    <font>
      <b val="true"/>
      <i val="true"/>
      <u val="single"/>
      <sz val="10"/>
      <name val="Times New Roman"/>
      <family val="1"/>
    </font>
    <font>
      <b val="true"/>
      <sz val="8"/>
      <color rgb="FF000000"/>
      <name val="Times New Roman"/>
      <family val="1"/>
    </font>
    <font>
      <b val="true"/>
      <sz val="8"/>
      <name val="Times New Roman"/>
      <family val="1"/>
    </font>
    <font>
      <b val="true"/>
      <sz val="11"/>
      <color rgb="FF0000FF"/>
      <name val="Times New Roman"/>
      <family val="1"/>
    </font>
    <font>
      <sz val="8"/>
      <color rgb="FF000000"/>
      <name val="Times New Roman"/>
      <family val="1"/>
    </font>
    <font>
      <sz val="8"/>
      <name val="Times New Roman"/>
      <family val="1"/>
    </font>
    <font>
      <sz val="10"/>
      <color rgb="FF000000"/>
      <name val="Times New Roman"/>
      <family val="1"/>
    </font>
    <font>
      <sz val="8"/>
      <color rgb="FF0000FF"/>
      <name val="Times New Roman"/>
      <family val="1"/>
    </font>
    <font>
      <b val="true"/>
      <sz val="10"/>
      <color rgb="FF0000FF"/>
      <name val="Times New Roman"/>
      <family val="0"/>
    </font>
    <font>
      <i val="true"/>
      <u val="single"/>
      <sz val="10"/>
      <name val="Times New Roman"/>
      <family val="1"/>
    </font>
    <font>
      <sz val="10"/>
      <color rgb="FFFF0000"/>
      <name val="Times New Roman"/>
      <family val="1"/>
    </font>
    <font>
      <b val="true"/>
      <sz val="10"/>
      <color rgb="FF000000"/>
      <name val="Times New Roman"/>
      <family val="1"/>
    </font>
    <font>
      <b val="true"/>
      <sz val="10"/>
      <color rgb="FFFF0000"/>
      <name val="Times New Roman"/>
      <family val="1"/>
    </font>
    <font>
      <sz val="8"/>
      <name val="Times New Roman"/>
      <family val="0"/>
    </font>
    <font>
      <b val="true"/>
      <i val="true"/>
      <sz val="11"/>
      <color rgb="FF0000FF"/>
      <name val="Times New Roman"/>
      <family val="1"/>
    </font>
    <font>
      <i val="true"/>
      <sz val="10"/>
      <name val="Times New Roman"/>
      <family val="1"/>
    </font>
    <font>
      <sz val="8"/>
      <color rgb="FFFF0000"/>
      <name val="Times New Roman"/>
      <family val="1"/>
    </font>
    <font>
      <b val="true"/>
      <u val="single"/>
      <sz val="8"/>
      <color rgb="FFFF0000"/>
      <name val="Times New Roman"/>
      <family val="1"/>
    </font>
    <font>
      <b val="true"/>
      <sz val="8"/>
      <color rgb="FFFF0000"/>
      <name val="Times New Roman"/>
      <family val="1"/>
    </font>
    <font>
      <sz val="8"/>
      <color rgb="FFFF00FF"/>
      <name val="Times New Roman"/>
      <family val="1"/>
    </font>
    <font>
      <sz val="8"/>
      <color rgb="FF008000"/>
      <name val="Times New Roman"/>
      <family val="1"/>
    </font>
    <font>
      <b val="true"/>
      <sz val="8"/>
      <color rgb="FF0000FF"/>
      <name val="Times New Roman"/>
      <family val="1"/>
    </font>
    <font>
      <b val="true"/>
      <sz val="10"/>
      <color rgb="FF800000"/>
      <name val="Times New Roman"/>
      <family val="1"/>
    </font>
    <font>
      <b val="true"/>
      <sz val="11"/>
      <name val="Times New Roman"/>
      <family val="1"/>
    </font>
    <font>
      <sz val="11"/>
      <color rgb="FF0000FF"/>
      <name val="Times New Roman"/>
      <family val="1"/>
    </font>
    <font>
      <sz val="11"/>
      <name val="Times New Roman"/>
      <family val="1"/>
    </font>
    <font>
      <sz val="11"/>
      <color rgb="FF000000"/>
      <name val="Times New Roman"/>
      <family val="1"/>
    </font>
    <font>
      <sz val="11"/>
      <color rgb="FFFF0000"/>
      <name val="Times New Roman"/>
      <family val="1"/>
    </font>
    <font>
      <b val="true"/>
      <sz val="8"/>
      <color rgb="FF3333CC"/>
      <name val="Times New Roman"/>
      <family val="1"/>
    </font>
    <font>
      <b val="true"/>
      <u val="single"/>
      <sz val="10"/>
      <color rgb="FF800000"/>
      <name val="Times New Roman"/>
      <family val="1"/>
    </font>
    <font>
      <sz val="8"/>
      <color rgb="FF000000"/>
      <name val="Tahoma"/>
      <family val="0"/>
    </font>
    <font>
      <b val="true"/>
      <i val="true"/>
      <sz val="10"/>
      <name val="Times New Roman"/>
      <family val="0"/>
    </font>
    <font>
      <u val="single"/>
      <sz val="10"/>
      <color rgb="FF0000FF"/>
      <name val="Times New Roman"/>
      <family val="1"/>
    </font>
  </fonts>
  <fills count="15">
    <fill>
      <patternFill patternType="none"/>
    </fill>
    <fill>
      <patternFill patternType="gray125"/>
    </fill>
    <fill>
      <patternFill patternType="solid">
        <fgColor rgb="FFFFFFFF"/>
        <bgColor rgb="FFEFEFEF"/>
      </patternFill>
    </fill>
    <fill>
      <patternFill patternType="solid">
        <fgColor rgb="FFDFDFDF"/>
        <bgColor rgb="FFEFEFEF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0"/>
      </patternFill>
    </fill>
    <fill>
      <patternFill patternType="solid">
        <fgColor rgb="FFC0C0C0"/>
        <bgColor rgb="FFDFDFDF"/>
      </patternFill>
    </fill>
    <fill>
      <patternFill patternType="solid">
        <fgColor rgb="FFFF00FF"/>
        <bgColor rgb="FFFF00FF"/>
      </patternFill>
    </fill>
    <fill>
      <patternFill patternType="solid">
        <fgColor rgb="FF00FFFF"/>
        <bgColor rgb="FF00FFFF"/>
      </patternFill>
    </fill>
    <fill>
      <patternFill patternType="solid">
        <fgColor rgb="FF00CCFF"/>
        <bgColor rgb="FF33CCCC"/>
      </patternFill>
    </fill>
    <fill>
      <patternFill patternType="solid">
        <fgColor rgb="FF00FF00"/>
        <bgColor rgb="FF33CCCC"/>
      </patternFill>
    </fill>
    <fill>
      <patternFill patternType="solid">
        <fgColor rgb="FFFFFFC0"/>
        <bgColor rgb="FFFFFF99"/>
      </patternFill>
    </fill>
    <fill>
      <patternFill patternType="solid">
        <fgColor rgb="FFFF8080"/>
        <bgColor rgb="FFFF99CC"/>
      </patternFill>
    </fill>
    <fill>
      <patternFill patternType="solid">
        <fgColor rgb="FFFFFF00"/>
        <bgColor rgb="FFFFFF00"/>
      </patternFill>
    </fill>
    <fill>
      <patternFill patternType="solid">
        <fgColor rgb="FFEFEFEF"/>
        <bgColor rgb="FFFFFFFF"/>
      </patternFill>
    </fill>
  </fills>
  <borders count="88">
    <border diagonalUp="false" diagonalDown="false">
      <left/>
      <right/>
      <top/>
      <bottom/>
      <diagonal/>
    </border>
    <border diagonalUp="false" diagonalDown="false">
      <left/>
      <right/>
      <top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medium"/>
      <right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medium"/>
      <right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/>
      <right style="medium"/>
      <top/>
      <bottom style="thin"/>
      <diagonal/>
    </border>
    <border diagonalUp="false" diagonalDown="false">
      <left style="thin"/>
      <right style="thin"/>
      <top style="thin"/>
      <bottom style="double"/>
      <diagonal/>
    </border>
    <border diagonalUp="false" diagonalDown="false">
      <left style="medium"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 style="thick"/>
      <right style="thick"/>
      <top style="thick"/>
      <bottom/>
      <diagonal/>
    </border>
    <border diagonalUp="false" diagonalDown="false">
      <left/>
      <right style="thick"/>
      <top style="thick"/>
      <bottom/>
      <diagonal/>
    </border>
    <border diagonalUp="false" diagonalDown="false">
      <left style="thin"/>
      <right/>
      <top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 style="thick"/>
      <right style="thick"/>
      <top/>
      <bottom style="thin"/>
      <diagonal/>
    </border>
    <border diagonalUp="false" diagonalDown="false">
      <left/>
      <right style="thick"/>
      <top/>
      <bottom style="thin"/>
      <diagonal/>
    </border>
    <border diagonalUp="false" diagonalDown="false">
      <left style="thick"/>
      <right style="thick"/>
      <top/>
      <bottom/>
      <diagonal/>
    </border>
    <border diagonalUp="false" diagonalDown="false">
      <left style="thick"/>
      <right/>
      <top style="thick"/>
      <bottom/>
      <diagonal/>
    </border>
    <border diagonalUp="false" diagonalDown="false">
      <left style="thick"/>
      <right style="thick"/>
      <top style="thin"/>
      <bottom style="thin"/>
      <diagonal/>
    </border>
    <border diagonalUp="false" diagonalDown="false">
      <left style="thin"/>
      <right style="thick"/>
      <top style="thin"/>
      <bottom style="thin"/>
      <diagonal/>
    </border>
    <border diagonalUp="false" diagonalDown="false">
      <left style="thick"/>
      <right style="thin"/>
      <top style="thin"/>
      <bottom style="thin"/>
      <diagonal/>
    </border>
    <border diagonalUp="false" diagonalDown="false">
      <left style="thick"/>
      <right/>
      <top style="thin"/>
      <bottom style="thin"/>
      <diagonal/>
    </border>
    <border diagonalUp="false" diagonalDown="false">
      <left style="thick"/>
      <right/>
      <top/>
      <bottom/>
      <diagonal/>
    </border>
    <border diagonalUp="false" diagonalDown="false">
      <left style="thick"/>
      <right style="thick"/>
      <top style="thick"/>
      <bottom style="thick"/>
      <diagonal/>
    </border>
    <border diagonalUp="false" diagonalDown="false">
      <left/>
      <right style="thick"/>
      <top style="thin"/>
      <bottom style="thin"/>
      <diagonal/>
    </border>
    <border diagonalUp="false" diagonalDown="false">
      <left style="medium"/>
      <right style="thin"/>
      <top/>
      <bottom/>
      <diagonal/>
    </border>
    <border diagonalUp="false" diagonalDown="false">
      <left style="thick"/>
      <right style="thick"/>
      <top style="thin"/>
      <bottom style="thick"/>
      <diagonal/>
    </border>
    <border diagonalUp="false" diagonalDown="false">
      <left/>
      <right style="thick"/>
      <top style="thin"/>
      <bottom style="thick"/>
      <diagonal/>
    </border>
    <border diagonalUp="false" diagonalDown="false">
      <left style="thick"/>
      <right style="thin"/>
      <top style="thick"/>
      <bottom style="thick"/>
      <diagonal/>
    </border>
    <border diagonalUp="false" diagonalDown="false">
      <left style="thick"/>
      <right style="thick"/>
      <top/>
      <bottom style="thick"/>
      <diagonal/>
    </border>
    <border diagonalUp="false" diagonalDown="false">
      <left/>
      <right style="thick"/>
      <top style="thick"/>
      <bottom style="thick"/>
      <diagonal/>
    </border>
    <border diagonalUp="false" diagonalDown="false">
      <left style="thick"/>
      <right/>
      <top style="thick"/>
      <bottom style="thick"/>
      <diagonal/>
    </border>
    <border diagonalUp="false" diagonalDown="false">
      <left/>
      <right/>
      <top style="thick"/>
      <bottom style="thick"/>
      <diagonal/>
    </border>
    <border diagonalUp="false" diagonalDown="false">
      <left style="thick"/>
      <right style="thin"/>
      <top/>
      <bottom style="thin"/>
      <diagonal/>
    </border>
    <border diagonalUp="false" diagonalDown="false">
      <left style="thick"/>
      <right style="thin"/>
      <top/>
      <bottom style="thick"/>
      <diagonal/>
    </border>
    <border diagonalUp="false" diagonalDown="false">
      <left style="thin"/>
      <right style="thin"/>
      <top style="thin"/>
      <bottom style="thick"/>
      <diagonal/>
    </border>
    <border diagonalUp="false" diagonalDown="false">
      <left style="thin"/>
      <right style="thick"/>
      <top style="thin"/>
      <bottom style="thick"/>
      <diagonal/>
    </border>
    <border diagonalUp="false" diagonalDown="false">
      <left style="thick"/>
      <right/>
      <top style="thick"/>
      <bottom style="medium"/>
      <diagonal/>
    </border>
    <border diagonalUp="false" diagonalDown="false">
      <left/>
      <right/>
      <top style="thick"/>
      <bottom style="medium"/>
      <diagonal/>
    </border>
    <border diagonalUp="false" diagonalDown="false">
      <left/>
      <right style="thick"/>
      <top style="thick"/>
      <bottom style="medium"/>
      <diagonal/>
    </border>
    <border diagonalUp="false" diagonalDown="false">
      <left/>
      <right style="thick"/>
      <top/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ck"/>
      <top/>
      <bottom/>
      <diagonal/>
    </border>
    <border diagonalUp="false" diagonalDown="false">
      <left style="thin"/>
      <right style="thick"/>
      <top/>
      <bottom style="thin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ck"/>
      <right/>
      <top style="thin"/>
      <bottom style="double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 style="thick"/>
      <top style="thin"/>
      <bottom style="medium"/>
      <diagonal/>
    </border>
    <border diagonalUp="false" diagonalDown="false">
      <left style="thick"/>
      <right/>
      <top/>
      <bottom style="thick"/>
      <diagonal/>
    </border>
    <border diagonalUp="false" diagonalDown="false">
      <left/>
      <right/>
      <top/>
      <bottom style="thick"/>
      <diagonal/>
    </border>
    <border diagonalUp="false" diagonalDown="false">
      <left/>
      <right style="thick"/>
      <top/>
      <bottom style="thick"/>
      <diagonal/>
    </border>
    <border diagonalUp="false" diagonalDown="false">
      <left style="thick"/>
      <right style="thin"/>
      <top/>
      <bottom/>
      <diagonal/>
    </border>
    <border diagonalUp="false" diagonalDown="false">
      <left/>
      <right style="thick"/>
      <top style="thin"/>
      <bottom style="double"/>
      <diagonal/>
    </border>
    <border diagonalUp="false" diagonalDown="false">
      <left/>
      <right/>
      <top style="thick"/>
      <bottom/>
      <diagonal/>
    </border>
    <border diagonalUp="false" diagonalDown="false">
      <left style="thin"/>
      <right style="thick"/>
      <top style="thin"/>
      <bottom style="double"/>
      <diagonal/>
    </border>
    <border diagonalUp="false" diagonalDown="false">
      <left style="thick"/>
      <right/>
      <top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/>
      <right style="thick"/>
      <top/>
      <bottom style="medium"/>
      <diagonal/>
    </border>
  </borders>
  <cellStyleXfs count="22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84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0" fillId="0" borderId="0" applyFont="true" applyBorder="false" applyAlignment="false" applyProtection="false"/>
    <xf numFmtId="165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53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8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9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6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7" fontId="5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1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3" fontId="5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12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4" fontId="1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7" fontId="5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3" fontId="5" fillId="0" borderId="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6" fontId="5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5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7" fontId="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4" fillId="0" borderId="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7" fontId="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4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6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6" fontId="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6" fontId="5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5" fillId="0" borderId="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5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7" fontId="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6" fontId="5" fillId="0" borderId="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8" fontId="1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9" fontId="5" fillId="0" borderId="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9" fontId="5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0" fontId="1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5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3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7" fontId="5" fillId="3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7" fillId="2" borderId="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9" fontId="7" fillId="2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1" fontId="5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5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5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5" fillId="4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9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2" fontId="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2" fontId="5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3" fontId="1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3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9" fontId="5" fillId="2" borderId="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9" fontId="5" fillId="2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5" fontId="5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12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7" fontId="7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7" fillId="2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7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2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7" fontId="4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17" fillId="0" borderId="0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5" fillId="5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5" fillId="5" borderId="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9" fontId="5" fillId="5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9" fontId="4" fillId="5" borderId="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" fillId="2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5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2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9" fontId="4" fillId="2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6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6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6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18" fillId="6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7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8" fillId="7" borderId="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0" fillId="7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7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0" fillId="8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8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1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2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9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2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1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11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3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6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8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7" fontId="10" fillId="1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7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11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8" fontId="1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3" fontId="1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3" fontId="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2" fillId="1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3" fillId="12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3" fillId="12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11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11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2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3" fontId="5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2" fillId="1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3" fillId="12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3" fillId="1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3" fillId="1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11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10" fillId="11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5" fillId="9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25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3" fontId="10" fillId="11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8" fontId="25" fillId="2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26" fillId="0" borderId="1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27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5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0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27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2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6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8" fontId="25" fillId="2" borderId="1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25" fillId="2" borderId="1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26" fillId="0" borderId="1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5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21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5" fillId="0" borderId="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3" fontId="15" fillId="0" borderId="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5" fillId="0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7" fillId="0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5" fillId="2" borderId="2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9" fontId="26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7" fontId="25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26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2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6" fillId="2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8" fillId="2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25" fillId="2" borderId="1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25" fillId="2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25" fillId="2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26" fillId="2" borderId="1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25" fillId="2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5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27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29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5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5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25" fillId="2" borderId="2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7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5" fillId="2" borderId="1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9" fontId="2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7" fontId="25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5" fillId="2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9" fontId="25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5" fillId="2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5" fillId="2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5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25" fillId="2" borderId="2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2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5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5" fillId="0" borderId="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5" fillId="0" borderId="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5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5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21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3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1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3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31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3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5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0" borderId="1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3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5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5" fillId="0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5" fillId="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1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33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3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33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5" fillId="2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11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33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31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33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33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5" fillId="0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9" fontId="5" fillId="2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9" fontId="5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9" fontId="5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4" fillId="1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22" fillId="11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35" fillId="6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26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2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9" fontId="34" fillId="1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26" fillId="1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26" fillId="1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26" fillId="1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36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9" fontId="26" fillId="8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23" fillId="2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23" fillId="2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7" fillId="8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7" fillId="8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7" fillId="8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23" fillId="2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23" fillId="2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8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9" fontId="22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37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26" fillId="2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9" fontId="26" fillId="2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9" fillId="2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37" fillId="2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6" fillId="2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8" fillId="2" borderId="4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40" fillId="2" borderId="4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40" fillId="2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41" fillId="2" borderId="4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5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39" fillId="2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8" fillId="13" borderId="3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40" fillId="13" borderId="4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40" fillId="13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8" fillId="2" borderId="3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39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28" fillId="2" borderId="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40" fillId="2" borderId="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37" fillId="2" borderId="1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41" fillId="2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8" fillId="2" borderId="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5" fillId="1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28" fillId="10" borderId="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8" fillId="2" borderId="1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9" fontId="37" fillId="1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37" fillId="14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8" fillId="14" borderId="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8" fillId="2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37" fillId="2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8" fillId="2" borderId="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8" fillId="2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8" fillId="2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41" fillId="2" borderId="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39" fillId="2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9" fontId="41" fillId="2" borderId="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10" fillId="11" borderId="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42" fillId="2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9" fontId="26" fillId="10" borderId="4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8" fillId="2" borderId="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40" fillId="2" borderId="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41" fillId="2" borderId="5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41" fillId="2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41" fillId="2" borderId="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8" fillId="13" borderId="4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40" fillId="13" borderId="3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41" fillId="13" borderId="4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41" fillId="13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8" fillId="13" borderId="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40" fillId="13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37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41" fillId="2" borderId="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39" fillId="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6" fillId="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8" fillId="0" borderId="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40" fillId="0" borderId="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41" fillId="0" borderId="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10" fillId="11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9" fontId="26" fillId="2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35" fillId="6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7" fillId="0" borderId="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5" fillId="0" borderId="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5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5" fillId="0" borderId="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43" fillId="0" borderId="5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86" fontId="26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6" fontId="26" fillId="2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43" fillId="0" borderId="4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9" fontId="27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7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6" fontId="26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43" fillId="0" borderId="5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9" fontId="27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7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5" fontId="37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5" fontId="2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7" fillId="0" borderId="6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3" fontId="5" fillId="0" borderId="6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5" fontId="27" fillId="0" borderId="6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5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4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4" fillId="0" borderId="6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4" fillId="0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44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45" fillId="0" borderId="1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44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5" fillId="0" borderId="4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5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44" fillId="0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4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4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44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4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4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4" fillId="0" borderId="6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0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47" fillId="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47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4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47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47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47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47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47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47" fillId="0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10" fillId="11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47" fillId="2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47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46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46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46" fillId="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46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46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4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46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5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81" fontId="4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46" fillId="0" borderId="4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45" fillId="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46" fillId="0" borderId="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5" fillId="0" borderId="4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47" fillId="2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5" borderId="4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5" fillId="0" borderId="7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45" fillId="0" borderId="7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48" fillId="0" borderId="7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7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46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4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5" fillId="0" borderId="7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5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5" fontId="27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5" fillId="0" borderId="7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1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5" fontId="2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26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3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9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7" fillId="0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43" fillId="0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3" fillId="0" borderId="6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3" fontId="43" fillId="0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50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3" fillId="0" borderId="4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3" fontId="32" fillId="0" borderId="8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32" fillId="0" borderId="67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7" fontId="5" fillId="0" borderId="8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3" fontId="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5" fontId="27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0" fontId="5" fillId="0" borderId="8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8" fontId="5" fillId="2" borderId="6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7" fontId="5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5" fontId="27" fillId="0" borderId="6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5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5" fontId="5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5" fillId="0" borderId="4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85" fontId="5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5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5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3" fontId="5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5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7" fillId="0" borderId="4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5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5" fillId="0" borderId="3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43" fillId="0" borderId="6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43" fillId="0" borderId="6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3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43" fillId="0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5" fillId="0" borderId="8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1" fontId="5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2" fontId="5" fillId="0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92" fontId="5" fillId="0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1" fontId="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5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7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7" fillId="0" borderId="6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7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43" fillId="0" borderId="8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43" fillId="0" borderId="8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43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43" fillId="0" borderId="8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43" fillId="0" borderId="8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5" fontId="7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5" fillId="0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7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7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5" fillId="0" borderId="65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4" fillId="0" borderId="65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7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7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7" fillId="0" borderId="7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7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7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5" fillId="0" borderId="7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3" fontId="7" fillId="0" borderId="7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26" fillId="0" borderId="1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5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6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5" fillId="0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4" fontId="7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2" fontId="52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2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5" fillId="0" borderId="2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3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0" fontId="5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5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5" fontId="5" fillId="0" borderId="0" xfId="21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5" fillId="0" borderId="0" xfId="21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7" fillId="3" borderId="0" xfId="21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5" fillId="3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5" fillId="3" borderId="0" xfId="21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5" fillId="3" borderId="1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5" fillId="0" borderId="0" xfId="21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3" fontId="5" fillId="0" borderId="0" xfId="21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73" fontId="5" fillId="0" borderId="0" xfId="21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5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5" fillId="0" borderId="0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5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</cellXfs>
  <cellStyles count="8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Comma_Report" xfId="20"/>
    <cellStyle name="Normal_0694ORG" xfId="21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0"/>
      <rgbColor rgb="FFEFEFEF"/>
      <rgbColor rgb="FF660066"/>
      <rgbColor rgb="FFFF8080"/>
      <rgbColor rgb="FF0066CC"/>
      <rgbColor rgb="FFDFDFD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CC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worksheet" Target="worksheets/sheet18.xml"/><Relationship Id="rId21" Type="http://schemas.openxmlformats.org/officeDocument/2006/relationships/worksheet" Target="worksheets/sheet19.xml"/><Relationship Id="rId22" Type="http://schemas.openxmlformats.org/officeDocument/2006/relationships/worksheet" Target="worksheets/sheet20.xml"/><Relationship Id="rId23" Type="http://schemas.openxmlformats.org/officeDocument/2006/relationships/worksheet" Target="worksheets/sheet21.xml"/><Relationship Id="rId24" Type="http://schemas.openxmlformats.org/officeDocument/2006/relationships/worksheet" Target="worksheets/sheet22.xml"/><Relationship Id="rId25" Type="http://schemas.openxmlformats.org/officeDocument/2006/relationships/worksheet" Target="worksheets/sheet23.xml"/><Relationship Id="rId26" Type="http://schemas.openxmlformats.org/officeDocument/2006/relationships/worksheet" Target="worksheets/sheet24.xml"/><Relationship Id="rId27" Type="http://schemas.openxmlformats.org/officeDocument/2006/relationships/worksheet" Target="worksheets/sheet25.xml"/><Relationship Id="rId28" Type="http://schemas.openxmlformats.org/officeDocument/2006/relationships/externalLink" Target="externalLinks/externalLink1.xml"/><Relationship Id="rId29" Type="http://schemas.openxmlformats.org/officeDocument/2006/relationships/externalLink" Target="externalLinks/externalLink2.xml"/><Relationship Id="rId30" Type="http://schemas.openxmlformats.org/officeDocument/2006/relationships/externalLink" Target="externalLinks/externalLink3.xml"/><Relationship Id="rId31" Type="http://schemas.openxmlformats.org/officeDocument/2006/relationships/externalLink" Target="externalLinks/externalLink4.xml"/><Relationship Id="rId32" Type="http://schemas.openxmlformats.org/officeDocument/2006/relationships/externalLink" Target="externalLinks/externalLink5.xml"/><Relationship Id="rId33" Type="http://schemas.openxmlformats.org/officeDocument/2006/relationships/externalLink" Target="externalLinks/externalLink6.xml"/><Relationship Id="rId34" Type="http://schemas.openxmlformats.org/officeDocument/2006/relationships/externalLink" Target="externalLinks/externalLink7.xml"/><Relationship Id="rId35" Type="http://schemas.openxmlformats.org/officeDocument/2006/relationships/externalLink" Target="externalLinks/externalLink8.xml"/><Relationship Id="rId36" Type="http://schemas.openxmlformats.org/officeDocument/2006/relationships/externalLink" Target="externalLinks/externalLink9.xml"/><Relationship Id="rId37" Type="http://schemas.openxmlformats.org/officeDocument/2006/relationships/externalLink" Target="externalLinks/externalLink10.xml"/><Relationship Id="rId38" Type="http://schemas.openxmlformats.org/officeDocument/2006/relationships/externalLink" Target="externalLinks/externalLink11.xml"/><Relationship Id="rId39" Type="http://schemas.openxmlformats.org/officeDocument/2006/relationships/externalLink" Target="externalLinks/externalLink12.xml"/><Relationship Id="rId40" Type="http://schemas.openxmlformats.org/officeDocument/2006/relationships/externalLink" Target="externalLinks/externalLink13.xml"/><Relationship Id="rId41" Type="http://schemas.openxmlformats.org/officeDocument/2006/relationships/externalLink" Target="externalLinks/externalLink14.xml"/><Relationship Id="rId42" Type="http://schemas.openxmlformats.org/officeDocument/2006/relationships/externalLink" Target="externalLinks/externalLink15.xml"/><Relationship Id="rId43" Type="http://schemas.openxmlformats.org/officeDocument/2006/relationships/externalLink" Target="externalLinks/externalLink16.xml"/><Relationship Id="rId44" Type="http://schemas.openxmlformats.org/officeDocument/2006/relationships/externalLink" Target="externalLinks/externalLink17.xml"/><Relationship Id="rId45" Type="http://schemas.openxmlformats.org/officeDocument/2006/relationships/externalLink" Target="externalLinks/externalLink18.xml"/><Relationship Id="rId46" Type="http://schemas.openxmlformats.org/officeDocument/2006/relationships/externalLink" Target="externalLinks/externalLink19.xml"/><Relationship Id="rId47" Type="http://schemas.openxmlformats.org/officeDocument/2006/relationships/externalLink" Target="externalLinks/externalLink20.xml"/><Relationship Id="rId48" Type="http://schemas.openxmlformats.org/officeDocument/2006/relationships/externalLink" Target="externalLinks/externalLink21.xml"/><Relationship Id="rId49" Type="http://schemas.openxmlformats.org/officeDocument/2006/relationships/externalLink" Target="externalLinks/externalLink22.xml"/><Relationship Id="rId50" Type="http://schemas.openxmlformats.org/officeDocument/2006/relationships/externalLink" Target="externalLinks/externalLink23.xml"/><Relationship Id="rId51" Type="http://schemas.openxmlformats.org/officeDocument/2006/relationships/externalLink" Target="externalLinks/externalLink24.xml"/><Relationship Id="rId52" Type="http://schemas.openxmlformats.org/officeDocument/2006/relationships/externalLink" Target="externalLinks/externalLink25.xml"/><Relationship Id="rId53" Type="http://schemas.openxmlformats.org/officeDocument/2006/relationships/externalLink" Target="externalLinks/externalLink26.xml"/><Relationship Id="rId54" Type="http://schemas.openxmlformats.org/officeDocument/2006/relationships/externalLink" Target="externalLinks/externalLink27.xml"/><Relationship Id="rId55" Type="http://schemas.openxmlformats.org/officeDocument/2006/relationships/externalLink" Target="externalLinks/externalLink28.xml"/><Relationship Id="rId56" Type="http://schemas.openxmlformats.org/officeDocument/2006/relationships/externalLink" Target="externalLinks/externalLink29.xml"/><Relationship Id="rId57" Type="http://schemas.openxmlformats.org/officeDocument/2006/relationships/externalLink" Target="externalLinks/externalLink30.xml"/><Relationship Id="rId58" Type="http://schemas.openxmlformats.org/officeDocument/2006/relationships/externalLink" Target="externalLinks/externalLink31.xml"/><Relationship Id="rId59" Type="http://schemas.openxmlformats.org/officeDocument/2006/relationships/externalLink" Target="externalLinks/externalLink32.xml"/><Relationship Id="rId60" Type="http://schemas.openxmlformats.org/officeDocument/2006/relationships/externalLink" Target="externalLinks/externalLink33.xml"/><Relationship Id="rId61" Type="http://schemas.openxmlformats.org/officeDocument/2006/relationships/externalLink" Target="externalLinks/externalLink34.xml"/><Relationship Id="rId62" Type="http://schemas.openxmlformats.org/officeDocument/2006/relationships/externalLink" Target="externalLinks/externalLink35.xml"/><Relationship Id="rId63" Type="http://schemas.openxmlformats.org/officeDocument/2006/relationships/externalLink" Target="externalLinks/externalLink36.xml"/><Relationship Id="rId64" Type="http://schemas.openxmlformats.org/officeDocument/2006/relationships/externalLink" Target="externalLinks/externalLink37.xml"/><Relationship Id="rId65" Type="http://schemas.openxmlformats.org/officeDocument/2006/relationships/externalLink" Target="externalLinks/externalLink38.xml"/><Relationship Id="rId66" Type="http://schemas.openxmlformats.org/officeDocument/2006/relationships/externalLink" Target="externalLinks/externalLink39.xml"/><Relationship Id="rId67" Type="http://schemas.openxmlformats.org/officeDocument/2006/relationships/externalLink" Target="externalLinks/externalLink40.xml"/><Relationship Id="rId68" Type="http://schemas.openxmlformats.org/officeDocument/2006/relationships/externalLink" Target="externalLinks/externalLink41.xml"/><Relationship Id="rId69" Type="http://schemas.openxmlformats.org/officeDocument/2006/relationships/externalLink" Target="externalLinks/externalLink42.xml"/><Relationship Id="rId70" Type="http://schemas.openxmlformats.org/officeDocument/2006/relationships/externalLink" Target="externalLinks/externalLink43.xml"/><Relationship Id="rId71" Type="http://schemas.openxmlformats.org/officeDocument/2006/relationships/externalLink" Target="externalLinks/externalLink44.xml"/><Relationship Id="rId72" Type="http://schemas.openxmlformats.org/officeDocument/2006/relationships/externalLink" Target="externalLinks/externalLink45.xml"/><Relationship Id="rId73" Type="http://schemas.openxmlformats.org/officeDocument/2006/relationships/externalLink" Target="externalLinks/externalLink46.xml"/><Relationship Id="rId74" Type="http://schemas.openxmlformats.org/officeDocument/2006/relationships/externalLink" Target="externalLinks/externalLink47.xml"/><Relationship Id="rId75" Type="http://schemas.openxmlformats.org/officeDocument/2006/relationships/externalLink" Target="externalLinks/externalLink48.xml"/><Relationship Id="rId76" Type="http://schemas.openxmlformats.org/officeDocument/2006/relationships/externalLink" Target="externalLinks/externalLink49.xml"/><Relationship Id="rId77" Type="http://schemas.openxmlformats.org/officeDocument/2006/relationships/externalLink" Target="externalLinks/externalLink50.xml"/><Relationship Id="rId78" Type="http://schemas.openxmlformats.org/officeDocument/2006/relationships/externalLink" Target="externalLinks/externalLink51.xml"/><Relationship Id="rId79" Type="http://schemas.openxmlformats.org/officeDocument/2006/relationships/externalLink" Target="externalLinks/externalLink52.xml"/><Relationship Id="rId80" Type="http://schemas.openxmlformats.org/officeDocument/2006/relationships/externalLink" Target="externalLinks/externalLink53.xml"/><Relationship Id="rId81" Type="http://schemas.openxmlformats.org/officeDocument/2006/relationships/externalLink" Target="externalLinks/externalLink54.xml"/><Relationship Id="rId82" Type="http://schemas.openxmlformats.org/officeDocument/2006/relationships/externalLink" Target="externalLinks/externalLink55.xml"/><Relationship Id="rId83" Type="http://schemas.openxmlformats.org/officeDocument/2006/relationships/externalLink" Target="externalLinks/externalLink56.xml"/><Relationship Id="rId84" Type="http://schemas.openxmlformats.org/officeDocument/2006/relationships/externalLink" Target="externalLinks/externalLink57.xml"/><Relationship Id="rId85" Type="http://schemas.openxmlformats.org/officeDocument/2006/relationships/externalLink" Target="externalLinks/externalLink58.xml"/><Relationship Id="rId86" Type="http://schemas.openxmlformats.org/officeDocument/2006/relationships/externalLink" Target="externalLinks/externalLink59.xml"/><Relationship Id="rId87" Type="http://schemas.openxmlformats.org/officeDocument/2006/relationships/externalLink" Target="externalLinks/externalLink60.xml"/><Relationship Id="rId88" Type="http://schemas.openxmlformats.org/officeDocument/2006/relationships/externalLink" Target="externalLinks/externalLink61.xml"/><Relationship Id="rId89" Type="http://schemas.openxmlformats.org/officeDocument/2006/relationships/externalLink" Target="externalLinks/externalLink62.xml"/><Relationship Id="rId90" Type="http://schemas.openxmlformats.org/officeDocument/2006/relationships/sharedStrings" Target="sharedStrings.xml"/>
</Relationships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1772280</xdr:colOff>
          <xdr:row>2</xdr:row>
          <xdr:rowOff>142920</xdr:rowOff>
        </xdr:from>
        <xdr:to>
          <xdr:col>1</xdr:col>
          <xdr:colOff>292320</xdr:colOff>
          <xdr:row>5</xdr:row>
          <xdr:rowOff>133560</xdr:rowOff>
        </xdr:to>
        <xdr:sp>
          <xdr:nvSpPr>
            <xdr:cNvPr id="1001" name="Button 1" descr="Daily Change Macro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Daily Change Macro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59</xdr:col>
          <xdr:colOff>80640</xdr:colOff>
          <xdr:row>4</xdr:row>
          <xdr:rowOff>47160</xdr:rowOff>
        </xdr:from>
        <xdr:to>
          <xdr:col>61</xdr:col>
          <xdr:colOff>141480</xdr:colOff>
          <xdr:row>6</xdr:row>
          <xdr:rowOff>190440</xdr:rowOff>
        </xdr:to>
        <xdr:sp>
          <xdr:nvSpPr>
            <xdr:cNvPr id="1002" name="Button 3" descr="MTD Macro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MTD Macro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59</xdr:col>
          <xdr:colOff>60480</xdr:colOff>
          <xdr:row>0</xdr:row>
          <xdr:rowOff>142560</xdr:rowOff>
        </xdr:from>
        <xdr:to>
          <xdr:col>61</xdr:col>
          <xdr:colOff>101520</xdr:colOff>
          <xdr:row>2</xdr:row>
          <xdr:rowOff>161640</xdr:rowOff>
        </xdr:to>
        <xdr:sp>
          <xdr:nvSpPr>
            <xdr:cNvPr id="1003" name="Button 4" descr="YTD Macro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YTD Macro</a:t>
              </a:r>
            </a:p>
          </xdr:txBody>
        </xdr:sp>
        <xdr:clientData/>
      </xdr:twoCellAnchor>
    </mc:Choice>
  </mc:AlternateContent>
</xdr:wsDr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34</xdr:col>
      <xdr:colOff>0</xdr:colOff>
      <xdr:row>41</xdr:row>
      <xdr:rowOff>0</xdr:rowOff>
    </xdr:from>
    <xdr:to>
      <xdr:col>36</xdr:col>
      <xdr:colOff>1080</xdr:colOff>
      <xdr:row>41</xdr:row>
      <xdr:rowOff>161640</xdr:rowOff>
    </xdr:to>
    <xdr:sp>
      <xdr:nvSpPr>
        <xdr:cNvPr id="10" name="Rectangle 1"/>
        <xdr:cNvSpPr/>
      </xdr:nvSpPr>
      <xdr:spPr>
        <a:xfrm>
          <a:off x="38258640" y="6705720"/>
          <a:ext cx="2044080" cy="16164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34</xdr:col>
      <xdr:colOff>0</xdr:colOff>
      <xdr:row>41</xdr:row>
      <xdr:rowOff>0</xdr:rowOff>
    </xdr:from>
    <xdr:to>
      <xdr:col>36</xdr:col>
      <xdr:colOff>1080</xdr:colOff>
      <xdr:row>41</xdr:row>
      <xdr:rowOff>161640</xdr:rowOff>
    </xdr:to>
    <xdr:sp>
      <xdr:nvSpPr>
        <xdr:cNvPr id="11" name="Rectangle 2"/>
        <xdr:cNvSpPr/>
      </xdr:nvSpPr>
      <xdr:spPr>
        <a:xfrm>
          <a:off x="38258640" y="6705720"/>
          <a:ext cx="2044080" cy="16164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34</xdr:col>
      <xdr:colOff>0</xdr:colOff>
      <xdr:row>41</xdr:row>
      <xdr:rowOff>0</xdr:rowOff>
    </xdr:from>
    <xdr:to>
      <xdr:col>36</xdr:col>
      <xdr:colOff>1080</xdr:colOff>
      <xdr:row>41</xdr:row>
      <xdr:rowOff>161640</xdr:rowOff>
    </xdr:to>
    <xdr:sp>
      <xdr:nvSpPr>
        <xdr:cNvPr id="12" name="Rectangle 1"/>
        <xdr:cNvSpPr/>
      </xdr:nvSpPr>
      <xdr:spPr>
        <a:xfrm>
          <a:off x="38258640" y="6705720"/>
          <a:ext cx="2044080" cy="16164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34</xdr:col>
      <xdr:colOff>0</xdr:colOff>
      <xdr:row>41</xdr:row>
      <xdr:rowOff>0</xdr:rowOff>
    </xdr:from>
    <xdr:to>
      <xdr:col>36</xdr:col>
      <xdr:colOff>1080</xdr:colOff>
      <xdr:row>41</xdr:row>
      <xdr:rowOff>161640</xdr:rowOff>
    </xdr:to>
    <xdr:sp>
      <xdr:nvSpPr>
        <xdr:cNvPr id="13" name="Rectangle 2"/>
        <xdr:cNvSpPr/>
      </xdr:nvSpPr>
      <xdr:spPr>
        <a:xfrm>
          <a:off x="38258640" y="6705720"/>
          <a:ext cx="2044080" cy="16164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34</xdr:col>
      <xdr:colOff>0</xdr:colOff>
      <xdr:row>41</xdr:row>
      <xdr:rowOff>0</xdr:rowOff>
    </xdr:from>
    <xdr:to>
      <xdr:col>36</xdr:col>
      <xdr:colOff>1080</xdr:colOff>
      <xdr:row>41</xdr:row>
      <xdr:rowOff>161640</xdr:rowOff>
    </xdr:to>
    <xdr:sp>
      <xdr:nvSpPr>
        <xdr:cNvPr id="14" name="Rectangle 1"/>
        <xdr:cNvSpPr/>
      </xdr:nvSpPr>
      <xdr:spPr>
        <a:xfrm>
          <a:off x="38258640" y="6705720"/>
          <a:ext cx="2044080" cy="16164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34</xdr:col>
      <xdr:colOff>0</xdr:colOff>
      <xdr:row>41</xdr:row>
      <xdr:rowOff>0</xdr:rowOff>
    </xdr:from>
    <xdr:to>
      <xdr:col>36</xdr:col>
      <xdr:colOff>1080</xdr:colOff>
      <xdr:row>41</xdr:row>
      <xdr:rowOff>161640</xdr:rowOff>
    </xdr:to>
    <xdr:sp>
      <xdr:nvSpPr>
        <xdr:cNvPr id="15" name="Rectangle 2"/>
        <xdr:cNvSpPr/>
      </xdr:nvSpPr>
      <xdr:spPr>
        <a:xfrm>
          <a:off x="38258640" y="6705720"/>
          <a:ext cx="2044080" cy="16164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34</xdr:col>
      <xdr:colOff>0</xdr:colOff>
      <xdr:row>41</xdr:row>
      <xdr:rowOff>0</xdr:rowOff>
    </xdr:from>
    <xdr:to>
      <xdr:col>36</xdr:col>
      <xdr:colOff>1080</xdr:colOff>
      <xdr:row>41</xdr:row>
      <xdr:rowOff>161640</xdr:rowOff>
    </xdr:to>
    <xdr:sp>
      <xdr:nvSpPr>
        <xdr:cNvPr id="16" name="Rectangle 1"/>
        <xdr:cNvSpPr/>
      </xdr:nvSpPr>
      <xdr:spPr>
        <a:xfrm>
          <a:off x="38258640" y="6705720"/>
          <a:ext cx="2044080" cy="16164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33</xdr:col>
      <xdr:colOff>1015920</xdr:colOff>
      <xdr:row>46</xdr:row>
      <xdr:rowOff>37800</xdr:rowOff>
    </xdr:from>
    <xdr:to>
      <xdr:col>35</xdr:col>
      <xdr:colOff>1048320</xdr:colOff>
      <xdr:row>47</xdr:row>
      <xdr:rowOff>38160</xdr:rowOff>
    </xdr:to>
    <xdr:sp>
      <xdr:nvSpPr>
        <xdr:cNvPr id="17" name="Rectangle 2"/>
        <xdr:cNvSpPr/>
      </xdr:nvSpPr>
      <xdr:spPr>
        <a:xfrm>
          <a:off x="38228040" y="7553160"/>
          <a:ext cx="205488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34</xdr:col>
      <xdr:colOff>0</xdr:colOff>
      <xdr:row>41</xdr:row>
      <xdr:rowOff>0</xdr:rowOff>
    </xdr:from>
    <xdr:to>
      <xdr:col>36</xdr:col>
      <xdr:colOff>1080</xdr:colOff>
      <xdr:row>41</xdr:row>
      <xdr:rowOff>161640</xdr:rowOff>
    </xdr:to>
    <xdr:sp>
      <xdr:nvSpPr>
        <xdr:cNvPr id="18" name="Rectangle 1"/>
        <xdr:cNvSpPr/>
      </xdr:nvSpPr>
      <xdr:spPr>
        <a:xfrm>
          <a:off x="38258640" y="6705720"/>
          <a:ext cx="2044080" cy="16164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34</xdr:col>
      <xdr:colOff>0</xdr:colOff>
      <xdr:row>41</xdr:row>
      <xdr:rowOff>0</xdr:rowOff>
    </xdr:from>
    <xdr:to>
      <xdr:col>36</xdr:col>
      <xdr:colOff>1080</xdr:colOff>
      <xdr:row>41</xdr:row>
      <xdr:rowOff>161640</xdr:rowOff>
    </xdr:to>
    <xdr:sp>
      <xdr:nvSpPr>
        <xdr:cNvPr id="19" name="Rectangle 2"/>
        <xdr:cNvSpPr/>
      </xdr:nvSpPr>
      <xdr:spPr>
        <a:xfrm>
          <a:off x="38258640" y="6705720"/>
          <a:ext cx="2044080" cy="16164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34</xdr:col>
      <xdr:colOff>0</xdr:colOff>
      <xdr:row>41</xdr:row>
      <xdr:rowOff>0</xdr:rowOff>
    </xdr:from>
    <xdr:to>
      <xdr:col>36</xdr:col>
      <xdr:colOff>1080</xdr:colOff>
      <xdr:row>41</xdr:row>
      <xdr:rowOff>161640</xdr:rowOff>
    </xdr:to>
    <xdr:sp>
      <xdr:nvSpPr>
        <xdr:cNvPr id="20" name="Rectangle 1"/>
        <xdr:cNvSpPr/>
      </xdr:nvSpPr>
      <xdr:spPr>
        <a:xfrm>
          <a:off x="38258640" y="6705720"/>
          <a:ext cx="2044080" cy="16164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34</xdr:col>
      <xdr:colOff>0</xdr:colOff>
      <xdr:row>41</xdr:row>
      <xdr:rowOff>0</xdr:rowOff>
    </xdr:from>
    <xdr:to>
      <xdr:col>36</xdr:col>
      <xdr:colOff>1080</xdr:colOff>
      <xdr:row>41</xdr:row>
      <xdr:rowOff>161640</xdr:rowOff>
    </xdr:to>
    <xdr:sp>
      <xdr:nvSpPr>
        <xdr:cNvPr id="21" name="Rectangle 2"/>
        <xdr:cNvSpPr/>
      </xdr:nvSpPr>
      <xdr:spPr>
        <a:xfrm>
          <a:off x="38258640" y="6705720"/>
          <a:ext cx="2044080" cy="16164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34</xdr:col>
      <xdr:colOff>0</xdr:colOff>
      <xdr:row>41</xdr:row>
      <xdr:rowOff>0</xdr:rowOff>
    </xdr:from>
    <xdr:to>
      <xdr:col>36</xdr:col>
      <xdr:colOff>1080</xdr:colOff>
      <xdr:row>41</xdr:row>
      <xdr:rowOff>161640</xdr:rowOff>
    </xdr:to>
    <xdr:sp>
      <xdr:nvSpPr>
        <xdr:cNvPr id="22" name="Rectangle 1"/>
        <xdr:cNvSpPr/>
      </xdr:nvSpPr>
      <xdr:spPr>
        <a:xfrm>
          <a:off x="38258640" y="6705720"/>
          <a:ext cx="2044080" cy="16164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34</xdr:col>
      <xdr:colOff>0</xdr:colOff>
      <xdr:row>41</xdr:row>
      <xdr:rowOff>0</xdr:rowOff>
    </xdr:from>
    <xdr:to>
      <xdr:col>36</xdr:col>
      <xdr:colOff>1080</xdr:colOff>
      <xdr:row>41</xdr:row>
      <xdr:rowOff>161640</xdr:rowOff>
    </xdr:to>
    <xdr:sp>
      <xdr:nvSpPr>
        <xdr:cNvPr id="23" name="Rectangle 2"/>
        <xdr:cNvSpPr/>
      </xdr:nvSpPr>
      <xdr:spPr>
        <a:xfrm>
          <a:off x="38258640" y="6705720"/>
          <a:ext cx="2044080" cy="16164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34</xdr:col>
      <xdr:colOff>0</xdr:colOff>
      <xdr:row>41</xdr:row>
      <xdr:rowOff>0</xdr:rowOff>
    </xdr:from>
    <xdr:to>
      <xdr:col>36</xdr:col>
      <xdr:colOff>1080</xdr:colOff>
      <xdr:row>41</xdr:row>
      <xdr:rowOff>161640</xdr:rowOff>
    </xdr:to>
    <xdr:sp>
      <xdr:nvSpPr>
        <xdr:cNvPr id="24" name="Rectangle 1"/>
        <xdr:cNvSpPr/>
      </xdr:nvSpPr>
      <xdr:spPr>
        <a:xfrm>
          <a:off x="38258640" y="6705720"/>
          <a:ext cx="2044080" cy="16164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34</xdr:col>
      <xdr:colOff>0</xdr:colOff>
      <xdr:row>41</xdr:row>
      <xdr:rowOff>0</xdr:rowOff>
    </xdr:from>
    <xdr:to>
      <xdr:col>36</xdr:col>
      <xdr:colOff>1080</xdr:colOff>
      <xdr:row>41</xdr:row>
      <xdr:rowOff>161640</xdr:rowOff>
    </xdr:to>
    <xdr:sp>
      <xdr:nvSpPr>
        <xdr:cNvPr id="25" name="Rectangle 2"/>
        <xdr:cNvSpPr/>
      </xdr:nvSpPr>
      <xdr:spPr>
        <a:xfrm>
          <a:off x="38258640" y="6705720"/>
          <a:ext cx="2044080" cy="16164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34</xdr:col>
      <xdr:colOff>0</xdr:colOff>
      <xdr:row>41</xdr:row>
      <xdr:rowOff>0</xdr:rowOff>
    </xdr:from>
    <xdr:to>
      <xdr:col>36</xdr:col>
      <xdr:colOff>1080</xdr:colOff>
      <xdr:row>41</xdr:row>
      <xdr:rowOff>161640</xdr:rowOff>
    </xdr:to>
    <xdr:sp>
      <xdr:nvSpPr>
        <xdr:cNvPr id="26" name="Rectangle 1"/>
        <xdr:cNvSpPr/>
      </xdr:nvSpPr>
      <xdr:spPr>
        <a:xfrm>
          <a:off x="38258640" y="6705720"/>
          <a:ext cx="2044080" cy="16164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34</xdr:col>
      <xdr:colOff>0</xdr:colOff>
      <xdr:row>41</xdr:row>
      <xdr:rowOff>0</xdr:rowOff>
    </xdr:from>
    <xdr:to>
      <xdr:col>36</xdr:col>
      <xdr:colOff>1080</xdr:colOff>
      <xdr:row>41</xdr:row>
      <xdr:rowOff>161640</xdr:rowOff>
    </xdr:to>
    <xdr:sp>
      <xdr:nvSpPr>
        <xdr:cNvPr id="27" name="Rectangle 2"/>
        <xdr:cNvSpPr/>
      </xdr:nvSpPr>
      <xdr:spPr>
        <a:xfrm>
          <a:off x="38258640" y="6705720"/>
          <a:ext cx="2044080" cy="16164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34</xdr:col>
      <xdr:colOff>0</xdr:colOff>
      <xdr:row>41</xdr:row>
      <xdr:rowOff>0</xdr:rowOff>
    </xdr:from>
    <xdr:to>
      <xdr:col>36</xdr:col>
      <xdr:colOff>1080</xdr:colOff>
      <xdr:row>41</xdr:row>
      <xdr:rowOff>161640</xdr:rowOff>
    </xdr:to>
    <xdr:sp>
      <xdr:nvSpPr>
        <xdr:cNvPr id="28" name="Rectangle 1"/>
        <xdr:cNvSpPr/>
      </xdr:nvSpPr>
      <xdr:spPr>
        <a:xfrm>
          <a:off x="38258640" y="6705720"/>
          <a:ext cx="2044080" cy="16164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34</xdr:col>
      <xdr:colOff>0</xdr:colOff>
      <xdr:row>41</xdr:row>
      <xdr:rowOff>0</xdr:rowOff>
    </xdr:from>
    <xdr:to>
      <xdr:col>36</xdr:col>
      <xdr:colOff>1080</xdr:colOff>
      <xdr:row>41</xdr:row>
      <xdr:rowOff>161640</xdr:rowOff>
    </xdr:to>
    <xdr:sp>
      <xdr:nvSpPr>
        <xdr:cNvPr id="29" name="Rectangle 2"/>
        <xdr:cNvSpPr/>
      </xdr:nvSpPr>
      <xdr:spPr>
        <a:xfrm>
          <a:off x="38258640" y="6705720"/>
          <a:ext cx="2044080" cy="16164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34</xdr:col>
      <xdr:colOff>0</xdr:colOff>
      <xdr:row>41</xdr:row>
      <xdr:rowOff>0</xdr:rowOff>
    </xdr:from>
    <xdr:to>
      <xdr:col>36</xdr:col>
      <xdr:colOff>1080</xdr:colOff>
      <xdr:row>41</xdr:row>
      <xdr:rowOff>161640</xdr:rowOff>
    </xdr:to>
    <xdr:sp>
      <xdr:nvSpPr>
        <xdr:cNvPr id="30" name="Rectangle 1"/>
        <xdr:cNvSpPr/>
      </xdr:nvSpPr>
      <xdr:spPr>
        <a:xfrm>
          <a:off x="38258640" y="6705720"/>
          <a:ext cx="2044080" cy="16164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34</xdr:col>
      <xdr:colOff>0</xdr:colOff>
      <xdr:row>41</xdr:row>
      <xdr:rowOff>0</xdr:rowOff>
    </xdr:from>
    <xdr:to>
      <xdr:col>36</xdr:col>
      <xdr:colOff>1080</xdr:colOff>
      <xdr:row>41</xdr:row>
      <xdr:rowOff>161640</xdr:rowOff>
    </xdr:to>
    <xdr:sp>
      <xdr:nvSpPr>
        <xdr:cNvPr id="31" name="Rectangle 2"/>
        <xdr:cNvSpPr/>
      </xdr:nvSpPr>
      <xdr:spPr>
        <a:xfrm>
          <a:off x="38258640" y="6705720"/>
          <a:ext cx="2044080" cy="16164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34</xdr:col>
      <xdr:colOff>0</xdr:colOff>
      <xdr:row>41</xdr:row>
      <xdr:rowOff>0</xdr:rowOff>
    </xdr:from>
    <xdr:to>
      <xdr:col>36</xdr:col>
      <xdr:colOff>1080</xdr:colOff>
      <xdr:row>41</xdr:row>
      <xdr:rowOff>161640</xdr:rowOff>
    </xdr:to>
    <xdr:sp>
      <xdr:nvSpPr>
        <xdr:cNvPr id="32" name="Rectangle 1"/>
        <xdr:cNvSpPr/>
      </xdr:nvSpPr>
      <xdr:spPr>
        <a:xfrm>
          <a:off x="38258640" y="6705720"/>
          <a:ext cx="2044080" cy="16164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34</xdr:col>
      <xdr:colOff>0</xdr:colOff>
      <xdr:row>41</xdr:row>
      <xdr:rowOff>0</xdr:rowOff>
    </xdr:from>
    <xdr:to>
      <xdr:col>36</xdr:col>
      <xdr:colOff>1080</xdr:colOff>
      <xdr:row>41</xdr:row>
      <xdr:rowOff>161640</xdr:rowOff>
    </xdr:to>
    <xdr:sp>
      <xdr:nvSpPr>
        <xdr:cNvPr id="33" name="Rectangle 2"/>
        <xdr:cNvSpPr/>
      </xdr:nvSpPr>
      <xdr:spPr>
        <a:xfrm>
          <a:off x="38258640" y="6705720"/>
          <a:ext cx="2044080" cy="16164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34</xdr:col>
      <xdr:colOff>0</xdr:colOff>
      <xdr:row>41</xdr:row>
      <xdr:rowOff>0</xdr:rowOff>
    </xdr:from>
    <xdr:to>
      <xdr:col>36</xdr:col>
      <xdr:colOff>1080</xdr:colOff>
      <xdr:row>41</xdr:row>
      <xdr:rowOff>161640</xdr:rowOff>
    </xdr:to>
    <xdr:sp>
      <xdr:nvSpPr>
        <xdr:cNvPr id="0" name="Rectangle 1"/>
        <xdr:cNvSpPr/>
      </xdr:nvSpPr>
      <xdr:spPr>
        <a:xfrm>
          <a:off x="38258640" y="6705720"/>
          <a:ext cx="2044080" cy="16164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34</xdr:col>
      <xdr:colOff>0</xdr:colOff>
      <xdr:row>41</xdr:row>
      <xdr:rowOff>0</xdr:rowOff>
    </xdr:from>
    <xdr:to>
      <xdr:col>36</xdr:col>
      <xdr:colOff>1080</xdr:colOff>
      <xdr:row>41</xdr:row>
      <xdr:rowOff>161640</xdr:rowOff>
    </xdr:to>
    <xdr:sp>
      <xdr:nvSpPr>
        <xdr:cNvPr id="1" name="Rectangle 2"/>
        <xdr:cNvSpPr/>
      </xdr:nvSpPr>
      <xdr:spPr>
        <a:xfrm>
          <a:off x="38258640" y="6705720"/>
          <a:ext cx="2044080" cy="16164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34</xdr:col>
      <xdr:colOff>0</xdr:colOff>
      <xdr:row>41</xdr:row>
      <xdr:rowOff>0</xdr:rowOff>
    </xdr:from>
    <xdr:to>
      <xdr:col>36</xdr:col>
      <xdr:colOff>1080</xdr:colOff>
      <xdr:row>41</xdr:row>
      <xdr:rowOff>161640</xdr:rowOff>
    </xdr:to>
    <xdr:sp>
      <xdr:nvSpPr>
        <xdr:cNvPr id="2" name="Rectangle 1"/>
        <xdr:cNvSpPr/>
      </xdr:nvSpPr>
      <xdr:spPr>
        <a:xfrm>
          <a:off x="38258640" y="6705720"/>
          <a:ext cx="2044080" cy="16164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34</xdr:col>
      <xdr:colOff>0</xdr:colOff>
      <xdr:row>41</xdr:row>
      <xdr:rowOff>0</xdr:rowOff>
    </xdr:from>
    <xdr:to>
      <xdr:col>36</xdr:col>
      <xdr:colOff>1080</xdr:colOff>
      <xdr:row>41</xdr:row>
      <xdr:rowOff>161640</xdr:rowOff>
    </xdr:to>
    <xdr:sp>
      <xdr:nvSpPr>
        <xdr:cNvPr id="3" name="Rectangle 2"/>
        <xdr:cNvSpPr/>
      </xdr:nvSpPr>
      <xdr:spPr>
        <a:xfrm>
          <a:off x="38258640" y="6705720"/>
          <a:ext cx="2044080" cy="16164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34</xdr:col>
      <xdr:colOff>0</xdr:colOff>
      <xdr:row>41</xdr:row>
      <xdr:rowOff>0</xdr:rowOff>
    </xdr:from>
    <xdr:to>
      <xdr:col>36</xdr:col>
      <xdr:colOff>1080</xdr:colOff>
      <xdr:row>41</xdr:row>
      <xdr:rowOff>161640</xdr:rowOff>
    </xdr:to>
    <xdr:sp>
      <xdr:nvSpPr>
        <xdr:cNvPr id="4" name="Rectangle 1"/>
        <xdr:cNvSpPr/>
      </xdr:nvSpPr>
      <xdr:spPr>
        <a:xfrm>
          <a:off x="38258640" y="6705720"/>
          <a:ext cx="2044080" cy="16164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34</xdr:col>
      <xdr:colOff>0</xdr:colOff>
      <xdr:row>41</xdr:row>
      <xdr:rowOff>0</xdr:rowOff>
    </xdr:from>
    <xdr:to>
      <xdr:col>36</xdr:col>
      <xdr:colOff>1080</xdr:colOff>
      <xdr:row>41</xdr:row>
      <xdr:rowOff>161640</xdr:rowOff>
    </xdr:to>
    <xdr:sp>
      <xdr:nvSpPr>
        <xdr:cNvPr id="5" name="Rectangle 2"/>
        <xdr:cNvSpPr/>
      </xdr:nvSpPr>
      <xdr:spPr>
        <a:xfrm>
          <a:off x="38258640" y="6705720"/>
          <a:ext cx="2044080" cy="16164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34</xdr:col>
      <xdr:colOff>0</xdr:colOff>
      <xdr:row>41</xdr:row>
      <xdr:rowOff>0</xdr:rowOff>
    </xdr:from>
    <xdr:to>
      <xdr:col>36</xdr:col>
      <xdr:colOff>1080</xdr:colOff>
      <xdr:row>41</xdr:row>
      <xdr:rowOff>161640</xdr:rowOff>
    </xdr:to>
    <xdr:sp>
      <xdr:nvSpPr>
        <xdr:cNvPr id="6" name="Rectangle 1"/>
        <xdr:cNvSpPr/>
      </xdr:nvSpPr>
      <xdr:spPr>
        <a:xfrm>
          <a:off x="38258640" y="6705720"/>
          <a:ext cx="2044080" cy="16164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34</xdr:col>
      <xdr:colOff>0</xdr:colOff>
      <xdr:row>41</xdr:row>
      <xdr:rowOff>0</xdr:rowOff>
    </xdr:from>
    <xdr:to>
      <xdr:col>36</xdr:col>
      <xdr:colOff>1080</xdr:colOff>
      <xdr:row>41</xdr:row>
      <xdr:rowOff>161640</xdr:rowOff>
    </xdr:to>
    <xdr:sp>
      <xdr:nvSpPr>
        <xdr:cNvPr id="7" name="Rectangle 2"/>
        <xdr:cNvSpPr/>
      </xdr:nvSpPr>
      <xdr:spPr>
        <a:xfrm>
          <a:off x="38258640" y="6705720"/>
          <a:ext cx="2044080" cy="16164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34</xdr:col>
      <xdr:colOff>0</xdr:colOff>
      <xdr:row>41</xdr:row>
      <xdr:rowOff>0</xdr:rowOff>
    </xdr:from>
    <xdr:to>
      <xdr:col>36</xdr:col>
      <xdr:colOff>1080</xdr:colOff>
      <xdr:row>41</xdr:row>
      <xdr:rowOff>161640</xdr:rowOff>
    </xdr:to>
    <xdr:sp>
      <xdr:nvSpPr>
        <xdr:cNvPr id="8" name="Rectangle 1"/>
        <xdr:cNvSpPr/>
      </xdr:nvSpPr>
      <xdr:spPr>
        <a:xfrm>
          <a:off x="38258640" y="6705720"/>
          <a:ext cx="2044080" cy="16164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34</xdr:col>
      <xdr:colOff>0</xdr:colOff>
      <xdr:row>41</xdr:row>
      <xdr:rowOff>0</xdr:rowOff>
    </xdr:from>
    <xdr:to>
      <xdr:col>36</xdr:col>
      <xdr:colOff>1080</xdr:colOff>
      <xdr:row>41</xdr:row>
      <xdr:rowOff>161640</xdr:rowOff>
    </xdr:to>
    <xdr:sp>
      <xdr:nvSpPr>
        <xdr:cNvPr id="9" name="Rectangle 2"/>
        <xdr:cNvSpPr/>
      </xdr:nvSpPr>
      <xdr:spPr>
        <a:xfrm>
          <a:off x="38258640" y="6705720"/>
          <a:ext cx="2044080" cy="16164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0/0011/West/01A.xls" TargetMode="External"/>
</Relationships>
</file>

<file path=xl/externalLinks/_rels/externalLink10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0/0011/West/05E.xls" TargetMode="External"/>
</Relationships>
</file>

<file path=xl/externalLinks/_rels/externalLink1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0/0011/West/06A.xls" TargetMode="External"/>
</Relationships>
</file>

<file path=xl/externalLinks/_rels/externalLink1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0/0011/West/06E.xls" TargetMode="External"/>
</Relationships>
</file>

<file path=xl/externalLinks/_rels/externalLink13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0/0011/West/07A.xls" TargetMode="External"/>
</Relationships>
</file>

<file path=xl/externalLinks/_rels/externalLink14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0/0011/West/07E.xls" TargetMode="External"/>
</Relationships>
</file>

<file path=xl/externalLinks/_rels/externalLink15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0/0011/West/08A.xls" TargetMode="External"/>
</Relationships>
</file>

<file path=xl/externalLinks/_rels/externalLink16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0/0011/West/08E.xls" TargetMode="External"/>
</Relationships>
</file>

<file path=xl/externalLinks/_rels/externalLink17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0/0011/West/09A.xls" TargetMode="External"/>
</Relationships>
</file>

<file path=xl/externalLinks/_rels/externalLink18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0/0011/West/09E.xls" TargetMode="External"/>
</Relationships>
</file>

<file path=xl/externalLinks/_rels/externalLink19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0/0011/West/10A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0/0011/West/01E.xls" TargetMode="External"/>
</Relationships>
</file>

<file path=xl/externalLinks/_rels/externalLink20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0/0011/West/10E.xls" TargetMode="External"/>
</Relationships>
</file>

<file path=xl/externalLinks/_rels/externalLink2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0/0011/West/11A.xls" TargetMode="External"/>
</Relationships>
</file>

<file path=xl/externalLinks/_rels/externalLink2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0/0011/West/11E.xls" TargetMode="External"/>
</Relationships>
</file>

<file path=xl/externalLinks/_rels/externalLink23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0/0011/West/12A.xls" TargetMode="External"/>
</Relationships>
</file>

<file path=xl/externalLinks/_rels/externalLink24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0/0011/West/12E.xls" TargetMode="External"/>
</Relationships>
</file>

<file path=xl/externalLinks/_rels/externalLink25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0/0011/West/13A.xls" TargetMode="External"/>
</Relationships>
</file>

<file path=xl/externalLinks/_rels/externalLink26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0/0011/West/13E.xls" TargetMode="External"/>
</Relationships>
</file>

<file path=xl/externalLinks/_rels/externalLink27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0/0011/West/14A.xls" TargetMode="External"/>
</Relationships>
</file>

<file path=xl/externalLinks/_rels/externalLink28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0/0011/West/14E.xls" TargetMode="External"/>
</Relationships>
</file>

<file path=xl/externalLinks/_rels/externalLink29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0/0011/West/15A.xls" TargetMode="External"/>
</Relationships>
</file>

<file path=xl/externalLinks/_rels/externalLink3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0/0011/West/02A.xls" TargetMode="External"/>
</Relationships>
</file>

<file path=xl/externalLinks/_rels/externalLink30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0/0011/West/15E.xls" TargetMode="External"/>
</Relationships>
</file>

<file path=xl/externalLinks/_rels/externalLink3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0/0011/West/16A.xls" TargetMode="External"/>
</Relationships>
</file>

<file path=xl/externalLinks/_rels/externalLink3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0/0011/West/16E.xls" TargetMode="External"/>
</Relationships>
</file>

<file path=xl/externalLinks/_rels/externalLink33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0/0011/West/17A.xls" TargetMode="External"/>
</Relationships>
</file>

<file path=xl/externalLinks/_rels/externalLink34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0/0011/West/17E.xls" TargetMode="External"/>
</Relationships>
</file>

<file path=xl/externalLinks/_rels/externalLink35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0/0011/West/18A.xls" TargetMode="External"/>
</Relationships>
</file>

<file path=xl/externalLinks/_rels/externalLink36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0/0011/West/18E.xls" TargetMode="External"/>
</Relationships>
</file>

<file path=xl/externalLinks/_rels/externalLink37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0/0011/West/19A.xls" TargetMode="External"/>
</Relationships>
</file>

<file path=xl/externalLinks/_rels/externalLink38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0/0011/West/19E.xls" TargetMode="External"/>
</Relationships>
</file>

<file path=xl/externalLinks/_rels/externalLink39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0/0011/West/20A.xls" TargetMode="External"/>
</Relationships>
</file>

<file path=xl/externalLinks/_rels/externalLink4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0/0011/West/02E.xls" TargetMode="External"/>
</Relationships>
</file>

<file path=xl/externalLinks/_rels/externalLink40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0/0011/West/20E.xls" TargetMode="External"/>
</Relationships>
</file>

<file path=xl/externalLinks/_rels/externalLink4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0/0011/West/21A.xls" TargetMode="External"/>
</Relationships>
</file>

<file path=xl/externalLinks/_rels/externalLink4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0/0011/West/21E.xls" TargetMode="External"/>
</Relationships>
</file>

<file path=xl/externalLinks/_rels/externalLink43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0/0011/West/22A.xls" TargetMode="External"/>
</Relationships>
</file>

<file path=xl/externalLinks/_rels/externalLink44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0/0011/West/22E.xls" TargetMode="External"/>
</Relationships>
</file>

<file path=xl/externalLinks/_rels/externalLink45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0/0011/West/23A.xls" TargetMode="External"/>
</Relationships>
</file>

<file path=xl/externalLinks/_rels/externalLink46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0/0011/West/23E.xls" TargetMode="External"/>
</Relationships>
</file>

<file path=xl/externalLinks/_rels/externalLink47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0/0011/West/24A.xls" TargetMode="External"/>
</Relationships>
</file>

<file path=xl/externalLinks/_rels/externalLink48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0/0011/West/24E.xls" TargetMode="External"/>
</Relationships>
</file>

<file path=xl/externalLinks/_rels/externalLink49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0/0011/West/25A.xls" TargetMode="External"/>
</Relationships>
</file>

<file path=xl/externalLinks/_rels/externalLink5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0/0011/West/03A.xls" TargetMode="External"/>
</Relationships>
</file>

<file path=xl/externalLinks/_rels/externalLink50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0/0011/West/25E.xls" TargetMode="External"/>
</Relationships>
</file>

<file path=xl/externalLinks/_rels/externalLink5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0/0011/West/26A.xls" TargetMode="External"/>
</Relationships>
</file>

<file path=xl/externalLinks/_rels/externalLink5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0/0011/West/26E.xls" TargetMode="External"/>
</Relationships>
</file>

<file path=xl/externalLinks/_rels/externalLink53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0/0011/West/27A.xls" TargetMode="External"/>
</Relationships>
</file>

<file path=xl/externalLinks/_rels/externalLink54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0/0011/West/27E.xls" TargetMode="External"/>
</Relationships>
</file>

<file path=xl/externalLinks/_rels/externalLink55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0/0011/West/28A.xls" TargetMode="External"/>
</Relationships>
</file>

<file path=xl/externalLinks/_rels/externalLink56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0/0011/West/28E.xls" TargetMode="External"/>
</Relationships>
</file>

<file path=xl/externalLinks/_rels/externalLink57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0/0011/West/29A.xls" TargetMode="External"/>
</Relationships>
</file>

<file path=xl/externalLinks/_rels/externalLink58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0/0011/West/29E.xls" TargetMode="External"/>
</Relationships>
</file>

<file path=xl/externalLinks/_rels/externalLink59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0/0011/West/30A.xls" TargetMode="External"/>
</Relationships>
</file>

<file path=xl/externalLinks/_rels/externalLink6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0/0011/West/03E.xls" TargetMode="External"/>
</Relationships>
</file>

<file path=xl/externalLinks/_rels/externalLink60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0/0011/West/30E.xls" TargetMode="External"/>
</Relationships>
</file>

<file path=xl/externalLinks/_rels/externalLink6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0/0011/West/31A.xls" TargetMode="External"/>
</Relationships>
</file>

<file path=xl/externalLinks/_rels/externalLink6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0/0011/West/31E.xls" TargetMode="External"/>
</Relationships>
</file>

<file path=xl/externalLinks/_rels/externalLink7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0/0011/West/04A.xls" TargetMode="External"/>
</Relationships>
</file>

<file path=xl/externalLinks/_rels/externalLink8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0/0011/West/04E.xls" TargetMode="External"/>
</Relationships>
</file>

<file path=xl/externalLinks/_rels/externalLink9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0/0011/West/05A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LT-WESTMGM"/>
      <sheetName val="LT-NW"/>
      <sheetName val="LT-CALI"/>
      <sheetName val="LT-SW"/>
      <sheetName val="ST-WHourly"/>
      <sheetName val="ST-CA"/>
      <sheetName val="ST-NW"/>
      <sheetName val="ST-SW"/>
      <sheetName val="ST-PLT"/>
      <sheetName val="LT-WTRANS"/>
      <sheetName val="LT-WFALLON"/>
      <sheetName val="LT-WNAMGMT"/>
      <sheetName val="ST-WBOM"/>
      <sheetName val="LT-CA"/>
      <sheetName val="LT-PLT"/>
      <sheetName val="LT-WSPREAD"/>
      <sheetName val="LT-WOPTIO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4">
          <cell r="F4">
            <v>0</v>
          </cell>
          <cell r="G4">
            <v>0</v>
          </cell>
        </row>
        <row r="4">
          <cell r="I4">
            <v>0</v>
          </cell>
        </row>
        <row r="4">
          <cell r="N4">
            <v>0</v>
          </cell>
          <cell r="O4">
            <v>0</v>
          </cell>
        </row>
        <row r="4">
          <cell r="Q4">
            <v>0</v>
          </cell>
        </row>
        <row r="5">
          <cell r="F5">
            <v>0</v>
          </cell>
          <cell r="G5">
            <v>0</v>
          </cell>
        </row>
        <row r="5">
          <cell r="I5">
            <v>0</v>
          </cell>
        </row>
        <row r="5">
          <cell r="N5">
            <v>0</v>
          </cell>
          <cell r="O5">
            <v>0</v>
          </cell>
        </row>
        <row r="5">
          <cell r="Q5">
            <v>0</v>
          </cell>
        </row>
        <row r="9">
          <cell r="F9">
            <v>0</v>
          </cell>
          <cell r="G9">
            <v>0</v>
          </cell>
        </row>
        <row r="9">
          <cell r="I9">
            <v>0</v>
          </cell>
        </row>
        <row r="9">
          <cell r="N9">
            <v>0</v>
          </cell>
          <cell r="O9">
            <v>0</v>
          </cell>
        </row>
        <row r="9">
          <cell r="Q9">
            <v>0</v>
          </cell>
        </row>
        <row r="12">
          <cell r="F12">
            <v>0</v>
          </cell>
          <cell r="G12">
            <v>0</v>
          </cell>
        </row>
        <row r="12">
          <cell r="I12">
            <v>0</v>
          </cell>
        </row>
        <row r="12">
          <cell r="N12">
            <v>0</v>
          </cell>
          <cell r="O12">
            <v>0</v>
          </cell>
        </row>
        <row r="12">
          <cell r="Q12">
            <v>0</v>
          </cell>
        </row>
        <row r="40">
          <cell r="F40">
            <v>0</v>
          </cell>
          <cell r="G40">
            <v>0</v>
          </cell>
        </row>
        <row r="40">
          <cell r="I40">
            <v>0</v>
          </cell>
        </row>
        <row r="40">
          <cell r="N40">
            <v>0</v>
          </cell>
          <cell r="O40">
            <v>0</v>
          </cell>
        </row>
        <row r="40">
          <cell r="Q40">
            <v>0</v>
          </cell>
        </row>
        <row r="41">
          <cell r="F41">
            <v>0</v>
          </cell>
          <cell r="G41">
            <v>0</v>
          </cell>
        </row>
        <row r="41">
          <cell r="I41">
            <v>0</v>
          </cell>
        </row>
        <row r="41">
          <cell r="N41">
            <v>0</v>
          </cell>
          <cell r="O41">
            <v>0</v>
          </cell>
        </row>
        <row r="41">
          <cell r="Q41">
            <v>0</v>
          </cell>
        </row>
        <row r="45">
          <cell r="F45">
            <v>0</v>
          </cell>
          <cell r="G45">
            <v>0</v>
          </cell>
        </row>
        <row r="45">
          <cell r="I45">
            <v>0</v>
          </cell>
        </row>
        <row r="45">
          <cell r="N45">
            <v>0</v>
          </cell>
          <cell r="O45">
            <v>0</v>
          </cell>
        </row>
        <row r="45">
          <cell r="Q45">
            <v>0</v>
          </cell>
        </row>
        <row r="48">
          <cell r="F48">
            <v>0</v>
          </cell>
          <cell r="G48">
            <v>0</v>
          </cell>
        </row>
        <row r="48">
          <cell r="I48">
            <v>0</v>
          </cell>
        </row>
        <row r="48">
          <cell r="N48">
            <v>0</v>
          </cell>
          <cell r="O48">
            <v>0</v>
          </cell>
        </row>
        <row r="48">
          <cell r="Q48">
            <v>0</v>
          </cell>
        </row>
      </sheetData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Daily Change"/>
      <sheetName val="Prudency"/>
      <sheetName val="Liq"/>
      <sheetName val="Sheet5"/>
      <sheetName val="Sheet6"/>
      <sheetName val="Sheet7"/>
      <sheetName val="Sheet8"/>
      <sheetName val="Sheet9"/>
      <sheetName val="Sheet10"/>
    </sheetNames>
    <sheetDataSet>
      <sheetData sheetId="0">
        <row r="1239">
          <cell r="C1239">
            <v>0</v>
          </cell>
          <cell r="D1239">
            <v>0</v>
          </cell>
        </row>
        <row r="1240">
          <cell r="C1240">
            <v>0</v>
          </cell>
          <cell r="D1240">
            <v>0</v>
          </cell>
        </row>
        <row r="1241">
          <cell r="C1241">
            <v>0</v>
          </cell>
          <cell r="D1241">
            <v>0</v>
          </cell>
        </row>
        <row r="1242">
          <cell r="C1242">
            <v>0</v>
          </cell>
          <cell r="D1242">
            <v>0</v>
          </cell>
        </row>
        <row r="1255">
          <cell r="C1255">
            <v>0</v>
          </cell>
          <cell r="D1255">
            <v>0</v>
          </cell>
        </row>
        <row r="1256">
          <cell r="C1256">
            <v>0</v>
          </cell>
          <cell r="D1256">
            <v>0</v>
          </cell>
        </row>
      </sheetData>
      <sheetData sheetId="1"/>
      <sheetData sheetId="2">
        <row r="95">
          <cell r="F95">
            <v>0</v>
          </cell>
        </row>
        <row r="95">
          <cell r="S95">
            <v>0</v>
          </cell>
        </row>
        <row r="96">
          <cell r="F96">
            <v>0</v>
          </cell>
        </row>
        <row r="96">
          <cell r="S96">
            <v>0</v>
          </cell>
        </row>
        <row r="97">
          <cell r="F97">
            <v>0</v>
          </cell>
        </row>
        <row r="97">
          <cell r="S97">
            <v>0</v>
          </cell>
        </row>
      </sheetData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11.xml><?xml version="1.0" encoding="utf-8"?>
<externalLink xmlns="http://schemas.openxmlformats.org/spreadsheetml/2006/main">
  <externalBook xmlns:r="http://schemas.openxmlformats.org/officeDocument/2006/relationships" r:id="rId1">
    <sheetNames>
      <sheetName val="LT-WESTMGM"/>
      <sheetName val="LT-NW"/>
      <sheetName val="LT-CALI"/>
      <sheetName val="LT-SW"/>
      <sheetName val="ST-WHourly"/>
      <sheetName val="ST-CA"/>
      <sheetName val="ST-NW"/>
      <sheetName val="ST-SW"/>
      <sheetName val="ST-PLT"/>
      <sheetName val="LT-WTRANS"/>
      <sheetName val="LT-WFALLON"/>
      <sheetName val="LT-WNAMGMT"/>
      <sheetName val="ST-WBOM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4">
          <cell r="F4">
            <v>0</v>
          </cell>
          <cell r="G4">
            <v>0</v>
          </cell>
        </row>
        <row r="4">
          <cell r="I4">
            <v>0</v>
          </cell>
        </row>
        <row r="4">
          <cell r="N4">
            <v>0</v>
          </cell>
          <cell r="O4">
            <v>0</v>
          </cell>
        </row>
        <row r="4">
          <cell r="Q4">
            <v>0</v>
          </cell>
        </row>
        <row r="5">
          <cell r="F5">
            <v>0</v>
          </cell>
          <cell r="G5">
            <v>0</v>
          </cell>
        </row>
        <row r="5">
          <cell r="I5">
            <v>0</v>
          </cell>
        </row>
        <row r="5">
          <cell r="N5">
            <v>0</v>
          </cell>
          <cell r="O5">
            <v>0</v>
          </cell>
        </row>
        <row r="5">
          <cell r="Q5">
            <v>0</v>
          </cell>
        </row>
        <row r="9">
          <cell r="F9">
            <v>0</v>
          </cell>
          <cell r="G9">
            <v>0</v>
          </cell>
        </row>
        <row r="9">
          <cell r="I9">
            <v>0</v>
          </cell>
        </row>
        <row r="9">
          <cell r="N9">
            <v>0</v>
          </cell>
          <cell r="O9">
            <v>0</v>
          </cell>
        </row>
        <row r="9">
          <cell r="Q9">
            <v>0</v>
          </cell>
        </row>
        <row r="12">
          <cell r="F12">
            <v>0</v>
          </cell>
          <cell r="G12">
            <v>0</v>
          </cell>
        </row>
        <row r="12">
          <cell r="I12">
            <v>0</v>
          </cell>
        </row>
        <row r="12">
          <cell r="N12">
            <v>0</v>
          </cell>
          <cell r="O12">
            <v>0</v>
          </cell>
        </row>
        <row r="12">
          <cell r="Q12">
            <v>0</v>
          </cell>
        </row>
        <row r="40">
          <cell r="F40">
            <v>0</v>
          </cell>
          <cell r="G40">
            <v>0</v>
          </cell>
        </row>
        <row r="40">
          <cell r="I40">
            <v>0</v>
          </cell>
        </row>
        <row r="40">
          <cell r="N40">
            <v>0</v>
          </cell>
          <cell r="O40">
            <v>0</v>
          </cell>
        </row>
        <row r="40">
          <cell r="Q40">
            <v>0</v>
          </cell>
        </row>
        <row r="41">
          <cell r="F41">
            <v>0</v>
          </cell>
          <cell r="G41">
            <v>0</v>
          </cell>
        </row>
        <row r="41">
          <cell r="I41">
            <v>0</v>
          </cell>
        </row>
        <row r="41">
          <cell r="N41">
            <v>0</v>
          </cell>
          <cell r="O41">
            <v>0</v>
          </cell>
        </row>
        <row r="41">
          <cell r="Q41">
            <v>0</v>
          </cell>
        </row>
        <row r="45">
          <cell r="F45">
            <v>0</v>
          </cell>
          <cell r="G45">
            <v>0</v>
          </cell>
        </row>
        <row r="45">
          <cell r="I45">
            <v>0</v>
          </cell>
        </row>
        <row r="45">
          <cell r="N45">
            <v>0</v>
          </cell>
          <cell r="O45">
            <v>0</v>
          </cell>
        </row>
        <row r="45">
          <cell r="Q45">
            <v>0</v>
          </cell>
        </row>
        <row r="48">
          <cell r="F48">
            <v>0</v>
          </cell>
          <cell r="G48">
            <v>0</v>
          </cell>
        </row>
        <row r="48">
          <cell r="I48">
            <v>0</v>
          </cell>
        </row>
        <row r="48">
          <cell r="N48">
            <v>0</v>
          </cell>
          <cell r="O48">
            <v>0</v>
          </cell>
        </row>
        <row r="48">
          <cell r="Q48">
            <v>0</v>
          </cell>
        </row>
      </sheetData>
      <sheetData sheetId="11"/>
      <sheetData sheetId="12"/>
    </sheetDataSet>
  </externalBook>
</externalLink>
</file>

<file path=xl/externalLinks/externalLink12.xml><?xml version="1.0" encoding="utf-8"?>
<externalLink xmlns="http://schemas.openxmlformats.org/spreadsheetml/2006/main">
  <externalBook xmlns:r="http://schemas.openxmlformats.org/officeDocument/2006/relationships" r:id="rId1">
    <sheetNames>
      <sheetName val="Daily Change"/>
      <sheetName val="Prudency"/>
      <sheetName val="Liq"/>
      <sheetName val="Sheet5"/>
      <sheetName val="Sheet6"/>
      <sheetName val="Sheet7"/>
      <sheetName val="Sheet8"/>
      <sheetName val="Sheet9"/>
      <sheetName val="Sheet10"/>
    </sheetNames>
    <sheetDataSet>
      <sheetData sheetId="0">
        <row r="1239">
          <cell r="C1239">
            <v>0</v>
          </cell>
          <cell r="D1239">
            <v>0</v>
          </cell>
        </row>
        <row r="1240">
          <cell r="C1240">
            <v>0</v>
          </cell>
          <cell r="D1240">
            <v>0</v>
          </cell>
        </row>
        <row r="1241">
          <cell r="C1241">
            <v>0</v>
          </cell>
          <cell r="D1241">
            <v>0</v>
          </cell>
        </row>
        <row r="1242">
          <cell r="C1242">
            <v>0</v>
          </cell>
          <cell r="D1242">
            <v>0</v>
          </cell>
        </row>
        <row r="1255">
          <cell r="C1255">
            <v>0</v>
          </cell>
          <cell r="D1255">
            <v>0</v>
          </cell>
        </row>
        <row r="1256">
          <cell r="C1256">
            <v>0</v>
          </cell>
          <cell r="D1256">
            <v>0</v>
          </cell>
        </row>
      </sheetData>
      <sheetData sheetId="1"/>
      <sheetData sheetId="2">
        <row r="95">
          <cell r="F95">
            <v>0</v>
          </cell>
        </row>
        <row r="95">
          <cell r="S95">
            <v>0</v>
          </cell>
        </row>
        <row r="96">
          <cell r="F96">
            <v>0</v>
          </cell>
        </row>
        <row r="96">
          <cell r="S96">
            <v>0</v>
          </cell>
        </row>
        <row r="97">
          <cell r="F97">
            <v>0</v>
          </cell>
        </row>
        <row r="97">
          <cell r="S97">
            <v>0</v>
          </cell>
        </row>
      </sheetData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13.xml><?xml version="1.0" encoding="utf-8"?>
<externalLink xmlns="http://schemas.openxmlformats.org/spreadsheetml/2006/main">
  <externalBook xmlns:r="http://schemas.openxmlformats.org/officeDocument/2006/relationships" r:id="rId1">
    <sheetNames>
      <sheetName val="LT-WESTMGM"/>
      <sheetName val="LT-NW"/>
      <sheetName val="LT-CALI"/>
      <sheetName val="LT-SW"/>
      <sheetName val="ST-WHourly"/>
      <sheetName val="ST-CA"/>
      <sheetName val="ST-NW"/>
      <sheetName val="ST-SW"/>
      <sheetName val="ST-PLT"/>
      <sheetName val="LT-WTRANS"/>
      <sheetName val="LT-WFALLON"/>
      <sheetName val="LT-WNAMGMT"/>
      <sheetName val="ST-WBOM"/>
      <sheetName val="LT-CA"/>
      <sheetName val="LT-PLT"/>
      <sheetName val="LT-WSPREAD"/>
      <sheetName val="LT-WOPTIO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4">
          <cell r="F4">
            <v>0</v>
          </cell>
          <cell r="G4">
            <v>0</v>
          </cell>
        </row>
        <row r="4">
          <cell r="I4">
            <v>0</v>
          </cell>
        </row>
        <row r="4">
          <cell r="N4">
            <v>0</v>
          </cell>
          <cell r="O4">
            <v>0</v>
          </cell>
        </row>
        <row r="4">
          <cell r="Q4">
            <v>0</v>
          </cell>
        </row>
        <row r="5">
          <cell r="F5">
            <v>0</v>
          </cell>
          <cell r="G5">
            <v>0</v>
          </cell>
        </row>
        <row r="5">
          <cell r="I5">
            <v>0</v>
          </cell>
        </row>
        <row r="5">
          <cell r="N5">
            <v>0</v>
          </cell>
          <cell r="O5">
            <v>0</v>
          </cell>
        </row>
        <row r="5">
          <cell r="Q5">
            <v>0</v>
          </cell>
        </row>
        <row r="9">
          <cell r="F9">
            <v>0</v>
          </cell>
          <cell r="G9">
            <v>0</v>
          </cell>
        </row>
        <row r="9">
          <cell r="I9">
            <v>0</v>
          </cell>
        </row>
        <row r="9">
          <cell r="N9">
            <v>0</v>
          </cell>
          <cell r="O9">
            <v>0</v>
          </cell>
        </row>
        <row r="9">
          <cell r="Q9">
            <v>0</v>
          </cell>
        </row>
        <row r="12">
          <cell r="F12">
            <v>0</v>
          </cell>
          <cell r="G12">
            <v>0</v>
          </cell>
        </row>
        <row r="12">
          <cell r="I12">
            <v>0</v>
          </cell>
        </row>
        <row r="12">
          <cell r="N12">
            <v>0</v>
          </cell>
          <cell r="O12">
            <v>0</v>
          </cell>
        </row>
        <row r="12">
          <cell r="Q12">
            <v>0</v>
          </cell>
        </row>
        <row r="40">
          <cell r="F40">
            <v>0</v>
          </cell>
          <cell r="G40">
            <v>0</v>
          </cell>
        </row>
        <row r="40">
          <cell r="I40">
            <v>0</v>
          </cell>
        </row>
        <row r="40">
          <cell r="N40">
            <v>0</v>
          </cell>
          <cell r="O40">
            <v>0</v>
          </cell>
        </row>
        <row r="40">
          <cell r="Q40">
            <v>0</v>
          </cell>
        </row>
        <row r="41">
          <cell r="F41">
            <v>0</v>
          </cell>
          <cell r="G41">
            <v>0</v>
          </cell>
        </row>
        <row r="41">
          <cell r="I41">
            <v>0</v>
          </cell>
        </row>
        <row r="41">
          <cell r="N41">
            <v>0</v>
          </cell>
          <cell r="O41">
            <v>0</v>
          </cell>
        </row>
        <row r="41">
          <cell r="Q41">
            <v>0</v>
          </cell>
        </row>
        <row r="45">
          <cell r="F45">
            <v>0</v>
          </cell>
          <cell r="G45">
            <v>0</v>
          </cell>
        </row>
        <row r="45">
          <cell r="I45">
            <v>0</v>
          </cell>
        </row>
        <row r="45">
          <cell r="N45">
            <v>0</v>
          </cell>
          <cell r="O45">
            <v>0</v>
          </cell>
        </row>
        <row r="45">
          <cell r="Q45">
            <v>0</v>
          </cell>
        </row>
        <row r="48">
          <cell r="F48">
            <v>0</v>
          </cell>
          <cell r="G48">
            <v>0</v>
          </cell>
        </row>
        <row r="48">
          <cell r="I48">
            <v>0</v>
          </cell>
        </row>
        <row r="48">
          <cell r="N48">
            <v>0</v>
          </cell>
          <cell r="O48">
            <v>0</v>
          </cell>
        </row>
        <row r="48">
          <cell r="Q48">
            <v>0</v>
          </cell>
        </row>
      </sheetData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14.xml><?xml version="1.0" encoding="utf-8"?>
<externalLink xmlns="http://schemas.openxmlformats.org/spreadsheetml/2006/main">
  <externalBook xmlns:r="http://schemas.openxmlformats.org/officeDocument/2006/relationships" r:id="rId1">
    <sheetNames>
      <sheetName val="Daily Change"/>
      <sheetName val="Prudency"/>
      <sheetName val="Liq"/>
      <sheetName val="Sheet5"/>
      <sheetName val="Sheet6"/>
      <sheetName val="Sheet7"/>
      <sheetName val="Sheet8"/>
      <sheetName val="Sheet9"/>
      <sheetName val="Sheet10"/>
    </sheetNames>
    <sheetDataSet>
      <sheetData sheetId="0">
        <row r="1239">
          <cell r="C1239">
            <v>0</v>
          </cell>
          <cell r="D1239">
            <v>0</v>
          </cell>
        </row>
        <row r="1240">
          <cell r="C1240">
            <v>0</v>
          </cell>
          <cell r="D1240">
            <v>0</v>
          </cell>
        </row>
        <row r="1241">
          <cell r="C1241">
            <v>505927.598816051</v>
          </cell>
          <cell r="D1241">
            <v>521710.186552046</v>
          </cell>
        </row>
        <row r="1242">
          <cell r="C1242">
            <v>0</v>
          </cell>
          <cell r="D1242">
            <v>0</v>
          </cell>
        </row>
        <row r="1255">
          <cell r="C1255">
            <v>0</v>
          </cell>
          <cell r="D1255">
            <v>0</v>
          </cell>
        </row>
        <row r="1256">
          <cell r="C1256">
            <v>0</v>
          </cell>
          <cell r="D1256">
            <v>0</v>
          </cell>
        </row>
      </sheetData>
      <sheetData sheetId="1"/>
      <sheetData sheetId="2">
        <row r="95">
          <cell r="F95">
            <v>0</v>
          </cell>
        </row>
        <row r="95">
          <cell r="S95">
            <v>0</v>
          </cell>
        </row>
        <row r="96">
          <cell r="F96">
            <v>0</v>
          </cell>
        </row>
        <row r="96">
          <cell r="S96">
            <v>0</v>
          </cell>
        </row>
        <row r="97">
          <cell r="F97">
            <v>0</v>
          </cell>
        </row>
        <row r="97">
          <cell r="S97">
            <v>0</v>
          </cell>
        </row>
      </sheetData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15.xml><?xml version="1.0" encoding="utf-8"?>
<externalLink xmlns="http://schemas.openxmlformats.org/spreadsheetml/2006/main">
  <externalBook xmlns:r="http://schemas.openxmlformats.org/officeDocument/2006/relationships" r:id="rId1">
    <sheetNames>
      <sheetName val="LT-WESTMGM"/>
      <sheetName val="LT-NW"/>
      <sheetName val="LT-CALI"/>
      <sheetName val="LT-SW"/>
      <sheetName val="ST-WHourly"/>
      <sheetName val="ST-CA"/>
      <sheetName val="ST-NW"/>
      <sheetName val="ST-SW"/>
      <sheetName val="ST-PLT"/>
      <sheetName val="LT-WTRANS"/>
      <sheetName val="LT-WFALLON"/>
      <sheetName val="LT-WNAMGMT"/>
      <sheetName val="ST-WBOM"/>
      <sheetName val="LT-CA"/>
      <sheetName val="LT-PLT"/>
      <sheetName val="LT-WSPREAD"/>
      <sheetName val="LT-WOPTIO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4">
          <cell r="F4">
            <v>0</v>
          </cell>
          <cell r="G4">
            <v>0</v>
          </cell>
        </row>
        <row r="4">
          <cell r="I4">
            <v>0</v>
          </cell>
        </row>
        <row r="4">
          <cell r="N4">
            <v>0</v>
          </cell>
          <cell r="O4">
            <v>0</v>
          </cell>
        </row>
        <row r="4">
          <cell r="Q4">
            <v>0</v>
          </cell>
        </row>
        <row r="5">
          <cell r="F5">
            <v>0</v>
          </cell>
          <cell r="G5">
            <v>0</v>
          </cell>
        </row>
        <row r="5">
          <cell r="I5">
            <v>0</v>
          </cell>
        </row>
        <row r="5">
          <cell r="N5">
            <v>0</v>
          </cell>
          <cell r="O5">
            <v>0</v>
          </cell>
        </row>
        <row r="5">
          <cell r="Q5">
            <v>0</v>
          </cell>
        </row>
        <row r="9">
          <cell r="F9">
            <v>0</v>
          </cell>
          <cell r="G9">
            <v>0</v>
          </cell>
        </row>
        <row r="9">
          <cell r="I9">
            <v>0</v>
          </cell>
        </row>
        <row r="9">
          <cell r="N9">
            <v>0</v>
          </cell>
          <cell r="O9">
            <v>0</v>
          </cell>
        </row>
        <row r="9">
          <cell r="Q9">
            <v>0</v>
          </cell>
        </row>
        <row r="12">
          <cell r="F12">
            <v>0</v>
          </cell>
          <cell r="G12">
            <v>0</v>
          </cell>
        </row>
        <row r="12">
          <cell r="I12">
            <v>0</v>
          </cell>
        </row>
        <row r="12">
          <cell r="N12">
            <v>0</v>
          </cell>
          <cell r="O12">
            <v>0</v>
          </cell>
        </row>
        <row r="12">
          <cell r="Q12">
            <v>0</v>
          </cell>
        </row>
        <row r="40">
          <cell r="F40">
            <v>0</v>
          </cell>
          <cell r="G40">
            <v>0</v>
          </cell>
        </row>
        <row r="40">
          <cell r="I40">
            <v>0</v>
          </cell>
        </row>
        <row r="40">
          <cell r="N40">
            <v>0</v>
          </cell>
          <cell r="O40">
            <v>0</v>
          </cell>
        </row>
        <row r="40">
          <cell r="Q40">
            <v>0</v>
          </cell>
        </row>
        <row r="41">
          <cell r="F41">
            <v>0</v>
          </cell>
          <cell r="G41">
            <v>0</v>
          </cell>
        </row>
        <row r="41">
          <cell r="I41">
            <v>0</v>
          </cell>
        </row>
        <row r="41">
          <cell r="N41">
            <v>0</v>
          </cell>
          <cell r="O41">
            <v>0</v>
          </cell>
        </row>
        <row r="41">
          <cell r="Q41">
            <v>0</v>
          </cell>
        </row>
        <row r="45">
          <cell r="F45">
            <v>0</v>
          </cell>
          <cell r="G45">
            <v>0</v>
          </cell>
        </row>
        <row r="45">
          <cell r="I45">
            <v>0</v>
          </cell>
        </row>
        <row r="45">
          <cell r="N45">
            <v>0</v>
          </cell>
          <cell r="O45">
            <v>0</v>
          </cell>
        </row>
        <row r="45">
          <cell r="Q45">
            <v>0</v>
          </cell>
        </row>
        <row r="48">
          <cell r="F48">
            <v>0</v>
          </cell>
          <cell r="G48">
            <v>0</v>
          </cell>
        </row>
        <row r="48">
          <cell r="I48">
            <v>0</v>
          </cell>
        </row>
        <row r="48">
          <cell r="N48">
            <v>0</v>
          </cell>
          <cell r="O48">
            <v>0</v>
          </cell>
        </row>
        <row r="48">
          <cell r="Q48">
            <v>0</v>
          </cell>
        </row>
      </sheetData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16.xml><?xml version="1.0" encoding="utf-8"?>
<externalLink xmlns="http://schemas.openxmlformats.org/spreadsheetml/2006/main">
  <externalBook xmlns:r="http://schemas.openxmlformats.org/officeDocument/2006/relationships" r:id="rId1">
    <sheetNames>
      <sheetName val="Daily Change"/>
      <sheetName val="Prudency"/>
      <sheetName val="Liq"/>
      <sheetName val="Sheet5"/>
      <sheetName val="Sheet6"/>
      <sheetName val="Sheet7"/>
      <sheetName val="Sheet8"/>
      <sheetName val="Sheet9"/>
      <sheetName val="Sheet10"/>
    </sheetNames>
    <sheetDataSet>
      <sheetData sheetId="0">
        <row r="1239">
          <cell r="C1239">
            <v>0</v>
          </cell>
          <cell r="D1239">
            <v>0</v>
          </cell>
        </row>
        <row r="1240">
          <cell r="C1240">
            <v>0</v>
          </cell>
          <cell r="D1240">
            <v>0</v>
          </cell>
        </row>
        <row r="1241">
          <cell r="C1241">
            <v>505927.598816051</v>
          </cell>
          <cell r="D1241">
            <v>521710.186552046</v>
          </cell>
        </row>
        <row r="1242">
          <cell r="C1242">
            <v>0</v>
          </cell>
          <cell r="D1242">
            <v>0</v>
          </cell>
        </row>
        <row r="1255">
          <cell r="C1255">
            <v>0</v>
          </cell>
          <cell r="D1255">
            <v>0</v>
          </cell>
        </row>
        <row r="1256">
          <cell r="C1256">
            <v>0</v>
          </cell>
          <cell r="D1256">
            <v>0</v>
          </cell>
        </row>
      </sheetData>
      <sheetData sheetId="1"/>
      <sheetData sheetId="2">
        <row r="95">
          <cell r="F95">
            <v>0</v>
          </cell>
        </row>
        <row r="95">
          <cell r="S95">
            <v>0</v>
          </cell>
        </row>
        <row r="96">
          <cell r="F96">
            <v>0</v>
          </cell>
        </row>
        <row r="96">
          <cell r="S96">
            <v>0</v>
          </cell>
        </row>
        <row r="97">
          <cell r="F97">
            <v>0</v>
          </cell>
        </row>
        <row r="97">
          <cell r="S97">
            <v>0</v>
          </cell>
        </row>
      </sheetData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17.xml><?xml version="1.0" encoding="utf-8"?>
<externalLink xmlns="http://schemas.openxmlformats.org/spreadsheetml/2006/main">
  <externalBook xmlns:r="http://schemas.openxmlformats.org/officeDocument/2006/relationships" r:id="rId1">
    <sheetNames>
      <sheetName val="LT-WESTMGM"/>
      <sheetName val="LT-NW"/>
      <sheetName val="LT-CALI"/>
      <sheetName val="LT-SW"/>
      <sheetName val="ST-WHourly"/>
      <sheetName val="ST-CA"/>
      <sheetName val="ST-NW"/>
      <sheetName val="ST-SW"/>
      <sheetName val="ST-PLT"/>
      <sheetName val="LT-WTRANS"/>
      <sheetName val="LT-WFALLON"/>
      <sheetName val="LT-WNAMGMT"/>
      <sheetName val="ST-WBOM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4">
          <cell r="F4">
            <v>0</v>
          </cell>
          <cell r="G4">
            <v>0</v>
          </cell>
        </row>
        <row r="4">
          <cell r="I4">
            <v>0</v>
          </cell>
        </row>
        <row r="4">
          <cell r="N4">
            <v>0</v>
          </cell>
          <cell r="O4">
            <v>0</v>
          </cell>
        </row>
        <row r="4">
          <cell r="Q4">
            <v>0</v>
          </cell>
        </row>
        <row r="5">
          <cell r="F5">
            <v>0</v>
          </cell>
          <cell r="G5">
            <v>0</v>
          </cell>
        </row>
        <row r="5">
          <cell r="I5">
            <v>0</v>
          </cell>
        </row>
        <row r="5">
          <cell r="N5">
            <v>0</v>
          </cell>
          <cell r="O5">
            <v>0</v>
          </cell>
        </row>
        <row r="5">
          <cell r="Q5">
            <v>0</v>
          </cell>
        </row>
        <row r="9">
          <cell r="F9">
            <v>0</v>
          </cell>
          <cell r="G9">
            <v>0</v>
          </cell>
        </row>
        <row r="9">
          <cell r="I9">
            <v>0</v>
          </cell>
        </row>
        <row r="9">
          <cell r="N9">
            <v>0</v>
          </cell>
          <cell r="O9">
            <v>0</v>
          </cell>
        </row>
        <row r="9">
          <cell r="Q9">
            <v>0</v>
          </cell>
        </row>
        <row r="12">
          <cell r="F12">
            <v>0</v>
          </cell>
          <cell r="G12">
            <v>0</v>
          </cell>
        </row>
        <row r="12">
          <cell r="I12">
            <v>0</v>
          </cell>
        </row>
        <row r="12">
          <cell r="N12">
            <v>0</v>
          </cell>
          <cell r="O12">
            <v>0</v>
          </cell>
        </row>
        <row r="12">
          <cell r="Q12">
            <v>0</v>
          </cell>
        </row>
        <row r="40">
          <cell r="F40">
            <v>0</v>
          </cell>
          <cell r="G40">
            <v>0</v>
          </cell>
        </row>
        <row r="40">
          <cell r="I40">
            <v>0</v>
          </cell>
        </row>
        <row r="40">
          <cell r="N40">
            <v>0</v>
          </cell>
          <cell r="O40">
            <v>0</v>
          </cell>
        </row>
        <row r="40">
          <cell r="Q40">
            <v>0</v>
          </cell>
        </row>
        <row r="41">
          <cell r="F41">
            <v>0</v>
          </cell>
          <cell r="G41">
            <v>0</v>
          </cell>
        </row>
        <row r="41">
          <cell r="I41">
            <v>0</v>
          </cell>
        </row>
        <row r="41">
          <cell r="N41">
            <v>0</v>
          </cell>
          <cell r="O41">
            <v>0</v>
          </cell>
        </row>
        <row r="41">
          <cell r="Q41">
            <v>0</v>
          </cell>
        </row>
        <row r="45">
          <cell r="F45">
            <v>0</v>
          </cell>
          <cell r="G45">
            <v>0</v>
          </cell>
        </row>
        <row r="45">
          <cell r="I45">
            <v>0</v>
          </cell>
        </row>
        <row r="45">
          <cell r="N45">
            <v>0</v>
          </cell>
          <cell r="O45">
            <v>0</v>
          </cell>
        </row>
        <row r="45">
          <cell r="Q45">
            <v>0</v>
          </cell>
        </row>
        <row r="48">
          <cell r="F48">
            <v>0</v>
          </cell>
          <cell r="G48">
            <v>0</v>
          </cell>
        </row>
        <row r="48">
          <cell r="I48">
            <v>0</v>
          </cell>
        </row>
        <row r="48">
          <cell r="N48">
            <v>0</v>
          </cell>
          <cell r="O48">
            <v>0</v>
          </cell>
        </row>
        <row r="48">
          <cell r="Q48">
            <v>0</v>
          </cell>
        </row>
      </sheetData>
      <sheetData sheetId="11"/>
      <sheetData sheetId="12"/>
    </sheetDataSet>
  </externalBook>
</externalLink>
</file>

<file path=xl/externalLinks/externalLink18.xml><?xml version="1.0" encoding="utf-8"?>
<externalLink xmlns="http://schemas.openxmlformats.org/spreadsheetml/2006/main">
  <externalBook xmlns:r="http://schemas.openxmlformats.org/officeDocument/2006/relationships" r:id="rId1">
    <sheetNames>
      <sheetName val="Daily Change"/>
      <sheetName val="Prudency"/>
      <sheetName val="Liq"/>
      <sheetName val="Sheet5"/>
      <sheetName val="Sheet6"/>
      <sheetName val="Sheet7"/>
      <sheetName val="Sheet8"/>
      <sheetName val="Sheet9"/>
      <sheetName val="Sheet10"/>
    </sheetNames>
    <sheetDataSet>
      <sheetData sheetId="0">
        <row r="1239">
          <cell r="C1239">
            <v>0</v>
          </cell>
          <cell r="D1239">
            <v>0</v>
          </cell>
        </row>
        <row r="1240">
          <cell r="C1240">
            <v>0</v>
          </cell>
          <cell r="D1240">
            <v>0</v>
          </cell>
        </row>
        <row r="1241">
          <cell r="C1241">
            <v>0</v>
          </cell>
          <cell r="D1241">
            <v>0</v>
          </cell>
        </row>
        <row r="1242">
          <cell r="C1242">
            <v>0</v>
          </cell>
          <cell r="D1242">
            <v>0</v>
          </cell>
        </row>
        <row r="1255">
          <cell r="C1255">
            <v>0</v>
          </cell>
          <cell r="D1255">
            <v>0</v>
          </cell>
        </row>
        <row r="1256">
          <cell r="C1256">
            <v>0</v>
          </cell>
          <cell r="D1256">
            <v>0</v>
          </cell>
        </row>
      </sheetData>
      <sheetData sheetId="1"/>
      <sheetData sheetId="2">
        <row r="95">
          <cell r="F95">
            <v>0</v>
          </cell>
        </row>
        <row r="95">
          <cell r="S95">
            <v>0</v>
          </cell>
        </row>
        <row r="96">
          <cell r="F96">
            <v>0</v>
          </cell>
        </row>
        <row r="96">
          <cell r="S96">
            <v>0</v>
          </cell>
        </row>
        <row r="97">
          <cell r="F97">
            <v>0</v>
          </cell>
        </row>
        <row r="97">
          <cell r="S97">
            <v>0</v>
          </cell>
        </row>
      </sheetData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19.xml><?xml version="1.0" encoding="utf-8"?>
<externalLink xmlns="http://schemas.openxmlformats.org/spreadsheetml/2006/main">
  <externalBook xmlns:r="http://schemas.openxmlformats.org/officeDocument/2006/relationships" r:id="rId1">
    <sheetNames>
      <sheetName val="LT-WESTMGM"/>
      <sheetName val="LT-NW"/>
      <sheetName val="LT-CALI"/>
      <sheetName val="LT-SW"/>
      <sheetName val="ST-WHourly"/>
      <sheetName val="ST-CA"/>
      <sheetName val="ST-NW"/>
      <sheetName val="ST-SW"/>
      <sheetName val="ST-PLT"/>
      <sheetName val="LT-WTRANS"/>
      <sheetName val="LT-WFALLON"/>
      <sheetName val="LT-WNAMGMT"/>
      <sheetName val="ST-WBOM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4">
          <cell r="F4">
            <v>0</v>
          </cell>
          <cell r="G4">
            <v>0</v>
          </cell>
        </row>
        <row r="4">
          <cell r="I4">
            <v>0</v>
          </cell>
        </row>
        <row r="4">
          <cell r="N4">
            <v>0</v>
          </cell>
          <cell r="O4">
            <v>0</v>
          </cell>
        </row>
        <row r="4">
          <cell r="Q4">
            <v>0</v>
          </cell>
        </row>
        <row r="5">
          <cell r="F5">
            <v>0</v>
          </cell>
          <cell r="G5">
            <v>0</v>
          </cell>
        </row>
        <row r="5">
          <cell r="I5">
            <v>0</v>
          </cell>
        </row>
        <row r="5">
          <cell r="N5">
            <v>0</v>
          </cell>
          <cell r="O5">
            <v>0</v>
          </cell>
        </row>
        <row r="5">
          <cell r="Q5">
            <v>0</v>
          </cell>
        </row>
        <row r="9">
          <cell r="F9">
            <v>0</v>
          </cell>
          <cell r="G9">
            <v>0</v>
          </cell>
        </row>
        <row r="9">
          <cell r="I9">
            <v>0</v>
          </cell>
        </row>
        <row r="9">
          <cell r="N9">
            <v>0</v>
          </cell>
          <cell r="O9">
            <v>0</v>
          </cell>
        </row>
        <row r="9">
          <cell r="Q9">
            <v>0</v>
          </cell>
        </row>
        <row r="12">
          <cell r="F12">
            <v>0</v>
          </cell>
          <cell r="G12">
            <v>0</v>
          </cell>
        </row>
        <row r="12">
          <cell r="I12">
            <v>0</v>
          </cell>
        </row>
        <row r="12">
          <cell r="N12">
            <v>0</v>
          </cell>
          <cell r="O12">
            <v>0</v>
          </cell>
        </row>
        <row r="12">
          <cell r="Q12">
            <v>0</v>
          </cell>
        </row>
        <row r="40">
          <cell r="F40">
            <v>0</v>
          </cell>
          <cell r="G40">
            <v>0</v>
          </cell>
        </row>
        <row r="40">
          <cell r="I40">
            <v>0</v>
          </cell>
        </row>
        <row r="40">
          <cell r="N40">
            <v>0</v>
          </cell>
          <cell r="O40">
            <v>0</v>
          </cell>
        </row>
        <row r="40">
          <cell r="Q40">
            <v>0</v>
          </cell>
        </row>
        <row r="41">
          <cell r="F41">
            <v>0</v>
          </cell>
          <cell r="G41">
            <v>0</v>
          </cell>
        </row>
        <row r="41">
          <cell r="I41">
            <v>0</v>
          </cell>
        </row>
        <row r="41">
          <cell r="N41">
            <v>0</v>
          </cell>
          <cell r="O41">
            <v>0</v>
          </cell>
        </row>
        <row r="41">
          <cell r="Q41">
            <v>0</v>
          </cell>
        </row>
        <row r="45">
          <cell r="F45">
            <v>0</v>
          </cell>
          <cell r="G45">
            <v>0</v>
          </cell>
        </row>
        <row r="45">
          <cell r="I45">
            <v>0</v>
          </cell>
        </row>
        <row r="45">
          <cell r="N45">
            <v>0</v>
          </cell>
          <cell r="O45">
            <v>0</v>
          </cell>
        </row>
        <row r="45">
          <cell r="Q45">
            <v>0</v>
          </cell>
        </row>
        <row r="48">
          <cell r="F48">
            <v>0</v>
          </cell>
          <cell r="G48">
            <v>0</v>
          </cell>
        </row>
        <row r="48">
          <cell r="I48">
            <v>0</v>
          </cell>
        </row>
        <row r="48">
          <cell r="N48">
            <v>0</v>
          </cell>
          <cell r="O48">
            <v>0</v>
          </cell>
        </row>
        <row r="48">
          <cell r="Q48">
            <v>0</v>
          </cell>
        </row>
      </sheetData>
      <sheetData sheetId="11"/>
      <sheetData sheetId="12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Daily Change"/>
      <sheetName val="Prudency"/>
      <sheetName val="Liq"/>
      <sheetName val="Sheet5"/>
      <sheetName val="Sheet6"/>
      <sheetName val="Sheet7"/>
      <sheetName val="Sheet8"/>
      <sheetName val="Sheet9"/>
      <sheetName val="Sheet10"/>
    </sheetNames>
    <sheetDataSet>
      <sheetData sheetId="0">
        <row r="1239">
          <cell r="C1239">
            <v>0</v>
          </cell>
          <cell r="D1239">
            <v>0</v>
          </cell>
        </row>
        <row r="1240">
          <cell r="C1240">
            <v>0</v>
          </cell>
          <cell r="D1240">
            <v>0</v>
          </cell>
        </row>
        <row r="1241">
          <cell r="C1241">
            <v>505927.598816051</v>
          </cell>
          <cell r="D1241">
            <v>521710.186552046</v>
          </cell>
        </row>
        <row r="1242">
          <cell r="C1242">
            <v>0</v>
          </cell>
          <cell r="D1242">
            <v>0</v>
          </cell>
        </row>
        <row r="1255">
          <cell r="C1255">
            <v>0</v>
          </cell>
          <cell r="D1255">
            <v>0</v>
          </cell>
        </row>
        <row r="1256">
          <cell r="C1256">
            <v>0</v>
          </cell>
          <cell r="D1256">
            <v>0</v>
          </cell>
        </row>
      </sheetData>
      <sheetData sheetId="1">
        <row r="314">
          <cell r="B314">
            <v>-6573.93970264405</v>
          </cell>
        </row>
      </sheetData>
      <sheetData sheetId="2">
        <row r="95">
          <cell r="F95">
            <v>0</v>
          </cell>
        </row>
        <row r="95">
          <cell r="S95">
            <v>0</v>
          </cell>
        </row>
        <row r="96">
          <cell r="F96">
            <v>0</v>
          </cell>
        </row>
        <row r="96">
          <cell r="S96">
            <v>0</v>
          </cell>
        </row>
        <row r="97">
          <cell r="F97">
            <v>0</v>
          </cell>
        </row>
        <row r="97">
          <cell r="S97">
            <v>0</v>
          </cell>
        </row>
      </sheetData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20.xml><?xml version="1.0" encoding="utf-8"?>
<externalLink xmlns="http://schemas.openxmlformats.org/spreadsheetml/2006/main">
  <externalBook xmlns:r="http://schemas.openxmlformats.org/officeDocument/2006/relationships" r:id="rId1">
    <sheetNames>
      <sheetName val="Daily Change"/>
      <sheetName val="Prudency"/>
      <sheetName val="Liq"/>
      <sheetName val="Sheet5"/>
      <sheetName val="Sheet6"/>
      <sheetName val="Sheet7"/>
      <sheetName val="Sheet8"/>
      <sheetName val="Sheet9"/>
      <sheetName val="Sheet10"/>
    </sheetNames>
    <sheetDataSet>
      <sheetData sheetId="0">
        <row r="1239">
          <cell r="C1239">
            <v>0</v>
          </cell>
          <cell r="D1239">
            <v>0</v>
          </cell>
        </row>
        <row r="1240">
          <cell r="C1240">
            <v>0</v>
          </cell>
          <cell r="D1240">
            <v>0</v>
          </cell>
        </row>
        <row r="1241">
          <cell r="C1241">
            <v>0</v>
          </cell>
          <cell r="D1241">
            <v>0</v>
          </cell>
        </row>
        <row r="1242">
          <cell r="C1242">
            <v>0</v>
          </cell>
          <cell r="D1242">
            <v>0</v>
          </cell>
        </row>
        <row r="1255">
          <cell r="C1255">
            <v>0</v>
          </cell>
          <cell r="D1255">
            <v>0</v>
          </cell>
        </row>
        <row r="1256">
          <cell r="C1256">
            <v>0</v>
          </cell>
          <cell r="D1256">
            <v>0</v>
          </cell>
        </row>
      </sheetData>
      <sheetData sheetId="1"/>
      <sheetData sheetId="2">
        <row r="95">
          <cell r="F95">
            <v>0</v>
          </cell>
        </row>
        <row r="95">
          <cell r="S95">
            <v>0</v>
          </cell>
        </row>
        <row r="96">
          <cell r="F96">
            <v>0</v>
          </cell>
        </row>
        <row r="96">
          <cell r="S96">
            <v>0</v>
          </cell>
        </row>
        <row r="97">
          <cell r="F97">
            <v>0</v>
          </cell>
        </row>
        <row r="97">
          <cell r="S97">
            <v>0</v>
          </cell>
        </row>
      </sheetData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21.xml><?xml version="1.0" encoding="utf-8"?>
<externalLink xmlns="http://schemas.openxmlformats.org/spreadsheetml/2006/main">
  <externalBook xmlns:r="http://schemas.openxmlformats.org/officeDocument/2006/relationships" r:id="rId1">
    <sheetNames>
      <sheetName val="LT-WESTMGM"/>
      <sheetName val="LT-NW"/>
      <sheetName val="LT-CALI"/>
      <sheetName val="LT-SW"/>
      <sheetName val="ST-WHourly"/>
      <sheetName val="ST-CA"/>
      <sheetName val="ST-NW"/>
      <sheetName val="ST-SW"/>
      <sheetName val="ST-PLT"/>
      <sheetName val="LT-WTRANS"/>
      <sheetName val="LT-WFALLON"/>
      <sheetName val="LT-WNAMGMT"/>
      <sheetName val="ST-WBOM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4">
          <cell r="F4">
            <v>0</v>
          </cell>
          <cell r="G4">
            <v>0</v>
          </cell>
        </row>
        <row r="4">
          <cell r="I4">
            <v>0</v>
          </cell>
        </row>
        <row r="4">
          <cell r="N4">
            <v>0</v>
          </cell>
          <cell r="O4">
            <v>0</v>
          </cell>
        </row>
        <row r="4">
          <cell r="Q4">
            <v>0</v>
          </cell>
        </row>
        <row r="5">
          <cell r="F5">
            <v>0</v>
          </cell>
          <cell r="G5">
            <v>0</v>
          </cell>
        </row>
        <row r="5">
          <cell r="I5">
            <v>0</v>
          </cell>
        </row>
        <row r="5">
          <cell r="N5">
            <v>0</v>
          </cell>
          <cell r="O5">
            <v>0</v>
          </cell>
        </row>
        <row r="5">
          <cell r="Q5">
            <v>0</v>
          </cell>
        </row>
        <row r="9">
          <cell r="F9">
            <v>0</v>
          </cell>
          <cell r="G9">
            <v>0</v>
          </cell>
        </row>
        <row r="9">
          <cell r="I9">
            <v>0</v>
          </cell>
        </row>
        <row r="9">
          <cell r="N9">
            <v>0</v>
          </cell>
          <cell r="O9">
            <v>0</v>
          </cell>
        </row>
        <row r="9">
          <cell r="Q9">
            <v>0</v>
          </cell>
        </row>
        <row r="12">
          <cell r="F12">
            <v>0</v>
          </cell>
          <cell r="G12">
            <v>0</v>
          </cell>
        </row>
        <row r="12">
          <cell r="I12">
            <v>0</v>
          </cell>
        </row>
        <row r="12">
          <cell r="N12">
            <v>0</v>
          </cell>
          <cell r="O12">
            <v>0</v>
          </cell>
        </row>
        <row r="12">
          <cell r="Q12">
            <v>0</v>
          </cell>
        </row>
        <row r="40">
          <cell r="F40">
            <v>0</v>
          </cell>
          <cell r="G40">
            <v>0</v>
          </cell>
        </row>
        <row r="40">
          <cell r="I40">
            <v>0</v>
          </cell>
        </row>
        <row r="40">
          <cell r="N40">
            <v>0</v>
          </cell>
          <cell r="O40">
            <v>0</v>
          </cell>
        </row>
        <row r="40">
          <cell r="Q40">
            <v>0</v>
          </cell>
        </row>
        <row r="41">
          <cell r="F41">
            <v>0</v>
          </cell>
          <cell r="G41">
            <v>0</v>
          </cell>
        </row>
        <row r="41">
          <cell r="I41">
            <v>0</v>
          </cell>
        </row>
        <row r="41">
          <cell r="N41">
            <v>0</v>
          </cell>
          <cell r="O41">
            <v>0</v>
          </cell>
        </row>
        <row r="41">
          <cell r="Q41">
            <v>0</v>
          </cell>
        </row>
        <row r="45">
          <cell r="F45">
            <v>0</v>
          </cell>
          <cell r="G45">
            <v>0</v>
          </cell>
        </row>
        <row r="45">
          <cell r="I45">
            <v>0</v>
          </cell>
        </row>
        <row r="45">
          <cell r="N45">
            <v>0</v>
          </cell>
          <cell r="O45">
            <v>0</v>
          </cell>
        </row>
        <row r="45">
          <cell r="Q45">
            <v>0</v>
          </cell>
        </row>
        <row r="48">
          <cell r="F48">
            <v>0</v>
          </cell>
          <cell r="G48">
            <v>0</v>
          </cell>
        </row>
        <row r="48">
          <cell r="I48">
            <v>0</v>
          </cell>
        </row>
        <row r="48">
          <cell r="N48">
            <v>0</v>
          </cell>
          <cell r="O48">
            <v>0</v>
          </cell>
        </row>
        <row r="48">
          <cell r="Q48">
            <v>0</v>
          </cell>
        </row>
      </sheetData>
      <sheetData sheetId="11"/>
      <sheetData sheetId="12"/>
    </sheetDataSet>
  </externalBook>
</externalLink>
</file>

<file path=xl/externalLinks/externalLink22.xml><?xml version="1.0" encoding="utf-8"?>
<externalLink xmlns="http://schemas.openxmlformats.org/spreadsheetml/2006/main">
  <externalBook xmlns:r="http://schemas.openxmlformats.org/officeDocument/2006/relationships" r:id="rId1">
    <sheetNames>
      <sheetName val="Daily Change"/>
      <sheetName val="Prudency"/>
      <sheetName val="Liq"/>
      <sheetName val="Sheet5"/>
      <sheetName val="Sheet6"/>
      <sheetName val="Sheet7"/>
      <sheetName val="Sheet8"/>
      <sheetName val="Sheet9"/>
      <sheetName val="Sheet10"/>
    </sheetNames>
    <sheetDataSet>
      <sheetData sheetId="0">
        <row r="1239">
          <cell r="C1239">
            <v>0</v>
          </cell>
          <cell r="D1239">
            <v>0</v>
          </cell>
        </row>
        <row r="1240">
          <cell r="C1240">
            <v>0</v>
          </cell>
          <cell r="D1240">
            <v>0</v>
          </cell>
        </row>
        <row r="1241">
          <cell r="C1241">
            <v>0</v>
          </cell>
          <cell r="D1241">
            <v>0</v>
          </cell>
        </row>
        <row r="1242">
          <cell r="C1242">
            <v>0</v>
          </cell>
          <cell r="D1242">
            <v>0</v>
          </cell>
        </row>
        <row r="1255">
          <cell r="C1255">
            <v>0</v>
          </cell>
          <cell r="D1255">
            <v>0</v>
          </cell>
        </row>
        <row r="1256">
          <cell r="C1256">
            <v>0</v>
          </cell>
          <cell r="D1256">
            <v>0</v>
          </cell>
        </row>
      </sheetData>
      <sheetData sheetId="1"/>
      <sheetData sheetId="2">
        <row r="95">
          <cell r="F95">
            <v>0</v>
          </cell>
        </row>
        <row r="95">
          <cell r="S95">
            <v>0</v>
          </cell>
        </row>
        <row r="96">
          <cell r="F96">
            <v>0</v>
          </cell>
        </row>
        <row r="96">
          <cell r="S96">
            <v>0</v>
          </cell>
        </row>
        <row r="97">
          <cell r="F97">
            <v>0</v>
          </cell>
        </row>
        <row r="97">
          <cell r="S97">
            <v>0</v>
          </cell>
        </row>
      </sheetData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23.xml><?xml version="1.0" encoding="utf-8"?>
<externalLink xmlns="http://schemas.openxmlformats.org/spreadsheetml/2006/main">
  <externalBook xmlns:r="http://schemas.openxmlformats.org/officeDocument/2006/relationships" r:id="rId1">
    <sheetNames>
      <sheetName val="LT-WESTMGM"/>
      <sheetName val="LT-NW"/>
      <sheetName val="LT-CALI"/>
      <sheetName val="LT-SW"/>
      <sheetName val="ST-WHourly"/>
      <sheetName val="ST-CA"/>
      <sheetName val="ST-NW"/>
      <sheetName val="ST-SW"/>
      <sheetName val="ST-PLT"/>
      <sheetName val="LT-WTRANS"/>
      <sheetName val="LT-WFALLON"/>
      <sheetName val="LT-WNAMGMT"/>
      <sheetName val="ST-WBOM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4">
          <cell r="F4">
            <v>0</v>
          </cell>
          <cell r="G4">
            <v>0</v>
          </cell>
        </row>
        <row r="4">
          <cell r="I4">
            <v>0</v>
          </cell>
        </row>
        <row r="4">
          <cell r="N4">
            <v>0</v>
          </cell>
          <cell r="O4">
            <v>0</v>
          </cell>
        </row>
        <row r="4">
          <cell r="Q4">
            <v>0</v>
          </cell>
        </row>
        <row r="5">
          <cell r="F5">
            <v>0</v>
          </cell>
          <cell r="G5">
            <v>0</v>
          </cell>
        </row>
        <row r="5">
          <cell r="I5">
            <v>0</v>
          </cell>
        </row>
        <row r="5">
          <cell r="N5">
            <v>0</v>
          </cell>
          <cell r="O5">
            <v>0</v>
          </cell>
        </row>
        <row r="5">
          <cell r="Q5">
            <v>0</v>
          </cell>
        </row>
        <row r="9">
          <cell r="F9">
            <v>0</v>
          </cell>
          <cell r="G9">
            <v>0</v>
          </cell>
        </row>
        <row r="9">
          <cell r="I9">
            <v>0</v>
          </cell>
        </row>
        <row r="9">
          <cell r="N9">
            <v>0</v>
          </cell>
          <cell r="O9">
            <v>0</v>
          </cell>
        </row>
        <row r="9">
          <cell r="Q9">
            <v>0</v>
          </cell>
        </row>
        <row r="12">
          <cell r="F12">
            <v>0</v>
          </cell>
          <cell r="G12">
            <v>0</v>
          </cell>
        </row>
        <row r="12">
          <cell r="I12">
            <v>0</v>
          </cell>
        </row>
        <row r="12">
          <cell r="N12">
            <v>0</v>
          </cell>
          <cell r="O12">
            <v>0</v>
          </cell>
        </row>
        <row r="12">
          <cell r="Q12">
            <v>0</v>
          </cell>
        </row>
        <row r="40">
          <cell r="F40">
            <v>0</v>
          </cell>
          <cell r="G40">
            <v>0</v>
          </cell>
        </row>
        <row r="40">
          <cell r="I40">
            <v>0</v>
          </cell>
        </row>
        <row r="40">
          <cell r="N40">
            <v>0</v>
          </cell>
          <cell r="O40">
            <v>0</v>
          </cell>
        </row>
        <row r="40">
          <cell r="Q40">
            <v>0</v>
          </cell>
        </row>
        <row r="41">
          <cell r="F41">
            <v>0</v>
          </cell>
          <cell r="G41">
            <v>0</v>
          </cell>
        </row>
        <row r="41">
          <cell r="I41">
            <v>0</v>
          </cell>
        </row>
        <row r="41">
          <cell r="N41">
            <v>0</v>
          </cell>
          <cell r="O41">
            <v>0</v>
          </cell>
        </row>
        <row r="41">
          <cell r="Q41">
            <v>0</v>
          </cell>
        </row>
        <row r="45">
          <cell r="F45">
            <v>0</v>
          </cell>
          <cell r="G45">
            <v>0</v>
          </cell>
        </row>
        <row r="45">
          <cell r="I45">
            <v>0</v>
          </cell>
        </row>
        <row r="45">
          <cell r="N45">
            <v>0</v>
          </cell>
          <cell r="O45">
            <v>0</v>
          </cell>
        </row>
        <row r="45">
          <cell r="Q45">
            <v>0</v>
          </cell>
        </row>
        <row r="48">
          <cell r="F48">
            <v>0</v>
          </cell>
          <cell r="G48">
            <v>0</v>
          </cell>
        </row>
        <row r="48">
          <cell r="I48">
            <v>0</v>
          </cell>
        </row>
        <row r="48">
          <cell r="N48">
            <v>0</v>
          </cell>
          <cell r="O48">
            <v>0</v>
          </cell>
        </row>
        <row r="48">
          <cell r="Q48">
            <v>0</v>
          </cell>
        </row>
      </sheetData>
      <sheetData sheetId="11"/>
      <sheetData sheetId="12"/>
    </sheetDataSet>
  </externalBook>
</externalLink>
</file>

<file path=xl/externalLinks/externalLink24.xml><?xml version="1.0" encoding="utf-8"?>
<externalLink xmlns="http://schemas.openxmlformats.org/spreadsheetml/2006/main">
  <externalBook xmlns:r="http://schemas.openxmlformats.org/officeDocument/2006/relationships" r:id="rId1">
    <sheetNames>
      <sheetName val="Daily Change"/>
      <sheetName val="Prudency"/>
      <sheetName val="Liq"/>
      <sheetName val="Sheet5"/>
      <sheetName val="Sheet6"/>
      <sheetName val="Sheet7"/>
      <sheetName val="Sheet8"/>
      <sheetName val="Sheet9"/>
      <sheetName val="Sheet10"/>
    </sheetNames>
    <sheetDataSet>
      <sheetData sheetId="0">
        <row r="1239">
          <cell r="C1239">
            <v>0</v>
          </cell>
          <cell r="D1239">
            <v>0</v>
          </cell>
        </row>
        <row r="1240">
          <cell r="C1240">
            <v>0</v>
          </cell>
          <cell r="D1240">
            <v>0</v>
          </cell>
        </row>
        <row r="1241">
          <cell r="C1241">
            <v>0</v>
          </cell>
          <cell r="D1241">
            <v>0</v>
          </cell>
        </row>
        <row r="1242">
          <cell r="C1242">
            <v>0</v>
          </cell>
          <cell r="D1242">
            <v>0</v>
          </cell>
        </row>
        <row r="1255">
          <cell r="C1255">
            <v>0</v>
          </cell>
          <cell r="D1255">
            <v>0</v>
          </cell>
        </row>
        <row r="1256">
          <cell r="C1256">
            <v>0</v>
          </cell>
          <cell r="D1256">
            <v>0</v>
          </cell>
        </row>
      </sheetData>
      <sheetData sheetId="1"/>
      <sheetData sheetId="2">
        <row r="95">
          <cell r="F95">
            <v>0</v>
          </cell>
        </row>
        <row r="95">
          <cell r="S95">
            <v>0</v>
          </cell>
        </row>
        <row r="96">
          <cell r="F96">
            <v>0</v>
          </cell>
        </row>
        <row r="96">
          <cell r="S96">
            <v>0</v>
          </cell>
        </row>
        <row r="97">
          <cell r="F97">
            <v>0</v>
          </cell>
        </row>
        <row r="97">
          <cell r="S97">
            <v>0</v>
          </cell>
        </row>
      </sheetData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25.xml><?xml version="1.0" encoding="utf-8"?>
<externalLink xmlns="http://schemas.openxmlformats.org/spreadsheetml/2006/main">
  <externalBook xmlns:r="http://schemas.openxmlformats.org/officeDocument/2006/relationships" r:id="rId1">
    <sheetNames>
      <sheetName val="LT-WESTMGM"/>
      <sheetName val="LT-NW"/>
      <sheetName val="LT-CALI"/>
      <sheetName val="LT-SW"/>
      <sheetName val="ST-WHourly"/>
      <sheetName val="ST-CA"/>
      <sheetName val="ST-NW"/>
      <sheetName val="ST-SW"/>
      <sheetName val="ST-PLT"/>
      <sheetName val="LT-WTRANS"/>
      <sheetName val="LT-WFALLON"/>
      <sheetName val="LT-WNAMGMT"/>
      <sheetName val="ST-WBOM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4">
          <cell r="F4">
            <v>0</v>
          </cell>
          <cell r="G4">
            <v>0</v>
          </cell>
        </row>
        <row r="4">
          <cell r="I4">
            <v>0</v>
          </cell>
        </row>
        <row r="4">
          <cell r="N4">
            <v>0</v>
          </cell>
          <cell r="O4">
            <v>0</v>
          </cell>
        </row>
        <row r="4">
          <cell r="Q4">
            <v>0</v>
          </cell>
        </row>
        <row r="5">
          <cell r="F5">
            <v>0</v>
          </cell>
          <cell r="G5">
            <v>0</v>
          </cell>
        </row>
        <row r="5">
          <cell r="I5">
            <v>0</v>
          </cell>
        </row>
        <row r="5">
          <cell r="N5">
            <v>0</v>
          </cell>
          <cell r="O5">
            <v>0</v>
          </cell>
        </row>
        <row r="5">
          <cell r="Q5">
            <v>0</v>
          </cell>
        </row>
        <row r="9">
          <cell r="F9">
            <v>0</v>
          </cell>
          <cell r="G9">
            <v>0</v>
          </cell>
        </row>
        <row r="9">
          <cell r="I9">
            <v>0</v>
          </cell>
        </row>
        <row r="9">
          <cell r="N9">
            <v>0</v>
          </cell>
          <cell r="O9">
            <v>0</v>
          </cell>
        </row>
        <row r="9">
          <cell r="Q9">
            <v>0</v>
          </cell>
        </row>
        <row r="12">
          <cell r="F12">
            <v>0</v>
          </cell>
          <cell r="G12">
            <v>0</v>
          </cell>
        </row>
        <row r="12">
          <cell r="I12">
            <v>0</v>
          </cell>
        </row>
        <row r="12">
          <cell r="N12">
            <v>0</v>
          </cell>
          <cell r="O12">
            <v>0</v>
          </cell>
        </row>
        <row r="12">
          <cell r="Q12">
            <v>0</v>
          </cell>
        </row>
        <row r="40">
          <cell r="F40">
            <v>0</v>
          </cell>
          <cell r="G40">
            <v>0</v>
          </cell>
        </row>
        <row r="40">
          <cell r="I40">
            <v>0</v>
          </cell>
        </row>
        <row r="40">
          <cell r="N40">
            <v>0</v>
          </cell>
          <cell r="O40">
            <v>0</v>
          </cell>
        </row>
        <row r="40">
          <cell r="Q40">
            <v>0</v>
          </cell>
        </row>
        <row r="41">
          <cell r="F41">
            <v>0</v>
          </cell>
          <cell r="G41">
            <v>0</v>
          </cell>
        </row>
        <row r="41">
          <cell r="I41">
            <v>0</v>
          </cell>
        </row>
        <row r="41">
          <cell r="N41">
            <v>0</v>
          </cell>
          <cell r="O41">
            <v>0</v>
          </cell>
        </row>
        <row r="41">
          <cell r="Q41">
            <v>0</v>
          </cell>
        </row>
        <row r="45">
          <cell r="F45">
            <v>0</v>
          </cell>
          <cell r="G45">
            <v>0</v>
          </cell>
        </row>
        <row r="45">
          <cell r="I45">
            <v>0</v>
          </cell>
        </row>
        <row r="45">
          <cell r="N45">
            <v>0</v>
          </cell>
          <cell r="O45">
            <v>0</v>
          </cell>
        </row>
        <row r="45">
          <cell r="Q45">
            <v>0</v>
          </cell>
        </row>
        <row r="48">
          <cell r="F48">
            <v>0</v>
          </cell>
          <cell r="G48">
            <v>0</v>
          </cell>
        </row>
        <row r="48">
          <cell r="I48">
            <v>0</v>
          </cell>
        </row>
        <row r="48">
          <cell r="N48">
            <v>0</v>
          </cell>
          <cell r="O48">
            <v>0</v>
          </cell>
        </row>
        <row r="48">
          <cell r="Q48">
            <v>0</v>
          </cell>
        </row>
      </sheetData>
      <sheetData sheetId="11"/>
      <sheetData sheetId="12"/>
    </sheetDataSet>
  </externalBook>
</externalLink>
</file>

<file path=xl/externalLinks/externalLink26.xml><?xml version="1.0" encoding="utf-8"?>
<externalLink xmlns="http://schemas.openxmlformats.org/spreadsheetml/2006/main">
  <externalBook xmlns:r="http://schemas.openxmlformats.org/officeDocument/2006/relationships" r:id="rId1">
    <sheetNames>
      <sheetName val="Daily Change"/>
      <sheetName val="Prudency"/>
      <sheetName val="Liq"/>
      <sheetName val="Sheet5"/>
      <sheetName val="Sheet6"/>
      <sheetName val="Sheet7"/>
      <sheetName val="Sheet8"/>
      <sheetName val="Sheet9"/>
      <sheetName val="Sheet10"/>
    </sheetNames>
    <sheetDataSet>
      <sheetData sheetId="0">
        <row r="1239">
          <cell r="C1239">
            <v>0</v>
          </cell>
          <cell r="D1239">
            <v>0</v>
          </cell>
        </row>
        <row r="1240">
          <cell r="C1240">
            <v>0</v>
          </cell>
          <cell r="D1240">
            <v>0</v>
          </cell>
        </row>
        <row r="1241">
          <cell r="C1241">
            <v>0</v>
          </cell>
          <cell r="D1241">
            <v>0</v>
          </cell>
        </row>
        <row r="1242">
          <cell r="C1242">
            <v>0</v>
          </cell>
          <cell r="D1242">
            <v>0</v>
          </cell>
        </row>
        <row r="1255">
          <cell r="C1255">
            <v>0</v>
          </cell>
          <cell r="D1255">
            <v>0</v>
          </cell>
        </row>
        <row r="1256">
          <cell r="C1256">
            <v>0</v>
          </cell>
          <cell r="D1256">
            <v>0</v>
          </cell>
        </row>
      </sheetData>
      <sheetData sheetId="1"/>
      <sheetData sheetId="2">
        <row r="95">
          <cell r="F95">
            <v>0</v>
          </cell>
        </row>
        <row r="95">
          <cell r="S95">
            <v>0</v>
          </cell>
        </row>
        <row r="96">
          <cell r="F96">
            <v>0</v>
          </cell>
        </row>
        <row r="96">
          <cell r="S96">
            <v>0</v>
          </cell>
        </row>
        <row r="97">
          <cell r="F97">
            <v>0</v>
          </cell>
        </row>
        <row r="97">
          <cell r="S97">
            <v>0</v>
          </cell>
        </row>
      </sheetData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27.xml><?xml version="1.0" encoding="utf-8"?>
<externalLink xmlns="http://schemas.openxmlformats.org/spreadsheetml/2006/main">
  <externalBook xmlns:r="http://schemas.openxmlformats.org/officeDocument/2006/relationships" r:id="rId1">
    <sheetNames>
      <sheetName val="LT-WESTMGM"/>
      <sheetName val="LT-NW"/>
      <sheetName val="LT-CALI"/>
      <sheetName val="LT-SW"/>
      <sheetName val="ST-WHourly"/>
      <sheetName val="ST-CA"/>
      <sheetName val="ST-NW"/>
      <sheetName val="ST-SW"/>
      <sheetName val="ST-PLT"/>
      <sheetName val="LT-WTRANS"/>
      <sheetName val="LT-WFALLON"/>
      <sheetName val="LT-WNAMGMT"/>
      <sheetName val="ST-WBOM"/>
      <sheetName val="LT-CA"/>
      <sheetName val="LT-PLT"/>
      <sheetName val="LT-WSPREAD"/>
      <sheetName val="LT-WOPTIO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4">
          <cell r="F4">
            <v>0</v>
          </cell>
          <cell r="G4">
            <v>0</v>
          </cell>
        </row>
        <row r="4">
          <cell r="I4">
            <v>0</v>
          </cell>
        </row>
        <row r="4">
          <cell r="N4">
            <v>0</v>
          </cell>
          <cell r="O4">
            <v>0</v>
          </cell>
        </row>
        <row r="4">
          <cell r="Q4">
            <v>0</v>
          </cell>
        </row>
        <row r="5">
          <cell r="F5">
            <v>0</v>
          </cell>
          <cell r="G5">
            <v>0</v>
          </cell>
        </row>
        <row r="5">
          <cell r="I5">
            <v>0</v>
          </cell>
        </row>
        <row r="5">
          <cell r="N5">
            <v>0</v>
          </cell>
          <cell r="O5">
            <v>0</v>
          </cell>
        </row>
        <row r="5">
          <cell r="Q5">
            <v>0</v>
          </cell>
        </row>
        <row r="9">
          <cell r="F9">
            <v>0</v>
          </cell>
          <cell r="G9">
            <v>0</v>
          </cell>
        </row>
        <row r="9">
          <cell r="I9">
            <v>0</v>
          </cell>
        </row>
        <row r="9">
          <cell r="N9">
            <v>0</v>
          </cell>
          <cell r="O9">
            <v>0</v>
          </cell>
        </row>
        <row r="9">
          <cell r="Q9">
            <v>0</v>
          </cell>
        </row>
        <row r="12">
          <cell r="F12">
            <v>0</v>
          </cell>
          <cell r="G12">
            <v>0</v>
          </cell>
        </row>
        <row r="12">
          <cell r="I12">
            <v>0</v>
          </cell>
        </row>
        <row r="12">
          <cell r="N12">
            <v>0</v>
          </cell>
          <cell r="O12">
            <v>0</v>
          </cell>
        </row>
        <row r="12">
          <cell r="Q12">
            <v>0</v>
          </cell>
        </row>
        <row r="40">
          <cell r="F40">
            <v>0</v>
          </cell>
          <cell r="G40">
            <v>0</v>
          </cell>
        </row>
        <row r="40">
          <cell r="I40">
            <v>0</v>
          </cell>
        </row>
        <row r="40">
          <cell r="N40">
            <v>0</v>
          </cell>
          <cell r="O40">
            <v>0</v>
          </cell>
        </row>
        <row r="40">
          <cell r="Q40">
            <v>0</v>
          </cell>
        </row>
        <row r="41">
          <cell r="F41">
            <v>0</v>
          </cell>
          <cell r="G41">
            <v>0</v>
          </cell>
        </row>
        <row r="41">
          <cell r="I41">
            <v>0</v>
          </cell>
        </row>
        <row r="41">
          <cell r="N41">
            <v>0</v>
          </cell>
          <cell r="O41">
            <v>0</v>
          </cell>
        </row>
        <row r="41">
          <cell r="Q41">
            <v>0</v>
          </cell>
        </row>
        <row r="45">
          <cell r="F45">
            <v>0</v>
          </cell>
          <cell r="G45">
            <v>0</v>
          </cell>
        </row>
        <row r="45">
          <cell r="I45">
            <v>0</v>
          </cell>
        </row>
        <row r="45">
          <cell r="N45">
            <v>0</v>
          </cell>
          <cell r="O45">
            <v>0</v>
          </cell>
        </row>
        <row r="45">
          <cell r="Q45">
            <v>0</v>
          </cell>
        </row>
        <row r="48">
          <cell r="F48">
            <v>0</v>
          </cell>
          <cell r="G48">
            <v>0</v>
          </cell>
        </row>
        <row r="48">
          <cell r="I48">
            <v>0</v>
          </cell>
        </row>
        <row r="48">
          <cell r="N48">
            <v>0</v>
          </cell>
          <cell r="O48">
            <v>0</v>
          </cell>
        </row>
        <row r="48">
          <cell r="Q48">
            <v>0</v>
          </cell>
        </row>
      </sheetData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28.xml><?xml version="1.0" encoding="utf-8"?>
<externalLink xmlns="http://schemas.openxmlformats.org/spreadsheetml/2006/main">
  <externalBook xmlns:r="http://schemas.openxmlformats.org/officeDocument/2006/relationships" r:id="rId1">
    <sheetNames>
      <sheetName val="Daily Change"/>
      <sheetName val="Prudency"/>
      <sheetName val="Liq"/>
      <sheetName val="Sheet5"/>
      <sheetName val="Sheet6"/>
      <sheetName val="Sheet7"/>
      <sheetName val="Sheet8"/>
      <sheetName val="Sheet9"/>
      <sheetName val="Sheet10"/>
    </sheetNames>
    <sheetDataSet>
      <sheetData sheetId="0">
        <row r="1239">
          <cell r="C1239">
            <v>0</v>
          </cell>
          <cell r="D1239">
            <v>0</v>
          </cell>
        </row>
        <row r="1240">
          <cell r="C1240">
            <v>0</v>
          </cell>
          <cell r="D1240">
            <v>0</v>
          </cell>
        </row>
        <row r="1241">
          <cell r="C1241">
            <v>505927.598816051</v>
          </cell>
          <cell r="D1241">
            <v>521710.186552046</v>
          </cell>
        </row>
        <row r="1242">
          <cell r="C1242">
            <v>0</v>
          </cell>
          <cell r="D1242">
            <v>0</v>
          </cell>
        </row>
        <row r="1255">
          <cell r="C1255">
            <v>0</v>
          </cell>
          <cell r="D1255">
            <v>0</v>
          </cell>
        </row>
        <row r="1256">
          <cell r="C1256">
            <v>0</v>
          </cell>
          <cell r="D1256">
            <v>0</v>
          </cell>
        </row>
      </sheetData>
      <sheetData sheetId="1"/>
      <sheetData sheetId="2">
        <row r="95">
          <cell r="F95">
            <v>0</v>
          </cell>
        </row>
        <row r="95">
          <cell r="S95">
            <v>0</v>
          </cell>
        </row>
        <row r="96">
          <cell r="F96">
            <v>0</v>
          </cell>
        </row>
        <row r="96">
          <cell r="S96">
            <v>0</v>
          </cell>
        </row>
        <row r="97">
          <cell r="F97">
            <v>0</v>
          </cell>
        </row>
        <row r="97">
          <cell r="S97">
            <v>0</v>
          </cell>
        </row>
      </sheetData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29.xml><?xml version="1.0" encoding="utf-8"?>
<externalLink xmlns="http://schemas.openxmlformats.org/spreadsheetml/2006/main">
  <externalBook xmlns:r="http://schemas.openxmlformats.org/officeDocument/2006/relationships" r:id="rId1">
    <sheetNames>
      <sheetName val="LT-WESTMGM"/>
      <sheetName val="LT-NW"/>
      <sheetName val="LT-CALI"/>
      <sheetName val="LT-SW"/>
      <sheetName val="ST-WHourly"/>
      <sheetName val="ST-CA"/>
      <sheetName val="ST-NW"/>
      <sheetName val="ST-SW"/>
      <sheetName val="ST-PLT"/>
      <sheetName val="LT-WTRANS"/>
      <sheetName val="LT-WFALLON"/>
      <sheetName val="LT-WNAMGMT"/>
      <sheetName val="ST-WBOM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4">
          <cell r="F4">
            <v>0</v>
          </cell>
          <cell r="G4">
            <v>0</v>
          </cell>
        </row>
        <row r="4">
          <cell r="I4">
            <v>0</v>
          </cell>
        </row>
        <row r="4">
          <cell r="N4">
            <v>0</v>
          </cell>
          <cell r="O4">
            <v>0</v>
          </cell>
        </row>
        <row r="4">
          <cell r="Q4">
            <v>0</v>
          </cell>
        </row>
        <row r="5">
          <cell r="F5">
            <v>0</v>
          </cell>
          <cell r="G5">
            <v>0</v>
          </cell>
        </row>
        <row r="5">
          <cell r="I5">
            <v>0</v>
          </cell>
        </row>
        <row r="5">
          <cell r="N5">
            <v>0</v>
          </cell>
          <cell r="O5">
            <v>0</v>
          </cell>
        </row>
        <row r="5">
          <cell r="Q5">
            <v>0</v>
          </cell>
        </row>
        <row r="9">
          <cell r="F9">
            <v>0</v>
          </cell>
          <cell r="G9">
            <v>0</v>
          </cell>
        </row>
        <row r="9">
          <cell r="I9">
            <v>0</v>
          </cell>
        </row>
        <row r="9">
          <cell r="N9">
            <v>0</v>
          </cell>
          <cell r="O9">
            <v>0</v>
          </cell>
        </row>
        <row r="9">
          <cell r="Q9">
            <v>0</v>
          </cell>
        </row>
        <row r="12">
          <cell r="F12">
            <v>0</v>
          </cell>
          <cell r="G12">
            <v>0</v>
          </cell>
        </row>
        <row r="12">
          <cell r="I12">
            <v>0</v>
          </cell>
        </row>
        <row r="12">
          <cell r="N12">
            <v>0</v>
          </cell>
          <cell r="O12">
            <v>0</v>
          </cell>
        </row>
        <row r="12">
          <cell r="Q12">
            <v>0</v>
          </cell>
        </row>
        <row r="40">
          <cell r="F40">
            <v>0</v>
          </cell>
          <cell r="G40">
            <v>0</v>
          </cell>
        </row>
        <row r="40">
          <cell r="I40">
            <v>0</v>
          </cell>
        </row>
        <row r="40">
          <cell r="N40">
            <v>0</v>
          </cell>
          <cell r="O40">
            <v>0</v>
          </cell>
        </row>
        <row r="40">
          <cell r="Q40">
            <v>0</v>
          </cell>
        </row>
        <row r="41">
          <cell r="F41">
            <v>0</v>
          </cell>
          <cell r="G41">
            <v>0</v>
          </cell>
        </row>
        <row r="41">
          <cell r="I41">
            <v>0</v>
          </cell>
        </row>
        <row r="41">
          <cell r="N41">
            <v>0</v>
          </cell>
          <cell r="O41">
            <v>0</v>
          </cell>
        </row>
        <row r="41">
          <cell r="Q41">
            <v>0</v>
          </cell>
        </row>
        <row r="45">
          <cell r="F45">
            <v>0</v>
          </cell>
          <cell r="G45">
            <v>0</v>
          </cell>
        </row>
        <row r="45">
          <cell r="I45">
            <v>0</v>
          </cell>
        </row>
        <row r="45">
          <cell r="N45">
            <v>0</v>
          </cell>
          <cell r="O45">
            <v>0</v>
          </cell>
        </row>
        <row r="45">
          <cell r="Q45">
            <v>0</v>
          </cell>
        </row>
        <row r="48">
          <cell r="F48">
            <v>0</v>
          </cell>
          <cell r="G48">
            <v>0</v>
          </cell>
        </row>
        <row r="48">
          <cell r="I48">
            <v>0</v>
          </cell>
        </row>
        <row r="48">
          <cell r="N48">
            <v>0</v>
          </cell>
          <cell r="O48">
            <v>0</v>
          </cell>
        </row>
        <row r="48">
          <cell r="Q48">
            <v>0</v>
          </cell>
        </row>
      </sheetData>
      <sheetData sheetId="11"/>
      <sheetData sheetId="12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LT-WESTMGM"/>
      <sheetName val="LT-NW"/>
      <sheetName val="LT-CALI"/>
      <sheetName val="LT-SW"/>
      <sheetName val="ST-WHourly"/>
      <sheetName val="ST-CA"/>
      <sheetName val="ST-NW"/>
      <sheetName val="ST-SW"/>
      <sheetName val="ST-PLT"/>
      <sheetName val="LT-WTRANS"/>
      <sheetName val="LT-WFALLON"/>
      <sheetName val="LT-WNAMGMT"/>
      <sheetName val="ST-WBOM"/>
      <sheetName val="LT-CA"/>
      <sheetName val="LT-PLT"/>
      <sheetName val="LT-WSPREAD"/>
      <sheetName val="LT-WOPTIO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4">
          <cell r="F4">
            <v>0</v>
          </cell>
          <cell r="G4">
            <v>0</v>
          </cell>
        </row>
        <row r="4">
          <cell r="I4">
            <v>0</v>
          </cell>
        </row>
        <row r="4">
          <cell r="N4">
            <v>0</v>
          </cell>
          <cell r="O4">
            <v>0</v>
          </cell>
        </row>
        <row r="4">
          <cell r="Q4">
            <v>0</v>
          </cell>
        </row>
        <row r="5">
          <cell r="F5">
            <v>0</v>
          </cell>
          <cell r="G5">
            <v>0</v>
          </cell>
        </row>
        <row r="5">
          <cell r="I5">
            <v>0</v>
          </cell>
        </row>
        <row r="5">
          <cell r="N5">
            <v>0</v>
          </cell>
          <cell r="O5">
            <v>0</v>
          </cell>
        </row>
        <row r="5">
          <cell r="Q5">
            <v>0</v>
          </cell>
        </row>
        <row r="9">
          <cell r="F9">
            <v>0</v>
          </cell>
          <cell r="G9">
            <v>0</v>
          </cell>
        </row>
        <row r="9">
          <cell r="I9">
            <v>0</v>
          </cell>
        </row>
        <row r="9">
          <cell r="N9">
            <v>0</v>
          </cell>
          <cell r="O9">
            <v>0</v>
          </cell>
        </row>
        <row r="9">
          <cell r="Q9">
            <v>0</v>
          </cell>
        </row>
        <row r="12">
          <cell r="F12">
            <v>0</v>
          </cell>
          <cell r="G12">
            <v>0</v>
          </cell>
        </row>
        <row r="12">
          <cell r="I12">
            <v>0</v>
          </cell>
        </row>
        <row r="12">
          <cell r="N12">
            <v>0</v>
          </cell>
          <cell r="O12">
            <v>0</v>
          </cell>
        </row>
        <row r="12">
          <cell r="Q12">
            <v>0</v>
          </cell>
        </row>
        <row r="40">
          <cell r="F40">
            <v>0</v>
          </cell>
          <cell r="G40">
            <v>0</v>
          </cell>
        </row>
        <row r="40">
          <cell r="I40">
            <v>0</v>
          </cell>
        </row>
        <row r="40">
          <cell r="N40">
            <v>0</v>
          </cell>
          <cell r="O40">
            <v>0</v>
          </cell>
        </row>
        <row r="40">
          <cell r="Q40">
            <v>0</v>
          </cell>
        </row>
        <row r="41">
          <cell r="F41">
            <v>0</v>
          </cell>
          <cell r="G41">
            <v>0</v>
          </cell>
        </row>
        <row r="41">
          <cell r="I41">
            <v>0</v>
          </cell>
        </row>
        <row r="41">
          <cell r="N41">
            <v>0</v>
          </cell>
          <cell r="O41">
            <v>0</v>
          </cell>
        </row>
        <row r="41">
          <cell r="Q41">
            <v>0</v>
          </cell>
        </row>
        <row r="45">
          <cell r="F45">
            <v>0</v>
          </cell>
          <cell r="G45">
            <v>0</v>
          </cell>
        </row>
        <row r="45">
          <cell r="I45">
            <v>0</v>
          </cell>
        </row>
        <row r="45">
          <cell r="N45">
            <v>0</v>
          </cell>
          <cell r="O45">
            <v>0</v>
          </cell>
        </row>
        <row r="45">
          <cell r="Q45">
            <v>0</v>
          </cell>
        </row>
        <row r="48">
          <cell r="F48">
            <v>0</v>
          </cell>
          <cell r="G48">
            <v>0</v>
          </cell>
        </row>
        <row r="48">
          <cell r="I48">
            <v>0</v>
          </cell>
        </row>
        <row r="48">
          <cell r="N48">
            <v>0</v>
          </cell>
          <cell r="O48">
            <v>0</v>
          </cell>
        </row>
        <row r="48">
          <cell r="Q48">
            <v>0</v>
          </cell>
        </row>
      </sheetData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30.xml><?xml version="1.0" encoding="utf-8"?>
<externalLink xmlns="http://schemas.openxmlformats.org/spreadsheetml/2006/main">
  <externalBook xmlns:r="http://schemas.openxmlformats.org/officeDocument/2006/relationships" r:id="rId1">
    <sheetNames>
      <sheetName val="Daily Change"/>
      <sheetName val="Prudency"/>
      <sheetName val="Liq"/>
      <sheetName val="Sheet5"/>
      <sheetName val="Sheet6"/>
      <sheetName val="Sheet7"/>
      <sheetName val="Sheet8"/>
      <sheetName val="Sheet9"/>
      <sheetName val="Sheet10"/>
    </sheetNames>
    <sheetDataSet>
      <sheetData sheetId="0">
        <row r="1239">
          <cell r="C1239">
            <v>0</v>
          </cell>
          <cell r="D1239">
            <v>0</v>
          </cell>
        </row>
        <row r="1240">
          <cell r="C1240">
            <v>0</v>
          </cell>
          <cell r="D1240">
            <v>0</v>
          </cell>
        </row>
        <row r="1241">
          <cell r="C1241">
            <v>505927.598816051</v>
          </cell>
          <cell r="D1241">
            <v>521710.186552046</v>
          </cell>
        </row>
        <row r="1242">
          <cell r="C1242">
            <v>0</v>
          </cell>
          <cell r="D1242">
            <v>0</v>
          </cell>
        </row>
        <row r="1255">
          <cell r="C1255">
            <v>0</v>
          </cell>
          <cell r="D1255">
            <v>0</v>
          </cell>
        </row>
        <row r="1256">
          <cell r="C1256">
            <v>0</v>
          </cell>
          <cell r="D1256">
            <v>0</v>
          </cell>
        </row>
      </sheetData>
      <sheetData sheetId="1"/>
      <sheetData sheetId="2">
        <row r="95">
          <cell r="F95">
            <v>0</v>
          </cell>
        </row>
        <row r="95">
          <cell r="S95">
            <v>0</v>
          </cell>
        </row>
        <row r="96">
          <cell r="F96">
            <v>0</v>
          </cell>
        </row>
        <row r="96">
          <cell r="S96">
            <v>0</v>
          </cell>
        </row>
        <row r="97">
          <cell r="F97">
            <v>0</v>
          </cell>
        </row>
        <row r="97">
          <cell r="S97">
            <v>0</v>
          </cell>
        </row>
      </sheetData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31.xml><?xml version="1.0" encoding="utf-8"?>
<externalLink xmlns="http://schemas.openxmlformats.org/spreadsheetml/2006/main">
  <externalBook xmlns:r="http://schemas.openxmlformats.org/officeDocument/2006/relationships" r:id="rId1">
    <sheetNames>
      <sheetName val="LT-WESTMGM"/>
      <sheetName val="LT-NW"/>
      <sheetName val="LT-CALI"/>
      <sheetName val="LT-SW"/>
      <sheetName val="ST-WHourly"/>
      <sheetName val="ST-CA"/>
      <sheetName val="ST-NW"/>
      <sheetName val="ST-SW"/>
      <sheetName val="ST-PLT"/>
      <sheetName val="LT-WTRANS"/>
      <sheetName val="LT-WFALLON"/>
      <sheetName val="LT-WNAMGMT"/>
      <sheetName val="ST-WBOM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4">
          <cell r="F4">
            <v>0</v>
          </cell>
          <cell r="G4">
            <v>0</v>
          </cell>
        </row>
        <row r="4">
          <cell r="I4">
            <v>0</v>
          </cell>
        </row>
        <row r="4">
          <cell r="N4">
            <v>0</v>
          </cell>
          <cell r="O4">
            <v>0</v>
          </cell>
        </row>
        <row r="4">
          <cell r="Q4">
            <v>0</v>
          </cell>
        </row>
        <row r="5">
          <cell r="F5">
            <v>0</v>
          </cell>
          <cell r="G5">
            <v>0</v>
          </cell>
        </row>
        <row r="5">
          <cell r="I5">
            <v>0</v>
          </cell>
        </row>
        <row r="5">
          <cell r="N5">
            <v>0</v>
          </cell>
          <cell r="O5">
            <v>0</v>
          </cell>
        </row>
        <row r="5">
          <cell r="Q5">
            <v>0</v>
          </cell>
        </row>
        <row r="9">
          <cell r="F9">
            <v>0</v>
          </cell>
          <cell r="G9">
            <v>0</v>
          </cell>
        </row>
        <row r="9">
          <cell r="I9">
            <v>0</v>
          </cell>
        </row>
        <row r="9">
          <cell r="N9">
            <v>0</v>
          </cell>
          <cell r="O9">
            <v>0</v>
          </cell>
        </row>
        <row r="9">
          <cell r="Q9">
            <v>0</v>
          </cell>
        </row>
        <row r="12">
          <cell r="F12">
            <v>0</v>
          </cell>
          <cell r="G12">
            <v>0</v>
          </cell>
        </row>
        <row r="12">
          <cell r="I12">
            <v>0</v>
          </cell>
        </row>
        <row r="12">
          <cell r="N12">
            <v>0</v>
          </cell>
          <cell r="O12">
            <v>0</v>
          </cell>
        </row>
        <row r="12">
          <cell r="Q12">
            <v>0</v>
          </cell>
        </row>
        <row r="40">
          <cell r="F40">
            <v>0</v>
          </cell>
          <cell r="G40">
            <v>0</v>
          </cell>
        </row>
        <row r="40">
          <cell r="I40">
            <v>0</v>
          </cell>
        </row>
        <row r="40">
          <cell r="N40">
            <v>0</v>
          </cell>
          <cell r="O40">
            <v>0</v>
          </cell>
        </row>
        <row r="40">
          <cell r="Q40">
            <v>0</v>
          </cell>
        </row>
        <row r="41">
          <cell r="F41">
            <v>0</v>
          </cell>
          <cell r="G41">
            <v>0</v>
          </cell>
        </row>
        <row r="41">
          <cell r="I41">
            <v>0</v>
          </cell>
        </row>
        <row r="41">
          <cell r="N41">
            <v>0</v>
          </cell>
          <cell r="O41">
            <v>0</v>
          </cell>
        </row>
        <row r="41">
          <cell r="Q41">
            <v>0</v>
          </cell>
        </row>
        <row r="45">
          <cell r="F45">
            <v>0</v>
          </cell>
          <cell r="G45">
            <v>0</v>
          </cell>
        </row>
        <row r="45">
          <cell r="I45">
            <v>0</v>
          </cell>
        </row>
        <row r="45">
          <cell r="N45">
            <v>0</v>
          </cell>
          <cell r="O45">
            <v>0</v>
          </cell>
        </row>
        <row r="45">
          <cell r="Q45">
            <v>0</v>
          </cell>
        </row>
        <row r="48">
          <cell r="F48">
            <v>0</v>
          </cell>
          <cell r="G48">
            <v>0</v>
          </cell>
        </row>
        <row r="48">
          <cell r="I48">
            <v>0</v>
          </cell>
        </row>
        <row r="48">
          <cell r="N48">
            <v>0</v>
          </cell>
          <cell r="O48">
            <v>0</v>
          </cell>
        </row>
        <row r="48">
          <cell r="Q48">
            <v>0</v>
          </cell>
        </row>
      </sheetData>
      <sheetData sheetId="11"/>
      <sheetData sheetId="12"/>
    </sheetDataSet>
  </externalBook>
</externalLink>
</file>

<file path=xl/externalLinks/externalLink32.xml><?xml version="1.0" encoding="utf-8"?>
<externalLink xmlns="http://schemas.openxmlformats.org/spreadsheetml/2006/main">
  <externalBook xmlns:r="http://schemas.openxmlformats.org/officeDocument/2006/relationships" r:id="rId1">
    <sheetNames>
      <sheetName val="Daily Change"/>
      <sheetName val="Prudency"/>
      <sheetName val="Liq"/>
      <sheetName val="Sheet5"/>
      <sheetName val="Sheet6"/>
      <sheetName val="Sheet7"/>
      <sheetName val="Sheet8"/>
      <sheetName val="Sheet9"/>
      <sheetName val="Sheet10"/>
    </sheetNames>
    <sheetDataSet>
      <sheetData sheetId="0">
        <row r="1239">
          <cell r="C1239">
            <v>0</v>
          </cell>
          <cell r="D1239">
            <v>0</v>
          </cell>
        </row>
        <row r="1240">
          <cell r="C1240">
            <v>0</v>
          </cell>
          <cell r="D1240">
            <v>0</v>
          </cell>
        </row>
        <row r="1241">
          <cell r="C1241">
            <v>0</v>
          </cell>
          <cell r="D1241">
            <v>0</v>
          </cell>
        </row>
        <row r="1242">
          <cell r="C1242">
            <v>0</v>
          </cell>
          <cell r="D1242">
            <v>0</v>
          </cell>
        </row>
        <row r="1255">
          <cell r="C1255">
            <v>0</v>
          </cell>
          <cell r="D1255">
            <v>0</v>
          </cell>
        </row>
        <row r="1256">
          <cell r="C1256">
            <v>0</v>
          </cell>
          <cell r="D1256">
            <v>0</v>
          </cell>
        </row>
      </sheetData>
      <sheetData sheetId="1"/>
      <sheetData sheetId="2">
        <row r="95">
          <cell r="F95">
            <v>0</v>
          </cell>
        </row>
        <row r="95">
          <cell r="S95">
            <v>0</v>
          </cell>
        </row>
        <row r="96">
          <cell r="F96">
            <v>0</v>
          </cell>
        </row>
        <row r="96">
          <cell r="S96">
            <v>0</v>
          </cell>
        </row>
        <row r="97">
          <cell r="F97">
            <v>0</v>
          </cell>
        </row>
        <row r="97">
          <cell r="S97">
            <v>0</v>
          </cell>
        </row>
      </sheetData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33.xml><?xml version="1.0" encoding="utf-8"?>
<externalLink xmlns="http://schemas.openxmlformats.org/spreadsheetml/2006/main">
  <externalBook xmlns:r="http://schemas.openxmlformats.org/officeDocument/2006/relationships" r:id="rId1">
    <sheetNames>
      <sheetName val="LT-WESTMGM"/>
      <sheetName val="LT-NW"/>
      <sheetName val="LT-CALI"/>
      <sheetName val="LT-SW"/>
      <sheetName val="ST-WHourly"/>
      <sheetName val="ST-CA"/>
      <sheetName val="ST-NW"/>
      <sheetName val="ST-SW"/>
      <sheetName val="ST-PLT"/>
      <sheetName val="LT-WTRANS"/>
      <sheetName val="LT-WFALLON"/>
      <sheetName val="LT-WNAMGMT"/>
      <sheetName val="ST-WBOM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4">
          <cell r="F4">
            <v>0</v>
          </cell>
          <cell r="G4">
            <v>0</v>
          </cell>
        </row>
        <row r="4">
          <cell r="I4">
            <v>0</v>
          </cell>
        </row>
        <row r="4">
          <cell r="N4">
            <v>0</v>
          </cell>
          <cell r="O4">
            <v>0</v>
          </cell>
        </row>
        <row r="4">
          <cell r="Q4">
            <v>0</v>
          </cell>
        </row>
        <row r="5">
          <cell r="F5">
            <v>0</v>
          </cell>
          <cell r="G5">
            <v>0</v>
          </cell>
        </row>
        <row r="5">
          <cell r="I5">
            <v>0</v>
          </cell>
        </row>
        <row r="5">
          <cell r="N5">
            <v>0</v>
          </cell>
          <cell r="O5">
            <v>0</v>
          </cell>
        </row>
        <row r="5">
          <cell r="Q5">
            <v>0</v>
          </cell>
        </row>
        <row r="9">
          <cell r="F9">
            <v>0</v>
          </cell>
          <cell r="G9">
            <v>0</v>
          </cell>
        </row>
        <row r="9">
          <cell r="I9">
            <v>0</v>
          </cell>
        </row>
        <row r="9">
          <cell r="N9">
            <v>0</v>
          </cell>
          <cell r="O9">
            <v>0</v>
          </cell>
        </row>
        <row r="9">
          <cell r="Q9">
            <v>0</v>
          </cell>
        </row>
        <row r="12">
          <cell r="F12">
            <v>0</v>
          </cell>
          <cell r="G12">
            <v>0</v>
          </cell>
        </row>
        <row r="12">
          <cell r="I12">
            <v>0</v>
          </cell>
        </row>
        <row r="12">
          <cell r="N12">
            <v>0</v>
          </cell>
          <cell r="O12">
            <v>0</v>
          </cell>
        </row>
        <row r="12">
          <cell r="Q12">
            <v>0</v>
          </cell>
        </row>
        <row r="40">
          <cell r="F40">
            <v>0</v>
          </cell>
          <cell r="G40">
            <v>0</v>
          </cell>
        </row>
        <row r="40">
          <cell r="I40">
            <v>0</v>
          </cell>
        </row>
        <row r="40">
          <cell r="N40">
            <v>0</v>
          </cell>
          <cell r="O40">
            <v>0</v>
          </cell>
        </row>
        <row r="40">
          <cell r="Q40">
            <v>0</v>
          </cell>
        </row>
        <row r="41">
          <cell r="F41">
            <v>0</v>
          </cell>
          <cell r="G41">
            <v>0</v>
          </cell>
        </row>
        <row r="41">
          <cell r="I41">
            <v>0</v>
          </cell>
        </row>
        <row r="41">
          <cell r="N41">
            <v>0</v>
          </cell>
          <cell r="O41">
            <v>0</v>
          </cell>
        </row>
        <row r="41">
          <cell r="Q41">
            <v>0</v>
          </cell>
        </row>
        <row r="45">
          <cell r="F45">
            <v>0</v>
          </cell>
          <cell r="G45">
            <v>0</v>
          </cell>
        </row>
        <row r="45">
          <cell r="I45">
            <v>0</v>
          </cell>
        </row>
        <row r="45">
          <cell r="N45">
            <v>0</v>
          </cell>
          <cell r="O45">
            <v>0</v>
          </cell>
        </row>
        <row r="45">
          <cell r="Q45">
            <v>0</v>
          </cell>
        </row>
        <row r="48">
          <cell r="F48">
            <v>0</v>
          </cell>
          <cell r="G48">
            <v>0</v>
          </cell>
        </row>
        <row r="48">
          <cell r="I48">
            <v>0</v>
          </cell>
        </row>
        <row r="48">
          <cell r="N48">
            <v>0</v>
          </cell>
          <cell r="O48">
            <v>0</v>
          </cell>
        </row>
        <row r="48">
          <cell r="Q48">
            <v>0</v>
          </cell>
        </row>
      </sheetData>
      <sheetData sheetId="11"/>
      <sheetData sheetId="12"/>
    </sheetDataSet>
  </externalBook>
</externalLink>
</file>

<file path=xl/externalLinks/externalLink34.xml><?xml version="1.0" encoding="utf-8"?>
<externalLink xmlns="http://schemas.openxmlformats.org/spreadsheetml/2006/main">
  <externalBook xmlns:r="http://schemas.openxmlformats.org/officeDocument/2006/relationships" r:id="rId1">
    <sheetNames>
      <sheetName val="Daily Change"/>
      <sheetName val="Prudency"/>
      <sheetName val="Liq"/>
      <sheetName val="Sheet5"/>
      <sheetName val="Sheet6"/>
      <sheetName val="Sheet7"/>
      <sheetName val="Sheet8"/>
      <sheetName val="Sheet9"/>
      <sheetName val="Sheet10"/>
    </sheetNames>
    <sheetDataSet>
      <sheetData sheetId="0">
        <row r="1239">
          <cell r="C1239">
            <v>0</v>
          </cell>
          <cell r="D1239">
            <v>0</v>
          </cell>
        </row>
        <row r="1240">
          <cell r="C1240">
            <v>0</v>
          </cell>
          <cell r="D1240">
            <v>0</v>
          </cell>
        </row>
        <row r="1241">
          <cell r="C1241">
            <v>0</v>
          </cell>
          <cell r="D1241">
            <v>0</v>
          </cell>
        </row>
        <row r="1242">
          <cell r="C1242">
            <v>0</v>
          </cell>
          <cell r="D1242">
            <v>0</v>
          </cell>
        </row>
        <row r="1255">
          <cell r="C1255">
            <v>0</v>
          </cell>
          <cell r="D1255">
            <v>0</v>
          </cell>
        </row>
        <row r="1256">
          <cell r="C1256">
            <v>0</v>
          </cell>
          <cell r="D1256">
            <v>0</v>
          </cell>
        </row>
      </sheetData>
      <sheetData sheetId="1"/>
      <sheetData sheetId="2">
        <row r="95">
          <cell r="F95">
            <v>0</v>
          </cell>
        </row>
        <row r="95">
          <cell r="S95">
            <v>0</v>
          </cell>
        </row>
        <row r="96">
          <cell r="F96">
            <v>0</v>
          </cell>
        </row>
        <row r="96">
          <cell r="S96">
            <v>0</v>
          </cell>
        </row>
        <row r="97">
          <cell r="F97">
            <v>0</v>
          </cell>
        </row>
        <row r="97">
          <cell r="S97">
            <v>0</v>
          </cell>
        </row>
      </sheetData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35.xml><?xml version="1.0" encoding="utf-8"?>
<externalLink xmlns="http://schemas.openxmlformats.org/spreadsheetml/2006/main">
  <externalBook xmlns:r="http://schemas.openxmlformats.org/officeDocument/2006/relationships" r:id="rId1">
    <sheetNames>
      <sheetName val="LT-WESTMGM"/>
      <sheetName val="LT-NW"/>
      <sheetName val="LT-CALI"/>
      <sheetName val="LT-SW"/>
      <sheetName val="ST-WHourly"/>
      <sheetName val="ST-CA"/>
      <sheetName val="ST-NW"/>
      <sheetName val="ST-SW"/>
      <sheetName val="ST-PLT"/>
      <sheetName val="LT-WTRANS"/>
      <sheetName val="LT-WFALLON"/>
      <sheetName val="LT-WNAMGMT"/>
      <sheetName val="ST-WBOM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4">
          <cell r="F4">
            <v>0</v>
          </cell>
          <cell r="G4">
            <v>0</v>
          </cell>
        </row>
        <row r="4">
          <cell r="I4">
            <v>0</v>
          </cell>
        </row>
        <row r="4">
          <cell r="N4">
            <v>0</v>
          </cell>
          <cell r="O4">
            <v>0</v>
          </cell>
        </row>
        <row r="4">
          <cell r="Q4">
            <v>0</v>
          </cell>
        </row>
        <row r="5">
          <cell r="F5">
            <v>0</v>
          </cell>
          <cell r="G5">
            <v>0</v>
          </cell>
        </row>
        <row r="5">
          <cell r="I5">
            <v>0</v>
          </cell>
        </row>
        <row r="5">
          <cell r="N5">
            <v>0</v>
          </cell>
          <cell r="O5">
            <v>0</v>
          </cell>
        </row>
        <row r="5">
          <cell r="Q5">
            <v>0</v>
          </cell>
        </row>
        <row r="9">
          <cell r="F9">
            <v>0</v>
          </cell>
          <cell r="G9">
            <v>0</v>
          </cell>
        </row>
        <row r="9">
          <cell r="I9">
            <v>0</v>
          </cell>
        </row>
        <row r="9">
          <cell r="N9">
            <v>0</v>
          </cell>
          <cell r="O9">
            <v>0</v>
          </cell>
        </row>
        <row r="9">
          <cell r="Q9">
            <v>0</v>
          </cell>
        </row>
        <row r="12">
          <cell r="F12">
            <v>0</v>
          </cell>
          <cell r="G12">
            <v>0</v>
          </cell>
        </row>
        <row r="12">
          <cell r="I12">
            <v>0</v>
          </cell>
        </row>
        <row r="12">
          <cell r="N12">
            <v>0</v>
          </cell>
          <cell r="O12">
            <v>0</v>
          </cell>
        </row>
        <row r="12">
          <cell r="Q12">
            <v>0</v>
          </cell>
        </row>
        <row r="40">
          <cell r="F40">
            <v>0</v>
          </cell>
          <cell r="G40">
            <v>0</v>
          </cell>
        </row>
        <row r="40">
          <cell r="I40">
            <v>0</v>
          </cell>
        </row>
        <row r="40">
          <cell r="N40">
            <v>0</v>
          </cell>
          <cell r="O40">
            <v>0</v>
          </cell>
        </row>
        <row r="40">
          <cell r="Q40">
            <v>0</v>
          </cell>
        </row>
        <row r="41">
          <cell r="F41">
            <v>0</v>
          </cell>
          <cell r="G41">
            <v>0</v>
          </cell>
        </row>
        <row r="41">
          <cell r="I41">
            <v>0</v>
          </cell>
        </row>
        <row r="41">
          <cell r="N41">
            <v>0</v>
          </cell>
          <cell r="O41">
            <v>0</v>
          </cell>
        </row>
        <row r="41">
          <cell r="Q41">
            <v>0</v>
          </cell>
        </row>
        <row r="45">
          <cell r="F45">
            <v>0</v>
          </cell>
          <cell r="G45">
            <v>0</v>
          </cell>
        </row>
        <row r="45">
          <cell r="I45">
            <v>0</v>
          </cell>
        </row>
        <row r="45">
          <cell r="N45">
            <v>0</v>
          </cell>
          <cell r="O45">
            <v>0</v>
          </cell>
        </row>
        <row r="45">
          <cell r="Q45">
            <v>0</v>
          </cell>
        </row>
        <row r="48">
          <cell r="F48">
            <v>0</v>
          </cell>
          <cell r="G48">
            <v>0</v>
          </cell>
        </row>
        <row r="48">
          <cell r="I48">
            <v>0</v>
          </cell>
        </row>
        <row r="48">
          <cell r="N48">
            <v>0</v>
          </cell>
          <cell r="O48">
            <v>0</v>
          </cell>
        </row>
        <row r="48">
          <cell r="Q48">
            <v>0</v>
          </cell>
        </row>
      </sheetData>
      <sheetData sheetId="11"/>
      <sheetData sheetId="12"/>
    </sheetDataSet>
  </externalBook>
</externalLink>
</file>

<file path=xl/externalLinks/externalLink36.xml><?xml version="1.0" encoding="utf-8"?>
<externalLink xmlns="http://schemas.openxmlformats.org/spreadsheetml/2006/main">
  <externalBook xmlns:r="http://schemas.openxmlformats.org/officeDocument/2006/relationships" r:id="rId1">
    <sheetNames>
      <sheetName val="Daily Change"/>
      <sheetName val="Prudency"/>
      <sheetName val="Liq"/>
      <sheetName val="Sheet5"/>
      <sheetName val="Sheet6"/>
      <sheetName val="Sheet7"/>
      <sheetName val="Sheet8"/>
      <sheetName val="Sheet9"/>
      <sheetName val="Sheet10"/>
    </sheetNames>
    <sheetDataSet>
      <sheetData sheetId="0">
        <row r="1239">
          <cell r="C1239">
            <v>0</v>
          </cell>
          <cell r="D1239">
            <v>0</v>
          </cell>
        </row>
        <row r="1240">
          <cell r="C1240">
            <v>0</v>
          </cell>
          <cell r="D1240">
            <v>0</v>
          </cell>
        </row>
        <row r="1241">
          <cell r="C1241">
            <v>0</v>
          </cell>
          <cell r="D1241">
            <v>0</v>
          </cell>
        </row>
        <row r="1242">
          <cell r="C1242">
            <v>0</v>
          </cell>
          <cell r="D1242">
            <v>0</v>
          </cell>
        </row>
        <row r="1255">
          <cell r="C1255">
            <v>0</v>
          </cell>
          <cell r="D1255">
            <v>0</v>
          </cell>
        </row>
        <row r="1256">
          <cell r="C1256">
            <v>0</v>
          </cell>
          <cell r="D1256">
            <v>0</v>
          </cell>
        </row>
      </sheetData>
      <sheetData sheetId="1"/>
      <sheetData sheetId="2">
        <row r="95">
          <cell r="F95">
            <v>0</v>
          </cell>
        </row>
        <row r="95">
          <cell r="S95">
            <v>0</v>
          </cell>
        </row>
        <row r="96">
          <cell r="F96">
            <v>0</v>
          </cell>
        </row>
        <row r="96">
          <cell r="S96">
            <v>0</v>
          </cell>
        </row>
        <row r="97">
          <cell r="F97">
            <v>0</v>
          </cell>
        </row>
        <row r="97">
          <cell r="S97">
            <v>0</v>
          </cell>
        </row>
      </sheetData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37.xml><?xml version="1.0" encoding="utf-8"?>
<externalLink xmlns="http://schemas.openxmlformats.org/spreadsheetml/2006/main">
  <externalBook xmlns:r="http://schemas.openxmlformats.org/officeDocument/2006/relationships" r:id="rId1">
    <sheetNames>
      <sheetName val="LT-WESTMGM"/>
      <sheetName val="LT-NW"/>
      <sheetName val="LT-CALI"/>
      <sheetName val="LT-SW"/>
      <sheetName val="ST-WHourly"/>
      <sheetName val="ST-CA"/>
      <sheetName val="ST-NW"/>
      <sheetName val="ST-SW"/>
      <sheetName val="ST-PLT"/>
      <sheetName val="LT-WTRANS"/>
      <sheetName val="LT-WFALLON"/>
      <sheetName val="LT-WNAMGMT"/>
      <sheetName val="ST-WBOM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4">
          <cell r="F4">
            <v>0</v>
          </cell>
          <cell r="G4">
            <v>0</v>
          </cell>
        </row>
        <row r="4">
          <cell r="I4">
            <v>0</v>
          </cell>
        </row>
        <row r="4">
          <cell r="N4">
            <v>0</v>
          </cell>
          <cell r="O4">
            <v>0</v>
          </cell>
        </row>
        <row r="4">
          <cell r="Q4">
            <v>0</v>
          </cell>
        </row>
        <row r="5">
          <cell r="F5">
            <v>0</v>
          </cell>
          <cell r="G5">
            <v>0</v>
          </cell>
        </row>
        <row r="5">
          <cell r="I5">
            <v>0</v>
          </cell>
        </row>
        <row r="5">
          <cell r="N5">
            <v>0</v>
          </cell>
          <cell r="O5">
            <v>0</v>
          </cell>
        </row>
        <row r="5">
          <cell r="Q5">
            <v>0</v>
          </cell>
        </row>
        <row r="9">
          <cell r="F9">
            <v>0</v>
          </cell>
          <cell r="G9">
            <v>0</v>
          </cell>
        </row>
        <row r="9">
          <cell r="I9">
            <v>0</v>
          </cell>
        </row>
        <row r="9">
          <cell r="N9">
            <v>0</v>
          </cell>
          <cell r="O9">
            <v>0</v>
          </cell>
        </row>
        <row r="9">
          <cell r="Q9">
            <v>0</v>
          </cell>
        </row>
        <row r="12">
          <cell r="F12">
            <v>0</v>
          </cell>
          <cell r="G12">
            <v>0</v>
          </cell>
        </row>
        <row r="12">
          <cell r="I12">
            <v>0</v>
          </cell>
        </row>
        <row r="12">
          <cell r="N12">
            <v>0</v>
          </cell>
          <cell r="O12">
            <v>0</v>
          </cell>
        </row>
        <row r="12">
          <cell r="Q12">
            <v>0</v>
          </cell>
        </row>
        <row r="40">
          <cell r="F40">
            <v>0</v>
          </cell>
          <cell r="G40">
            <v>0</v>
          </cell>
        </row>
        <row r="40">
          <cell r="I40">
            <v>0</v>
          </cell>
        </row>
        <row r="40">
          <cell r="N40">
            <v>0</v>
          </cell>
          <cell r="O40">
            <v>0</v>
          </cell>
        </row>
        <row r="40">
          <cell r="Q40">
            <v>0</v>
          </cell>
        </row>
        <row r="41">
          <cell r="F41">
            <v>0</v>
          </cell>
          <cell r="G41">
            <v>0</v>
          </cell>
        </row>
        <row r="41">
          <cell r="I41">
            <v>0</v>
          </cell>
        </row>
        <row r="41">
          <cell r="N41">
            <v>0</v>
          </cell>
          <cell r="O41">
            <v>0</v>
          </cell>
        </row>
        <row r="41">
          <cell r="Q41">
            <v>0</v>
          </cell>
        </row>
        <row r="45">
          <cell r="F45">
            <v>0</v>
          </cell>
          <cell r="G45">
            <v>0</v>
          </cell>
        </row>
        <row r="45">
          <cell r="I45">
            <v>0</v>
          </cell>
        </row>
        <row r="45">
          <cell r="N45">
            <v>0</v>
          </cell>
          <cell r="O45">
            <v>0</v>
          </cell>
        </row>
        <row r="45">
          <cell r="Q45">
            <v>0</v>
          </cell>
        </row>
        <row r="48">
          <cell r="F48">
            <v>0</v>
          </cell>
          <cell r="G48">
            <v>0</v>
          </cell>
        </row>
        <row r="48">
          <cell r="I48">
            <v>0</v>
          </cell>
        </row>
        <row r="48">
          <cell r="N48">
            <v>0</v>
          </cell>
          <cell r="O48">
            <v>0</v>
          </cell>
        </row>
        <row r="48">
          <cell r="Q48">
            <v>0</v>
          </cell>
        </row>
      </sheetData>
      <sheetData sheetId="11"/>
      <sheetData sheetId="12"/>
    </sheetDataSet>
  </externalBook>
</externalLink>
</file>

<file path=xl/externalLinks/externalLink38.xml><?xml version="1.0" encoding="utf-8"?>
<externalLink xmlns="http://schemas.openxmlformats.org/spreadsheetml/2006/main">
  <externalBook xmlns:r="http://schemas.openxmlformats.org/officeDocument/2006/relationships" r:id="rId1">
    <sheetNames>
      <sheetName val="Daily Change"/>
      <sheetName val="Prudency"/>
      <sheetName val="Liq"/>
      <sheetName val="Sheet5"/>
      <sheetName val="Sheet6"/>
      <sheetName val="Sheet7"/>
      <sheetName val="Sheet8"/>
      <sheetName val="Sheet9"/>
      <sheetName val="Sheet10"/>
    </sheetNames>
    <sheetDataSet>
      <sheetData sheetId="0">
        <row r="1239">
          <cell r="C1239">
            <v>0</v>
          </cell>
          <cell r="D1239">
            <v>0</v>
          </cell>
        </row>
        <row r="1240">
          <cell r="C1240">
            <v>0</v>
          </cell>
          <cell r="D1240">
            <v>0</v>
          </cell>
        </row>
        <row r="1241">
          <cell r="C1241">
            <v>0</v>
          </cell>
          <cell r="D1241">
            <v>0</v>
          </cell>
        </row>
        <row r="1242">
          <cell r="C1242">
            <v>0</v>
          </cell>
          <cell r="D1242">
            <v>0</v>
          </cell>
        </row>
        <row r="1255">
          <cell r="C1255">
            <v>0</v>
          </cell>
          <cell r="D1255">
            <v>0</v>
          </cell>
        </row>
        <row r="1256">
          <cell r="C1256">
            <v>0</v>
          </cell>
          <cell r="D1256">
            <v>0</v>
          </cell>
        </row>
      </sheetData>
      <sheetData sheetId="1"/>
      <sheetData sheetId="2">
        <row r="95">
          <cell r="F95">
            <v>0</v>
          </cell>
        </row>
        <row r="95">
          <cell r="S95">
            <v>0</v>
          </cell>
        </row>
        <row r="96">
          <cell r="F96">
            <v>0</v>
          </cell>
        </row>
        <row r="96">
          <cell r="S96">
            <v>0</v>
          </cell>
        </row>
        <row r="97">
          <cell r="F97">
            <v>0</v>
          </cell>
        </row>
        <row r="97">
          <cell r="S97">
            <v>0</v>
          </cell>
        </row>
      </sheetData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39.xml><?xml version="1.0" encoding="utf-8"?>
<externalLink xmlns="http://schemas.openxmlformats.org/spreadsheetml/2006/main">
  <externalBook xmlns:r="http://schemas.openxmlformats.org/officeDocument/2006/relationships" r:id="rId1">
    <sheetNames>
      <sheetName val="LT-WESTMGM"/>
      <sheetName val="LT-NW"/>
      <sheetName val="LT-CALI"/>
      <sheetName val="LT-SW"/>
      <sheetName val="ST-WHourly"/>
      <sheetName val="ST-CA"/>
      <sheetName val="ST-NW"/>
      <sheetName val="ST-SW"/>
      <sheetName val="ST-PLT"/>
      <sheetName val="LT-WTRANS"/>
      <sheetName val="LT-WFALLON"/>
      <sheetName val="LT-WNAMGMT"/>
      <sheetName val="ST-WBOM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4">
          <cell r="F4">
            <v>0</v>
          </cell>
          <cell r="G4">
            <v>0</v>
          </cell>
        </row>
        <row r="4">
          <cell r="I4">
            <v>0</v>
          </cell>
        </row>
        <row r="4">
          <cell r="N4">
            <v>0</v>
          </cell>
          <cell r="O4">
            <v>0</v>
          </cell>
        </row>
        <row r="4">
          <cell r="Q4">
            <v>0</v>
          </cell>
        </row>
        <row r="5">
          <cell r="F5">
            <v>0</v>
          </cell>
          <cell r="G5">
            <v>0</v>
          </cell>
        </row>
        <row r="5">
          <cell r="I5">
            <v>0</v>
          </cell>
        </row>
        <row r="5">
          <cell r="N5">
            <v>0</v>
          </cell>
          <cell r="O5">
            <v>0</v>
          </cell>
        </row>
        <row r="5">
          <cell r="Q5">
            <v>0</v>
          </cell>
        </row>
        <row r="9">
          <cell r="F9">
            <v>0</v>
          </cell>
          <cell r="G9">
            <v>0</v>
          </cell>
        </row>
        <row r="9">
          <cell r="I9">
            <v>0</v>
          </cell>
        </row>
        <row r="9">
          <cell r="N9">
            <v>0</v>
          </cell>
          <cell r="O9">
            <v>0</v>
          </cell>
        </row>
        <row r="9">
          <cell r="Q9">
            <v>0</v>
          </cell>
        </row>
        <row r="12">
          <cell r="F12">
            <v>0</v>
          </cell>
          <cell r="G12">
            <v>0</v>
          </cell>
        </row>
        <row r="12">
          <cell r="I12">
            <v>0</v>
          </cell>
        </row>
        <row r="12">
          <cell r="N12">
            <v>0</v>
          </cell>
          <cell r="O12">
            <v>0</v>
          </cell>
        </row>
        <row r="12">
          <cell r="Q12">
            <v>0</v>
          </cell>
        </row>
        <row r="40">
          <cell r="F40">
            <v>0</v>
          </cell>
          <cell r="G40">
            <v>0</v>
          </cell>
        </row>
        <row r="40">
          <cell r="I40">
            <v>0</v>
          </cell>
        </row>
        <row r="40">
          <cell r="N40">
            <v>0</v>
          </cell>
          <cell r="O40">
            <v>0</v>
          </cell>
        </row>
        <row r="40">
          <cell r="Q40">
            <v>0</v>
          </cell>
        </row>
        <row r="41">
          <cell r="F41">
            <v>0</v>
          </cell>
          <cell r="G41">
            <v>0</v>
          </cell>
        </row>
        <row r="41">
          <cell r="I41">
            <v>0</v>
          </cell>
        </row>
        <row r="41">
          <cell r="N41">
            <v>0</v>
          </cell>
          <cell r="O41">
            <v>0</v>
          </cell>
        </row>
        <row r="41">
          <cell r="Q41">
            <v>0</v>
          </cell>
        </row>
        <row r="45">
          <cell r="F45">
            <v>0</v>
          </cell>
          <cell r="G45">
            <v>0</v>
          </cell>
        </row>
        <row r="45">
          <cell r="I45">
            <v>0</v>
          </cell>
        </row>
        <row r="45">
          <cell r="N45">
            <v>0</v>
          </cell>
          <cell r="O45">
            <v>0</v>
          </cell>
        </row>
        <row r="45">
          <cell r="Q45">
            <v>0</v>
          </cell>
        </row>
        <row r="48">
          <cell r="F48">
            <v>0</v>
          </cell>
          <cell r="G48">
            <v>0</v>
          </cell>
        </row>
        <row r="48">
          <cell r="I48">
            <v>0</v>
          </cell>
        </row>
        <row r="48">
          <cell r="N48">
            <v>0</v>
          </cell>
          <cell r="O48">
            <v>0</v>
          </cell>
        </row>
        <row r="48">
          <cell r="Q48">
            <v>0</v>
          </cell>
        </row>
      </sheetData>
      <sheetData sheetId="11"/>
      <sheetData sheetId="12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Daily Change"/>
      <sheetName val="Prudency"/>
      <sheetName val="Liq"/>
      <sheetName val="Sheet5"/>
      <sheetName val="Sheet6"/>
      <sheetName val="Sheet7"/>
      <sheetName val="Sheet8"/>
      <sheetName val="Sheet9"/>
      <sheetName val="Sheet10"/>
    </sheetNames>
    <sheetDataSet>
      <sheetData sheetId="0">
        <row r="1239">
          <cell r="C1239">
            <v>0</v>
          </cell>
          <cell r="D1239">
            <v>0</v>
          </cell>
        </row>
        <row r="1240">
          <cell r="C1240">
            <v>0</v>
          </cell>
          <cell r="D1240">
            <v>0</v>
          </cell>
        </row>
        <row r="1241">
          <cell r="C1241">
            <v>0</v>
          </cell>
          <cell r="D1241">
            <v>0</v>
          </cell>
        </row>
        <row r="1242">
          <cell r="C1242">
            <v>0</v>
          </cell>
          <cell r="D1242">
            <v>0</v>
          </cell>
        </row>
        <row r="1255">
          <cell r="C1255">
            <v>0</v>
          </cell>
          <cell r="D1255">
            <v>0</v>
          </cell>
        </row>
        <row r="1256">
          <cell r="C1256">
            <v>0</v>
          </cell>
          <cell r="D1256">
            <v>0</v>
          </cell>
        </row>
      </sheetData>
      <sheetData sheetId="1"/>
      <sheetData sheetId="2">
        <row r="95">
          <cell r="F95">
            <v>0</v>
          </cell>
        </row>
        <row r="95">
          <cell r="S95">
            <v>0</v>
          </cell>
        </row>
        <row r="96">
          <cell r="F96">
            <v>0</v>
          </cell>
        </row>
        <row r="96">
          <cell r="S96">
            <v>0</v>
          </cell>
        </row>
        <row r="97">
          <cell r="F97">
            <v>0</v>
          </cell>
        </row>
        <row r="97">
          <cell r="S97">
            <v>0</v>
          </cell>
        </row>
      </sheetData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40.xml><?xml version="1.0" encoding="utf-8"?>
<externalLink xmlns="http://schemas.openxmlformats.org/spreadsheetml/2006/main">
  <externalBook xmlns:r="http://schemas.openxmlformats.org/officeDocument/2006/relationships" r:id="rId1">
    <sheetNames>
      <sheetName val="Daily Change"/>
      <sheetName val="Prudency"/>
      <sheetName val="Liq"/>
      <sheetName val="Sheet5"/>
      <sheetName val="Sheet6"/>
      <sheetName val="Sheet7"/>
      <sheetName val="Sheet8"/>
      <sheetName val="Sheet9"/>
      <sheetName val="Sheet10"/>
    </sheetNames>
    <sheetDataSet>
      <sheetData sheetId="0">
        <row r="1239">
          <cell r="C1239">
            <v>0</v>
          </cell>
          <cell r="D1239">
            <v>0</v>
          </cell>
        </row>
        <row r="1240">
          <cell r="C1240">
            <v>0</v>
          </cell>
          <cell r="D1240">
            <v>0</v>
          </cell>
        </row>
        <row r="1241">
          <cell r="C1241">
            <v>0</v>
          </cell>
          <cell r="D1241">
            <v>0</v>
          </cell>
        </row>
        <row r="1242">
          <cell r="C1242">
            <v>0</v>
          </cell>
          <cell r="D1242">
            <v>0</v>
          </cell>
        </row>
        <row r="1255">
          <cell r="C1255">
            <v>0</v>
          </cell>
          <cell r="D1255">
            <v>0</v>
          </cell>
        </row>
        <row r="1256">
          <cell r="C1256">
            <v>0</v>
          </cell>
          <cell r="D1256">
            <v>0</v>
          </cell>
        </row>
      </sheetData>
      <sheetData sheetId="1"/>
      <sheetData sheetId="2">
        <row r="95">
          <cell r="F95">
            <v>0</v>
          </cell>
        </row>
        <row r="95">
          <cell r="S95">
            <v>0</v>
          </cell>
        </row>
        <row r="96">
          <cell r="F96">
            <v>0</v>
          </cell>
        </row>
        <row r="96">
          <cell r="S96">
            <v>0</v>
          </cell>
        </row>
        <row r="97">
          <cell r="F97">
            <v>0</v>
          </cell>
        </row>
        <row r="97">
          <cell r="S97">
            <v>0</v>
          </cell>
        </row>
      </sheetData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41.xml><?xml version="1.0" encoding="utf-8"?>
<externalLink xmlns="http://schemas.openxmlformats.org/spreadsheetml/2006/main">
  <externalBook xmlns:r="http://schemas.openxmlformats.org/officeDocument/2006/relationships" r:id="rId1">
    <sheetNames>
      <sheetName val="LT-WESTMGM"/>
      <sheetName val="LT-NW"/>
      <sheetName val="LT-CALI"/>
      <sheetName val="LT-SW"/>
      <sheetName val="ST-WHourly"/>
      <sheetName val="ST-CA"/>
      <sheetName val="ST-NW"/>
      <sheetName val="ST-SW"/>
      <sheetName val="ST-PLT"/>
      <sheetName val="LT-WTRANS"/>
      <sheetName val="LT-WFALLON"/>
      <sheetName val="LT-WNAMGMT"/>
      <sheetName val="ST-WBOM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4">
          <cell r="F4">
            <v>0</v>
          </cell>
          <cell r="G4">
            <v>0</v>
          </cell>
        </row>
        <row r="4">
          <cell r="I4">
            <v>0</v>
          </cell>
        </row>
        <row r="4">
          <cell r="N4">
            <v>0</v>
          </cell>
          <cell r="O4">
            <v>0</v>
          </cell>
        </row>
        <row r="4">
          <cell r="Q4">
            <v>0</v>
          </cell>
        </row>
        <row r="5">
          <cell r="F5">
            <v>0</v>
          </cell>
          <cell r="G5">
            <v>0</v>
          </cell>
        </row>
        <row r="5">
          <cell r="I5">
            <v>0</v>
          </cell>
        </row>
        <row r="5">
          <cell r="N5">
            <v>0</v>
          </cell>
          <cell r="O5">
            <v>0</v>
          </cell>
        </row>
        <row r="5">
          <cell r="Q5">
            <v>0</v>
          </cell>
        </row>
        <row r="9">
          <cell r="F9">
            <v>0</v>
          </cell>
          <cell r="G9">
            <v>0</v>
          </cell>
        </row>
        <row r="9">
          <cell r="I9">
            <v>0</v>
          </cell>
        </row>
        <row r="9">
          <cell r="N9">
            <v>0</v>
          </cell>
          <cell r="O9">
            <v>0</v>
          </cell>
        </row>
        <row r="9">
          <cell r="Q9">
            <v>0</v>
          </cell>
        </row>
        <row r="12">
          <cell r="F12">
            <v>0</v>
          </cell>
          <cell r="G12">
            <v>0</v>
          </cell>
        </row>
        <row r="12">
          <cell r="I12">
            <v>0</v>
          </cell>
        </row>
        <row r="12">
          <cell r="N12">
            <v>0</v>
          </cell>
          <cell r="O12">
            <v>0</v>
          </cell>
        </row>
        <row r="12">
          <cell r="Q12">
            <v>0</v>
          </cell>
        </row>
        <row r="40">
          <cell r="F40">
            <v>0</v>
          </cell>
          <cell r="G40">
            <v>0</v>
          </cell>
        </row>
        <row r="40">
          <cell r="I40">
            <v>0</v>
          </cell>
        </row>
        <row r="40">
          <cell r="N40">
            <v>0</v>
          </cell>
          <cell r="O40">
            <v>0</v>
          </cell>
        </row>
        <row r="40">
          <cell r="Q40">
            <v>0</v>
          </cell>
        </row>
        <row r="41">
          <cell r="F41">
            <v>0</v>
          </cell>
          <cell r="G41">
            <v>0</v>
          </cell>
        </row>
        <row r="41">
          <cell r="I41">
            <v>0</v>
          </cell>
        </row>
        <row r="41">
          <cell r="N41">
            <v>0</v>
          </cell>
          <cell r="O41">
            <v>0</v>
          </cell>
        </row>
        <row r="41">
          <cell r="Q41">
            <v>0</v>
          </cell>
        </row>
        <row r="45">
          <cell r="F45">
            <v>0</v>
          </cell>
          <cell r="G45">
            <v>0</v>
          </cell>
        </row>
        <row r="45">
          <cell r="I45">
            <v>0</v>
          </cell>
        </row>
        <row r="45">
          <cell r="N45">
            <v>0</v>
          </cell>
          <cell r="O45">
            <v>0</v>
          </cell>
        </row>
        <row r="45">
          <cell r="Q45">
            <v>0</v>
          </cell>
        </row>
        <row r="48">
          <cell r="F48">
            <v>0</v>
          </cell>
          <cell r="G48">
            <v>0</v>
          </cell>
        </row>
        <row r="48">
          <cell r="I48">
            <v>0</v>
          </cell>
        </row>
        <row r="48">
          <cell r="N48">
            <v>0</v>
          </cell>
          <cell r="O48">
            <v>0</v>
          </cell>
        </row>
        <row r="48">
          <cell r="Q48">
            <v>0</v>
          </cell>
        </row>
      </sheetData>
      <sheetData sheetId="11"/>
      <sheetData sheetId="12"/>
    </sheetDataSet>
  </externalBook>
</externalLink>
</file>

<file path=xl/externalLinks/externalLink42.xml><?xml version="1.0" encoding="utf-8"?>
<externalLink xmlns="http://schemas.openxmlformats.org/spreadsheetml/2006/main">
  <externalBook xmlns:r="http://schemas.openxmlformats.org/officeDocument/2006/relationships" r:id="rId1">
    <sheetNames>
      <sheetName val="Daily Change"/>
      <sheetName val="Prudency"/>
      <sheetName val="Liq"/>
      <sheetName val="Sheet5"/>
      <sheetName val="Sheet6"/>
      <sheetName val="Sheet7"/>
      <sheetName val="Sheet8"/>
      <sheetName val="Sheet9"/>
      <sheetName val="Sheet10"/>
    </sheetNames>
    <sheetDataSet>
      <sheetData sheetId="0">
        <row r="1239">
          <cell r="C1239">
            <v>0</v>
          </cell>
          <cell r="D1239">
            <v>0</v>
          </cell>
        </row>
        <row r="1240">
          <cell r="C1240">
            <v>0</v>
          </cell>
          <cell r="D1240">
            <v>0</v>
          </cell>
        </row>
        <row r="1241">
          <cell r="C1241">
            <v>505927.598816051</v>
          </cell>
          <cell r="D1241">
            <v>521710.186552046</v>
          </cell>
        </row>
        <row r="1242">
          <cell r="C1242">
            <v>0</v>
          </cell>
          <cell r="D1242">
            <v>0</v>
          </cell>
        </row>
        <row r="1255">
          <cell r="C1255">
            <v>0</v>
          </cell>
          <cell r="D1255">
            <v>0</v>
          </cell>
        </row>
        <row r="1256">
          <cell r="C1256">
            <v>0</v>
          </cell>
          <cell r="D1256">
            <v>0</v>
          </cell>
        </row>
      </sheetData>
      <sheetData sheetId="1"/>
      <sheetData sheetId="2">
        <row r="95">
          <cell r="F95">
            <v>0</v>
          </cell>
        </row>
        <row r="95">
          <cell r="S95">
            <v>0</v>
          </cell>
        </row>
        <row r="96">
          <cell r="F96">
            <v>0</v>
          </cell>
        </row>
        <row r="96">
          <cell r="S96">
            <v>0</v>
          </cell>
        </row>
        <row r="97">
          <cell r="F97">
            <v>0</v>
          </cell>
        </row>
        <row r="97">
          <cell r="S97">
            <v>0</v>
          </cell>
        </row>
      </sheetData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43.xml><?xml version="1.0" encoding="utf-8"?>
<externalLink xmlns="http://schemas.openxmlformats.org/spreadsheetml/2006/main">
  <externalBook xmlns:r="http://schemas.openxmlformats.org/officeDocument/2006/relationships" r:id="rId1">
    <sheetNames>
      <sheetName val="LT-WESTMGM"/>
      <sheetName val="LT-NW"/>
      <sheetName val="LT-CALI"/>
      <sheetName val="LT-SW"/>
      <sheetName val="ST-WHourly"/>
      <sheetName val="ST-CA"/>
      <sheetName val="ST-NW"/>
      <sheetName val="ST-SW"/>
      <sheetName val="ST-PLT"/>
      <sheetName val="LT-WTRANS"/>
      <sheetName val="LT-WFALLON"/>
      <sheetName val="LT-WNAMGMT"/>
      <sheetName val="ST-WBOM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4">
          <cell r="F4">
            <v>0</v>
          </cell>
          <cell r="G4">
            <v>0</v>
          </cell>
        </row>
        <row r="4">
          <cell r="I4">
            <v>0</v>
          </cell>
        </row>
        <row r="4">
          <cell r="N4">
            <v>0</v>
          </cell>
          <cell r="O4">
            <v>0</v>
          </cell>
        </row>
        <row r="4">
          <cell r="Q4">
            <v>0</v>
          </cell>
        </row>
        <row r="5">
          <cell r="F5">
            <v>0</v>
          </cell>
          <cell r="G5">
            <v>0</v>
          </cell>
        </row>
        <row r="5">
          <cell r="I5">
            <v>0</v>
          </cell>
        </row>
        <row r="5">
          <cell r="N5">
            <v>0</v>
          </cell>
          <cell r="O5">
            <v>0</v>
          </cell>
        </row>
        <row r="5">
          <cell r="Q5">
            <v>0</v>
          </cell>
        </row>
        <row r="9">
          <cell r="F9">
            <v>0</v>
          </cell>
          <cell r="G9">
            <v>0</v>
          </cell>
        </row>
        <row r="9">
          <cell r="I9">
            <v>0</v>
          </cell>
        </row>
        <row r="9">
          <cell r="N9">
            <v>0</v>
          </cell>
          <cell r="O9">
            <v>0</v>
          </cell>
        </row>
        <row r="9">
          <cell r="Q9">
            <v>0</v>
          </cell>
        </row>
        <row r="12">
          <cell r="F12">
            <v>0</v>
          </cell>
          <cell r="G12">
            <v>0</v>
          </cell>
        </row>
        <row r="12">
          <cell r="I12">
            <v>0</v>
          </cell>
        </row>
        <row r="12">
          <cell r="N12">
            <v>0</v>
          </cell>
          <cell r="O12">
            <v>0</v>
          </cell>
        </row>
        <row r="12">
          <cell r="Q12">
            <v>0</v>
          </cell>
        </row>
        <row r="40">
          <cell r="F40">
            <v>0</v>
          </cell>
          <cell r="G40">
            <v>0</v>
          </cell>
        </row>
        <row r="40">
          <cell r="I40">
            <v>0</v>
          </cell>
        </row>
        <row r="40">
          <cell r="N40">
            <v>0</v>
          </cell>
          <cell r="O40">
            <v>0</v>
          </cell>
        </row>
        <row r="40">
          <cell r="Q40">
            <v>0</v>
          </cell>
        </row>
        <row r="41">
          <cell r="F41">
            <v>0</v>
          </cell>
          <cell r="G41">
            <v>0</v>
          </cell>
        </row>
        <row r="41">
          <cell r="I41">
            <v>0</v>
          </cell>
        </row>
        <row r="41">
          <cell r="N41">
            <v>0</v>
          </cell>
          <cell r="O41">
            <v>0</v>
          </cell>
        </row>
        <row r="41">
          <cell r="Q41">
            <v>0</v>
          </cell>
        </row>
        <row r="45">
          <cell r="F45">
            <v>0</v>
          </cell>
          <cell r="G45">
            <v>0</v>
          </cell>
        </row>
        <row r="45">
          <cell r="I45">
            <v>0</v>
          </cell>
        </row>
        <row r="45">
          <cell r="N45">
            <v>0</v>
          </cell>
          <cell r="O45">
            <v>0</v>
          </cell>
        </row>
        <row r="45">
          <cell r="Q45">
            <v>0</v>
          </cell>
        </row>
        <row r="48">
          <cell r="F48">
            <v>0</v>
          </cell>
          <cell r="G48">
            <v>0</v>
          </cell>
        </row>
        <row r="48">
          <cell r="I48">
            <v>0</v>
          </cell>
        </row>
        <row r="48">
          <cell r="N48">
            <v>0</v>
          </cell>
          <cell r="O48">
            <v>0</v>
          </cell>
        </row>
        <row r="48">
          <cell r="Q48">
            <v>0</v>
          </cell>
        </row>
      </sheetData>
      <sheetData sheetId="11"/>
      <sheetData sheetId="12"/>
    </sheetDataSet>
  </externalBook>
</externalLink>
</file>

<file path=xl/externalLinks/externalLink44.xml><?xml version="1.0" encoding="utf-8"?>
<externalLink xmlns="http://schemas.openxmlformats.org/spreadsheetml/2006/main">
  <externalBook xmlns:r="http://schemas.openxmlformats.org/officeDocument/2006/relationships" r:id="rId1">
    <sheetNames>
      <sheetName val="Daily Change"/>
      <sheetName val="Prudency"/>
      <sheetName val="Liq"/>
      <sheetName val="Sheet5"/>
      <sheetName val="Sheet6"/>
      <sheetName val="Sheet7"/>
      <sheetName val="Sheet8"/>
      <sheetName val="Sheet9"/>
      <sheetName val="Sheet10"/>
    </sheetNames>
    <sheetDataSet>
      <sheetData sheetId="0">
        <row r="1239">
          <cell r="C1239">
            <v>0</v>
          </cell>
          <cell r="D1239">
            <v>0</v>
          </cell>
        </row>
        <row r="1240">
          <cell r="C1240">
            <v>0</v>
          </cell>
          <cell r="D1240">
            <v>0</v>
          </cell>
        </row>
        <row r="1241">
          <cell r="C1241">
            <v>505927.598816051</v>
          </cell>
          <cell r="D1241">
            <v>521710.186552046</v>
          </cell>
        </row>
        <row r="1242">
          <cell r="C1242">
            <v>0</v>
          </cell>
          <cell r="D1242">
            <v>0</v>
          </cell>
        </row>
        <row r="1255">
          <cell r="C1255">
            <v>0</v>
          </cell>
          <cell r="D1255">
            <v>0</v>
          </cell>
        </row>
        <row r="1256">
          <cell r="C1256">
            <v>0</v>
          </cell>
          <cell r="D1256">
            <v>0</v>
          </cell>
        </row>
      </sheetData>
      <sheetData sheetId="1"/>
      <sheetData sheetId="2">
        <row r="95">
          <cell r="F95">
            <v>0</v>
          </cell>
        </row>
        <row r="95">
          <cell r="S95">
            <v>0</v>
          </cell>
        </row>
        <row r="96">
          <cell r="F96">
            <v>0</v>
          </cell>
        </row>
        <row r="96">
          <cell r="S96">
            <v>0</v>
          </cell>
        </row>
        <row r="97">
          <cell r="F97">
            <v>0</v>
          </cell>
        </row>
        <row r="97">
          <cell r="S97">
            <v>0</v>
          </cell>
        </row>
      </sheetData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45.xml><?xml version="1.0" encoding="utf-8"?>
<externalLink xmlns="http://schemas.openxmlformats.org/spreadsheetml/2006/main">
  <externalBook xmlns:r="http://schemas.openxmlformats.org/officeDocument/2006/relationships" r:id="rId1">
    <sheetNames>
      <sheetName val="LT-WESTMGM"/>
      <sheetName val="LT-NW"/>
      <sheetName val="LT-CALI"/>
      <sheetName val="LT-SW"/>
      <sheetName val="ST-WHourly"/>
      <sheetName val="ST-CA"/>
      <sheetName val="ST-NW"/>
      <sheetName val="ST-SW"/>
      <sheetName val="ST-PLT"/>
      <sheetName val="LT-WTRANS"/>
      <sheetName val="LT-WFALLON"/>
      <sheetName val="LT-WNAMGMT"/>
      <sheetName val="ST-WBOM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4">
          <cell r="F4">
            <v>0</v>
          </cell>
          <cell r="G4">
            <v>0</v>
          </cell>
        </row>
        <row r="4">
          <cell r="I4">
            <v>0</v>
          </cell>
        </row>
        <row r="4">
          <cell r="N4">
            <v>0</v>
          </cell>
          <cell r="O4">
            <v>0</v>
          </cell>
        </row>
        <row r="4">
          <cell r="Q4">
            <v>0</v>
          </cell>
        </row>
        <row r="5">
          <cell r="F5">
            <v>0</v>
          </cell>
          <cell r="G5">
            <v>0</v>
          </cell>
        </row>
        <row r="5">
          <cell r="I5">
            <v>0</v>
          </cell>
        </row>
        <row r="5">
          <cell r="N5">
            <v>0</v>
          </cell>
          <cell r="O5">
            <v>0</v>
          </cell>
        </row>
        <row r="5">
          <cell r="Q5">
            <v>0</v>
          </cell>
        </row>
        <row r="9">
          <cell r="F9">
            <v>0</v>
          </cell>
          <cell r="G9">
            <v>0</v>
          </cell>
        </row>
        <row r="9">
          <cell r="I9">
            <v>0</v>
          </cell>
        </row>
        <row r="9">
          <cell r="N9">
            <v>0</v>
          </cell>
          <cell r="O9">
            <v>0</v>
          </cell>
        </row>
        <row r="9">
          <cell r="Q9">
            <v>0</v>
          </cell>
        </row>
        <row r="12">
          <cell r="F12">
            <v>0</v>
          </cell>
          <cell r="G12">
            <v>0</v>
          </cell>
        </row>
        <row r="12">
          <cell r="I12">
            <v>0</v>
          </cell>
        </row>
        <row r="12">
          <cell r="N12">
            <v>0</v>
          </cell>
          <cell r="O12">
            <v>0</v>
          </cell>
        </row>
        <row r="12">
          <cell r="Q12">
            <v>0</v>
          </cell>
        </row>
        <row r="40">
          <cell r="F40">
            <v>0</v>
          </cell>
          <cell r="G40">
            <v>0</v>
          </cell>
        </row>
        <row r="40">
          <cell r="I40">
            <v>0</v>
          </cell>
        </row>
        <row r="40">
          <cell r="N40">
            <v>0</v>
          </cell>
          <cell r="O40">
            <v>0</v>
          </cell>
        </row>
        <row r="40">
          <cell r="Q40">
            <v>0</v>
          </cell>
        </row>
        <row r="41">
          <cell r="F41">
            <v>0</v>
          </cell>
          <cell r="G41">
            <v>0</v>
          </cell>
        </row>
        <row r="41">
          <cell r="I41">
            <v>0</v>
          </cell>
        </row>
        <row r="41">
          <cell r="N41">
            <v>0</v>
          </cell>
          <cell r="O41">
            <v>0</v>
          </cell>
        </row>
        <row r="41">
          <cell r="Q41">
            <v>0</v>
          </cell>
        </row>
        <row r="45">
          <cell r="F45">
            <v>0</v>
          </cell>
          <cell r="G45">
            <v>0</v>
          </cell>
        </row>
        <row r="45">
          <cell r="I45">
            <v>0</v>
          </cell>
        </row>
        <row r="45">
          <cell r="N45">
            <v>0</v>
          </cell>
          <cell r="O45">
            <v>0</v>
          </cell>
        </row>
        <row r="45">
          <cell r="Q45">
            <v>0</v>
          </cell>
        </row>
        <row r="48">
          <cell r="F48">
            <v>0</v>
          </cell>
          <cell r="G48">
            <v>0</v>
          </cell>
        </row>
        <row r="48">
          <cell r="I48">
            <v>0</v>
          </cell>
        </row>
        <row r="48">
          <cell r="N48">
            <v>0</v>
          </cell>
          <cell r="O48">
            <v>0</v>
          </cell>
        </row>
        <row r="48">
          <cell r="Q48">
            <v>0</v>
          </cell>
        </row>
      </sheetData>
      <sheetData sheetId="11"/>
      <sheetData sheetId="12"/>
    </sheetDataSet>
  </externalBook>
</externalLink>
</file>

<file path=xl/externalLinks/externalLink46.xml><?xml version="1.0" encoding="utf-8"?>
<externalLink xmlns="http://schemas.openxmlformats.org/spreadsheetml/2006/main">
  <externalBook xmlns:r="http://schemas.openxmlformats.org/officeDocument/2006/relationships" r:id="rId1">
    <sheetNames>
      <sheetName val="Daily Change"/>
      <sheetName val="Prudency"/>
      <sheetName val="Liq"/>
      <sheetName val="Sheet5"/>
      <sheetName val="Sheet6"/>
      <sheetName val="Sheet7"/>
      <sheetName val="Sheet8"/>
      <sheetName val="Sheet9"/>
      <sheetName val="Sheet10"/>
    </sheetNames>
    <sheetDataSet>
      <sheetData sheetId="0">
        <row r="1239">
          <cell r="C1239">
            <v>0</v>
          </cell>
          <cell r="D1239">
            <v>0</v>
          </cell>
        </row>
        <row r="1240">
          <cell r="C1240">
            <v>0</v>
          </cell>
          <cell r="D1240">
            <v>0</v>
          </cell>
        </row>
        <row r="1241">
          <cell r="C1241">
            <v>0</v>
          </cell>
          <cell r="D1241">
            <v>0</v>
          </cell>
        </row>
        <row r="1242">
          <cell r="C1242">
            <v>0</v>
          </cell>
          <cell r="D1242">
            <v>0</v>
          </cell>
        </row>
        <row r="1255">
          <cell r="C1255">
            <v>0</v>
          </cell>
          <cell r="D1255">
            <v>0</v>
          </cell>
        </row>
        <row r="1256">
          <cell r="C1256">
            <v>0</v>
          </cell>
          <cell r="D1256">
            <v>0</v>
          </cell>
        </row>
      </sheetData>
      <sheetData sheetId="1"/>
      <sheetData sheetId="2">
        <row r="95">
          <cell r="F95">
            <v>0</v>
          </cell>
        </row>
        <row r="95">
          <cell r="S95">
            <v>0</v>
          </cell>
        </row>
        <row r="96">
          <cell r="F96">
            <v>0</v>
          </cell>
        </row>
        <row r="96">
          <cell r="S96">
            <v>0</v>
          </cell>
        </row>
        <row r="97">
          <cell r="F97">
            <v>0</v>
          </cell>
        </row>
        <row r="97">
          <cell r="S97">
            <v>0</v>
          </cell>
        </row>
      </sheetData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47.xml><?xml version="1.0" encoding="utf-8"?>
<externalLink xmlns="http://schemas.openxmlformats.org/spreadsheetml/2006/main">
  <externalBook xmlns:r="http://schemas.openxmlformats.org/officeDocument/2006/relationships" r:id="rId1">
    <sheetNames>
      <sheetName val="LT-WESTMGM"/>
      <sheetName val="LT-NW"/>
      <sheetName val="LT-CALI"/>
      <sheetName val="LT-SW"/>
      <sheetName val="ST-WHourly"/>
      <sheetName val="ST-CA"/>
      <sheetName val="ST-NW"/>
      <sheetName val="ST-SW"/>
      <sheetName val="ST-PLT"/>
      <sheetName val="LT-WTRANS"/>
      <sheetName val="LT-WFALLON"/>
      <sheetName val="LT-WNAMGMT"/>
      <sheetName val="ST-WBOM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4">
          <cell r="F4">
            <v>0</v>
          </cell>
          <cell r="G4">
            <v>0</v>
          </cell>
        </row>
        <row r="4">
          <cell r="I4">
            <v>0</v>
          </cell>
        </row>
        <row r="4">
          <cell r="N4">
            <v>0</v>
          </cell>
          <cell r="O4">
            <v>0</v>
          </cell>
        </row>
        <row r="4">
          <cell r="Q4">
            <v>0</v>
          </cell>
        </row>
        <row r="5">
          <cell r="F5">
            <v>0</v>
          </cell>
          <cell r="G5">
            <v>0</v>
          </cell>
        </row>
        <row r="5">
          <cell r="I5">
            <v>0</v>
          </cell>
        </row>
        <row r="5">
          <cell r="N5">
            <v>0</v>
          </cell>
          <cell r="O5">
            <v>0</v>
          </cell>
        </row>
        <row r="5">
          <cell r="Q5">
            <v>0</v>
          </cell>
        </row>
        <row r="9">
          <cell r="F9">
            <v>0</v>
          </cell>
          <cell r="G9">
            <v>0</v>
          </cell>
        </row>
        <row r="9">
          <cell r="I9">
            <v>0</v>
          </cell>
        </row>
        <row r="9">
          <cell r="N9">
            <v>0</v>
          </cell>
          <cell r="O9">
            <v>0</v>
          </cell>
        </row>
        <row r="9">
          <cell r="Q9">
            <v>0</v>
          </cell>
        </row>
        <row r="12">
          <cell r="F12">
            <v>0</v>
          </cell>
          <cell r="G12">
            <v>0</v>
          </cell>
        </row>
        <row r="12">
          <cell r="I12">
            <v>0</v>
          </cell>
        </row>
        <row r="12">
          <cell r="N12">
            <v>0</v>
          </cell>
          <cell r="O12">
            <v>0</v>
          </cell>
        </row>
        <row r="12">
          <cell r="Q12">
            <v>0</v>
          </cell>
        </row>
        <row r="40">
          <cell r="F40">
            <v>0</v>
          </cell>
          <cell r="G40">
            <v>0</v>
          </cell>
        </row>
        <row r="40">
          <cell r="I40">
            <v>0</v>
          </cell>
        </row>
        <row r="40">
          <cell r="N40">
            <v>0</v>
          </cell>
          <cell r="O40">
            <v>0</v>
          </cell>
        </row>
        <row r="40">
          <cell r="Q40">
            <v>0</v>
          </cell>
        </row>
        <row r="41">
          <cell r="F41">
            <v>0</v>
          </cell>
          <cell r="G41">
            <v>0</v>
          </cell>
        </row>
        <row r="41">
          <cell r="I41">
            <v>0</v>
          </cell>
        </row>
        <row r="41">
          <cell r="N41">
            <v>0</v>
          </cell>
          <cell r="O41">
            <v>0</v>
          </cell>
        </row>
        <row r="41">
          <cell r="Q41">
            <v>0</v>
          </cell>
        </row>
        <row r="45">
          <cell r="F45">
            <v>0</v>
          </cell>
          <cell r="G45">
            <v>0</v>
          </cell>
        </row>
        <row r="45">
          <cell r="I45">
            <v>0</v>
          </cell>
        </row>
        <row r="45">
          <cell r="N45">
            <v>0</v>
          </cell>
          <cell r="O45">
            <v>0</v>
          </cell>
        </row>
        <row r="45">
          <cell r="Q45">
            <v>0</v>
          </cell>
        </row>
        <row r="48">
          <cell r="F48">
            <v>0</v>
          </cell>
          <cell r="G48">
            <v>0</v>
          </cell>
        </row>
        <row r="48">
          <cell r="I48">
            <v>0</v>
          </cell>
        </row>
        <row r="48">
          <cell r="N48">
            <v>0</v>
          </cell>
          <cell r="O48">
            <v>0</v>
          </cell>
        </row>
        <row r="48">
          <cell r="Q48">
            <v>0</v>
          </cell>
        </row>
      </sheetData>
      <sheetData sheetId="11"/>
      <sheetData sheetId="12"/>
    </sheetDataSet>
  </externalBook>
</externalLink>
</file>

<file path=xl/externalLinks/externalLink48.xml><?xml version="1.0" encoding="utf-8"?>
<externalLink xmlns="http://schemas.openxmlformats.org/spreadsheetml/2006/main">
  <externalBook xmlns:r="http://schemas.openxmlformats.org/officeDocument/2006/relationships" r:id="rId1">
    <sheetNames>
      <sheetName val="Daily Change"/>
      <sheetName val="Prudency"/>
      <sheetName val="Liq"/>
      <sheetName val="Sheet5"/>
      <sheetName val="Sheet6"/>
      <sheetName val="Sheet7"/>
      <sheetName val="Sheet8"/>
      <sheetName val="Sheet9"/>
      <sheetName val="Sheet10"/>
    </sheetNames>
    <sheetDataSet>
      <sheetData sheetId="0">
        <row r="1239">
          <cell r="C1239">
            <v>0</v>
          </cell>
          <cell r="D1239">
            <v>0</v>
          </cell>
        </row>
        <row r="1240">
          <cell r="C1240">
            <v>0</v>
          </cell>
          <cell r="D1240">
            <v>0</v>
          </cell>
        </row>
        <row r="1241">
          <cell r="C1241">
            <v>0</v>
          </cell>
          <cell r="D1241">
            <v>0</v>
          </cell>
        </row>
        <row r="1242">
          <cell r="C1242">
            <v>0</v>
          </cell>
          <cell r="D1242">
            <v>0</v>
          </cell>
        </row>
        <row r="1255">
          <cell r="C1255">
            <v>0</v>
          </cell>
          <cell r="D1255">
            <v>0</v>
          </cell>
        </row>
        <row r="1256">
          <cell r="C1256">
            <v>0</v>
          </cell>
          <cell r="D1256">
            <v>0</v>
          </cell>
        </row>
      </sheetData>
      <sheetData sheetId="1"/>
      <sheetData sheetId="2">
        <row r="95">
          <cell r="F95">
            <v>0</v>
          </cell>
        </row>
        <row r="95">
          <cell r="S95">
            <v>0</v>
          </cell>
        </row>
        <row r="96">
          <cell r="F96">
            <v>0</v>
          </cell>
        </row>
        <row r="96">
          <cell r="S96">
            <v>0</v>
          </cell>
        </row>
        <row r="97">
          <cell r="F97">
            <v>0</v>
          </cell>
        </row>
        <row r="97">
          <cell r="S97">
            <v>0</v>
          </cell>
        </row>
      </sheetData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49.xml><?xml version="1.0" encoding="utf-8"?>
<externalLink xmlns="http://schemas.openxmlformats.org/spreadsheetml/2006/main">
  <externalBook xmlns:r="http://schemas.openxmlformats.org/officeDocument/2006/relationships" r:id="rId1">
    <sheetNames>
      <sheetName val="LT-WESTMGM"/>
      <sheetName val="LT-NW"/>
      <sheetName val="LT-CALI"/>
      <sheetName val="LT-SW"/>
      <sheetName val="ST-WHourly"/>
      <sheetName val="ST-CA"/>
      <sheetName val="ST-NW"/>
      <sheetName val="ST-SW"/>
      <sheetName val="ST-PLT"/>
      <sheetName val="LT-WTRANS"/>
      <sheetName val="LT-WFALLON"/>
      <sheetName val="LT-WNAMGMT"/>
      <sheetName val="ST-WBOM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4">
          <cell r="F4">
            <v>0</v>
          </cell>
          <cell r="G4">
            <v>0</v>
          </cell>
        </row>
        <row r="4">
          <cell r="I4">
            <v>0</v>
          </cell>
        </row>
        <row r="4">
          <cell r="N4">
            <v>0</v>
          </cell>
          <cell r="O4">
            <v>0</v>
          </cell>
        </row>
        <row r="4">
          <cell r="Q4">
            <v>0</v>
          </cell>
        </row>
        <row r="5">
          <cell r="F5">
            <v>0</v>
          </cell>
          <cell r="G5">
            <v>0</v>
          </cell>
        </row>
        <row r="5">
          <cell r="I5">
            <v>0</v>
          </cell>
        </row>
        <row r="5">
          <cell r="N5">
            <v>0</v>
          </cell>
          <cell r="O5">
            <v>0</v>
          </cell>
        </row>
        <row r="5">
          <cell r="Q5">
            <v>0</v>
          </cell>
        </row>
        <row r="9">
          <cell r="F9">
            <v>0</v>
          </cell>
          <cell r="G9">
            <v>0</v>
          </cell>
        </row>
        <row r="9">
          <cell r="I9">
            <v>0</v>
          </cell>
        </row>
        <row r="9">
          <cell r="N9">
            <v>0</v>
          </cell>
          <cell r="O9">
            <v>0</v>
          </cell>
        </row>
        <row r="9">
          <cell r="Q9">
            <v>0</v>
          </cell>
        </row>
        <row r="12">
          <cell r="F12">
            <v>0</v>
          </cell>
          <cell r="G12">
            <v>0</v>
          </cell>
        </row>
        <row r="12">
          <cell r="I12">
            <v>0</v>
          </cell>
        </row>
        <row r="12">
          <cell r="N12">
            <v>0</v>
          </cell>
          <cell r="O12">
            <v>0</v>
          </cell>
        </row>
        <row r="12">
          <cell r="Q12">
            <v>0</v>
          </cell>
        </row>
        <row r="40">
          <cell r="F40">
            <v>0</v>
          </cell>
          <cell r="G40">
            <v>0</v>
          </cell>
        </row>
        <row r="40">
          <cell r="I40">
            <v>0</v>
          </cell>
        </row>
        <row r="40">
          <cell r="N40">
            <v>0</v>
          </cell>
          <cell r="O40">
            <v>0</v>
          </cell>
        </row>
        <row r="40">
          <cell r="Q40">
            <v>0</v>
          </cell>
        </row>
        <row r="41">
          <cell r="F41">
            <v>0</v>
          </cell>
          <cell r="G41">
            <v>0</v>
          </cell>
        </row>
        <row r="41">
          <cell r="I41">
            <v>0</v>
          </cell>
        </row>
        <row r="41">
          <cell r="N41">
            <v>0</v>
          </cell>
          <cell r="O41">
            <v>0</v>
          </cell>
        </row>
        <row r="41">
          <cell r="Q41">
            <v>0</v>
          </cell>
        </row>
        <row r="45">
          <cell r="F45">
            <v>0</v>
          </cell>
          <cell r="G45">
            <v>0</v>
          </cell>
        </row>
        <row r="45">
          <cell r="I45">
            <v>0</v>
          </cell>
        </row>
        <row r="45">
          <cell r="N45">
            <v>0</v>
          </cell>
          <cell r="O45">
            <v>0</v>
          </cell>
        </row>
        <row r="45">
          <cell r="Q45">
            <v>0</v>
          </cell>
        </row>
        <row r="48">
          <cell r="F48">
            <v>0</v>
          </cell>
          <cell r="G48">
            <v>0</v>
          </cell>
        </row>
        <row r="48">
          <cell r="I48">
            <v>0</v>
          </cell>
        </row>
        <row r="48">
          <cell r="N48">
            <v>0</v>
          </cell>
          <cell r="O48">
            <v>0</v>
          </cell>
        </row>
        <row r="48">
          <cell r="Q48">
            <v>0</v>
          </cell>
        </row>
      </sheetData>
      <sheetData sheetId="11"/>
      <sheetData sheetId="12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LT-WESTMGM"/>
      <sheetName val="LT-NW"/>
      <sheetName val="LT-CALI"/>
      <sheetName val="LT-SW"/>
      <sheetName val="ST-WHourly"/>
      <sheetName val="ST-CA"/>
      <sheetName val="ST-NW"/>
      <sheetName val="ST-SW"/>
      <sheetName val="ST-PLT"/>
      <sheetName val="LT-WTRANS"/>
      <sheetName val="LT-WFALLON"/>
      <sheetName val="LT-WNAMGMT"/>
      <sheetName val="ST-WBOM"/>
      <sheetName val="LT-CA"/>
      <sheetName val="LT-PLT"/>
      <sheetName val="LT-WSPREAD"/>
      <sheetName val="LT-WOPTIO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4">
          <cell r="F4">
            <v>0</v>
          </cell>
          <cell r="G4">
            <v>0</v>
          </cell>
        </row>
        <row r="4">
          <cell r="I4">
            <v>0</v>
          </cell>
        </row>
        <row r="4">
          <cell r="N4">
            <v>0</v>
          </cell>
          <cell r="O4">
            <v>0</v>
          </cell>
        </row>
        <row r="4">
          <cell r="Q4">
            <v>0</v>
          </cell>
        </row>
        <row r="5">
          <cell r="F5">
            <v>0</v>
          </cell>
          <cell r="G5">
            <v>0</v>
          </cell>
        </row>
        <row r="5">
          <cell r="I5">
            <v>0</v>
          </cell>
        </row>
        <row r="5">
          <cell r="N5">
            <v>0</v>
          </cell>
          <cell r="O5">
            <v>0</v>
          </cell>
        </row>
        <row r="5">
          <cell r="Q5">
            <v>0</v>
          </cell>
        </row>
        <row r="9">
          <cell r="F9">
            <v>0</v>
          </cell>
          <cell r="G9">
            <v>0</v>
          </cell>
        </row>
        <row r="9">
          <cell r="I9">
            <v>0</v>
          </cell>
        </row>
        <row r="9">
          <cell r="N9">
            <v>0</v>
          </cell>
          <cell r="O9">
            <v>0</v>
          </cell>
        </row>
        <row r="9">
          <cell r="Q9">
            <v>0</v>
          </cell>
        </row>
        <row r="12">
          <cell r="F12">
            <v>0</v>
          </cell>
          <cell r="G12">
            <v>0</v>
          </cell>
        </row>
        <row r="12">
          <cell r="I12">
            <v>0</v>
          </cell>
        </row>
        <row r="12">
          <cell r="N12">
            <v>0</v>
          </cell>
          <cell r="O12">
            <v>0</v>
          </cell>
        </row>
        <row r="12">
          <cell r="Q12">
            <v>0</v>
          </cell>
        </row>
        <row r="40">
          <cell r="F40">
            <v>0</v>
          </cell>
          <cell r="G40">
            <v>0</v>
          </cell>
        </row>
        <row r="40">
          <cell r="I40">
            <v>0</v>
          </cell>
        </row>
        <row r="40">
          <cell r="N40">
            <v>0</v>
          </cell>
          <cell r="O40">
            <v>0</v>
          </cell>
        </row>
        <row r="40">
          <cell r="Q40">
            <v>0</v>
          </cell>
        </row>
        <row r="41">
          <cell r="F41">
            <v>0</v>
          </cell>
          <cell r="G41">
            <v>0</v>
          </cell>
        </row>
        <row r="41">
          <cell r="I41">
            <v>0</v>
          </cell>
        </row>
        <row r="41">
          <cell r="N41">
            <v>0</v>
          </cell>
          <cell r="O41">
            <v>0</v>
          </cell>
        </row>
        <row r="41">
          <cell r="Q41">
            <v>0</v>
          </cell>
        </row>
        <row r="45">
          <cell r="F45">
            <v>0</v>
          </cell>
          <cell r="G45">
            <v>0</v>
          </cell>
        </row>
        <row r="45">
          <cell r="I45">
            <v>0</v>
          </cell>
        </row>
        <row r="45">
          <cell r="N45">
            <v>0</v>
          </cell>
          <cell r="O45">
            <v>0</v>
          </cell>
        </row>
        <row r="45">
          <cell r="Q45">
            <v>0</v>
          </cell>
        </row>
        <row r="48">
          <cell r="F48">
            <v>0</v>
          </cell>
          <cell r="G48">
            <v>0</v>
          </cell>
        </row>
        <row r="48">
          <cell r="I48">
            <v>0</v>
          </cell>
        </row>
        <row r="48">
          <cell r="N48">
            <v>0</v>
          </cell>
          <cell r="O48">
            <v>0</v>
          </cell>
        </row>
        <row r="48">
          <cell r="Q48">
            <v>0</v>
          </cell>
        </row>
      </sheetData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50.xml><?xml version="1.0" encoding="utf-8"?>
<externalLink xmlns="http://schemas.openxmlformats.org/spreadsheetml/2006/main">
  <externalBook xmlns:r="http://schemas.openxmlformats.org/officeDocument/2006/relationships" r:id="rId1">
    <sheetNames>
      <sheetName val="Daily Change"/>
      <sheetName val="Prudency"/>
      <sheetName val="Liq"/>
      <sheetName val="Sheet5"/>
      <sheetName val="Sheet6"/>
      <sheetName val="Sheet7"/>
      <sheetName val="Sheet8"/>
      <sheetName val="Sheet9"/>
      <sheetName val="Sheet10"/>
    </sheetNames>
    <sheetDataSet>
      <sheetData sheetId="0">
        <row r="1239">
          <cell r="C1239">
            <v>0</v>
          </cell>
          <cell r="D1239">
            <v>0</v>
          </cell>
        </row>
        <row r="1240">
          <cell r="C1240">
            <v>0</v>
          </cell>
          <cell r="D1240">
            <v>0</v>
          </cell>
        </row>
        <row r="1241">
          <cell r="C1241">
            <v>505927.598816051</v>
          </cell>
          <cell r="D1241">
            <v>521710.186552046</v>
          </cell>
        </row>
        <row r="1242">
          <cell r="C1242">
            <v>0</v>
          </cell>
          <cell r="D1242">
            <v>0</v>
          </cell>
        </row>
        <row r="1255">
          <cell r="C1255">
            <v>0</v>
          </cell>
          <cell r="D1255">
            <v>0</v>
          </cell>
        </row>
        <row r="1256">
          <cell r="C1256">
            <v>0</v>
          </cell>
          <cell r="D1256">
            <v>0</v>
          </cell>
        </row>
      </sheetData>
      <sheetData sheetId="1"/>
      <sheetData sheetId="2">
        <row r="95">
          <cell r="F95">
            <v>0</v>
          </cell>
        </row>
        <row r="95">
          <cell r="S95">
            <v>0</v>
          </cell>
        </row>
        <row r="96">
          <cell r="F96">
            <v>0</v>
          </cell>
        </row>
        <row r="96">
          <cell r="S96">
            <v>0</v>
          </cell>
        </row>
        <row r="97">
          <cell r="F97">
            <v>0</v>
          </cell>
        </row>
        <row r="97">
          <cell r="S97">
            <v>0</v>
          </cell>
        </row>
      </sheetData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51.xml><?xml version="1.0" encoding="utf-8"?>
<externalLink xmlns="http://schemas.openxmlformats.org/spreadsheetml/2006/main">
  <externalBook xmlns:r="http://schemas.openxmlformats.org/officeDocument/2006/relationships" r:id="rId1">
    <sheetNames>
      <sheetName val="LT-WESTMGM"/>
      <sheetName val="LT-NW"/>
      <sheetName val="LT-CALI"/>
      <sheetName val="LT-SW"/>
      <sheetName val="ST-WHourly"/>
      <sheetName val="ST-CA"/>
      <sheetName val="ST-NW"/>
      <sheetName val="ST-SW"/>
      <sheetName val="ST-PLT"/>
      <sheetName val="LT-WTRANS"/>
      <sheetName val="LT-WFALLON"/>
      <sheetName val="LT-WNAMGMT"/>
      <sheetName val="ST-WBOM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4">
          <cell r="F4">
            <v>0</v>
          </cell>
          <cell r="G4">
            <v>0</v>
          </cell>
        </row>
        <row r="4">
          <cell r="I4">
            <v>0</v>
          </cell>
        </row>
        <row r="4">
          <cell r="N4">
            <v>0</v>
          </cell>
          <cell r="O4">
            <v>0</v>
          </cell>
        </row>
        <row r="4">
          <cell r="Q4">
            <v>0</v>
          </cell>
        </row>
        <row r="5">
          <cell r="F5">
            <v>0</v>
          </cell>
          <cell r="G5">
            <v>0</v>
          </cell>
        </row>
        <row r="5">
          <cell r="I5">
            <v>0</v>
          </cell>
        </row>
        <row r="5">
          <cell r="N5">
            <v>0</v>
          </cell>
          <cell r="O5">
            <v>0</v>
          </cell>
        </row>
        <row r="5">
          <cell r="Q5">
            <v>0</v>
          </cell>
        </row>
        <row r="9">
          <cell r="F9">
            <v>0</v>
          </cell>
          <cell r="G9">
            <v>0</v>
          </cell>
        </row>
        <row r="9">
          <cell r="I9">
            <v>0</v>
          </cell>
        </row>
        <row r="9">
          <cell r="N9">
            <v>0</v>
          </cell>
          <cell r="O9">
            <v>0</v>
          </cell>
        </row>
        <row r="9">
          <cell r="Q9">
            <v>0</v>
          </cell>
        </row>
        <row r="12">
          <cell r="F12">
            <v>0</v>
          </cell>
          <cell r="G12">
            <v>0</v>
          </cell>
        </row>
        <row r="12">
          <cell r="I12">
            <v>0</v>
          </cell>
        </row>
        <row r="12">
          <cell r="N12">
            <v>0</v>
          </cell>
          <cell r="O12">
            <v>0</v>
          </cell>
        </row>
        <row r="12">
          <cell r="Q12">
            <v>0</v>
          </cell>
        </row>
        <row r="40">
          <cell r="F40">
            <v>0</v>
          </cell>
          <cell r="G40">
            <v>0</v>
          </cell>
        </row>
        <row r="40">
          <cell r="I40">
            <v>0</v>
          </cell>
        </row>
        <row r="40">
          <cell r="N40">
            <v>0</v>
          </cell>
          <cell r="O40">
            <v>0</v>
          </cell>
        </row>
        <row r="40">
          <cell r="Q40">
            <v>0</v>
          </cell>
        </row>
        <row r="41">
          <cell r="F41">
            <v>0</v>
          </cell>
          <cell r="G41">
            <v>0</v>
          </cell>
        </row>
        <row r="41">
          <cell r="I41">
            <v>0</v>
          </cell>
        </row>
        <row r="41">
          <cell r="N41">
            <v>0</v>
          </cell>
          <cell r="O41">
            <v>0</v>
          </cell>
        </row>
        <row r="41">
          <cell r="Q41">
            <v>0</v>
          </cell>
        </row>
        <row r="45">
          <cell r="F45">
            <v>0</v>
          </cell>
          <cell r="G45">
            <v>0</v>
          </cell>
        </row>
        <row r="45">
          <cell r="I45">
            <v>0</v>
          </cell>
        </row>
        <row r="45">
          <cell r="N45">
            <v>0</v>
          </cell>
          <cell r="O45">
            <v>0</v>
          </cell>
        </row>
        <row r="45">
          <cell r="Q45">
            <v>0</v>
          </cell>
        </row>
        <row r="48">
          <cell r="F48">
            <v>0</v>
          </cell>
          <cell r="G48">
            <v>0</v>
          </cell>
        </row>
        <row r="48">
          <cell r="I48">
            <v>0</v>
          </cell>
        </row>
        <row r="48">
          <cell r="N48">
            <v>0</v>
          </cell>
          <cell r="O48">
            <v>0</v>
          </cell>
        </row>
        <row r="48">
          <cell r="Q48">
            <v>0</v>
          </cell>
        </row>
      </sheetData>
      <sheetData sheetId="11"/>
      <sheetData sheetId="12"/>
    </sheetDataSet>
  </externalBook>
</externalLink>
</file>

<file path=xl/externalLinks/externalLink52.xml><?xml version="1.0" encoding="utf-8"?>
<externalLink xmlns="http://schemas.openxmlformats.org/spreadsheetml/2006/main">
  <externalBook xmlns:r="http://schemas.openxmlformats.org/officeDocument/2006/relationships" r:id="rId1">
    <sheetNames>
      <sheetName val="Daily Change"/>
      <sheetName val="Prudency"/>
      <sheetName val="Liq"/>
      <sheetName val="Sheet5"/>
      <sheetName val="Sheet6"/>
      <sheetName val="Sheet7"/>
      <sheetName val="Sheet8"/>
      <sheetName val="Sheet9"/>
      <sheetName val="Sheet10"/>
    </sheetNames>
    <sheetDataSet>
      <sheetData sheetId="0">
        <row r="1239">
          <cell r="C1239">
            <v>0</v>
          </cell>
          <cell r="D1239">
            <v>0</v>
          </cell>
        </row>
        <row r="1240">
          <cell r="C1240">
            <v>0</v>
          </cell>
          <cell r="D1240">
            <v>0</v>
          </cell>
        </row>
        <row r="1241">
          <cell r="C1241">
            <v>505927.598816051</v>
          </cell>
          <cell r="D1241">
            <v>521710.186552046</v>
          </cell>
        </row>
        <row r="1242">
          <cell r="C1242">
            <v>0</v>
          </cell>
          <cell r="D1242">
            <v>0</v>
          </cell>
        </row>
        <row r="1255">
          <cell r="C1255">
            <v>0</v>
          </cell>
          <cell r="D1255">
            <v>0</v>
          </cell>
        </row>
        <row r="1256">
          <cell r="C1256">
            <v>0</v>
          </cell>
          <cell r="D1256">
            <v>0</v>
          </cell>
        </row>
      </sheetData>
      <sheetData sheetId="1"/>
      <sheetData sheetId="2">
        <row r="95">
          <cell r="F95">
            <v>0</v>
          </cell>
        </row>
        <row r="95">
          <cell r="S95">
            <v>0</v>
          </cell>
        </row>
        <row r="96">
          <cell r="F96">
            <v>0</v>
          </cell>
        </row>
        <row r="96">
          <cell r="S96">
            <v>0</v>
          </cell>
        </row>
        <row r="97">
          <cell r="F97">
            <v>0</v>
          </cell>
        </row>
        <row r="97">
          <cell r="S97">
            <v>0</v>
          </cell>
        </row>
      </sheetData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53.xml><?xml version="1.0" encoding="utf-8"?>
<externalLink xmlns="http://schemas.openxmlformats.org/spreadsheetml/2006/main">
  <externalBook xmlns:r="http://schemas.openxmlformats.org/officeDocument/2006/relationships" r:id="rId1">
    <sheetNames>
      <sheetName val="LT-WESTMGM"/>
      <sheetName val="LT-NW"/>
      <sheetName val="LT-CALI"/>
      <sheetName val="LT-SW"/>
      <sheetName val="ST-WHourly"/>
      <sheetName val="ST-CA"/>
      <sheetName val="ST-NW"/>
      <sheetName val="ST-SW"/>
      <sheetName val="ST-PLT"/>
      <sheetName val="LT-WTRANS"/>
      <sheetName val="LT-WFALLON"/>
      <sheetName val="LT-WNAMGMT"/>
      <sheetName val="ST-WBOM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4">
          <cell r="F4">
            <v>0</v>
          </cell>
          <cell r="G4">
            <v>0</v>
          </cell>
        </row>
        <row r="4">
          <cell r="I4">
            <v>0</v>
          </cell>
        </row>
        <row r="4">
          <cell r="N4">
            <v>0</v>
          </cell>
          <cell r="O4">
            <v>0</v>
          </cell>
        </row>
        <row r="4">
          <cell r="Q4">
            <v>0</v>
          </cell>
        </row>
        <row r="5">
          <cell r="F5">
            <v>0</v>
          </cell>
          <cell r="G5">
            <v>0</v>
          </cell>
        </row>
        <row r="5">
          <cell r="I5">
            <v>0</v>
          </cell>
        </row>
        <row r="5">
          <cell r="N5">
            <v>0</v>
          </cell>
          <cell r="O5">
            <v>0</v>
          </cell>
        </row>
        <row r="5">
          <cell r="Q5">
            <v>0</v>
          </cell>
        </row>
        <row r="9">
          <cell r="F9">
            <v>0</v>
          </cell>
          <cell r="G9">
            <v>0</v>
          </cell>
        </row>
        <row r="9">
          <cell r="I9">
            <v>0</v>
          </cell>
        </row>
        <row r="9">
          <cell r="N9">
            <v>0</v>
          </cell>
          <cell r="O9">
            <v>0</v>
          </cell>
        </row>
        <row r="9">
          <cell r="Q9">
            <v>0</v>
          </cell>
        </row>
        <row r="12">
          <cell r="F12">
            <v>0</v>
          </cell>
          <cell r="G12">
            <v>0</v>
          </cell>
        </row>
        <row r="12">
          <cell r="I12">
            <v>0</v>
          </cell>
        </row>
        <row r="12">
          <cell r="N12">
            <v>0</v>
          </cell>
          <cell r="O12">
            <v>0</v>
          </cell>
        </row>
        <row r="12">
          <cell r="Q12">
            <v>0</v>
          </cell>
        </row>
        <row r="40">
          <cell r="F40">
            <v>0</v>
          </cell>
          <cell r="G40">
            <v>0</v>
          </cell>
        </row>
        <row r="40">
          <cell r="I40">
            <v>0</v>
          </cell>
        </row>
        <row r="40">
          <cell r="N40">
            <v>0</v>
          </cell>
          <cell r="O40">
            <v>0</v>
          </cell>
        </row>
        <row r="40">
          <cell r="Q40">
            <v>0</v>
          </cell>
        </row>
        <row r="41">
          <cell r="F41">
            <v>0</v>
          </cell>
          <cell r="G41">
            <v>0</v>
          </cell>
        </row>
        <row r="41">
          <cell r="I41">
            <v>0</v>
          </cell>
        </row>
        <row r="41">
          <cell r="N41">
            <v>0</v>
          </cell>
          <cell r="O41">
            <v>0</v>
          </cell>
        </row>
        <row r="41">
          <cell r="Q41">
            <v>0</v>
          </cell>
        </row>
        <row r="45">
          <cell r="F45">
            <v>0</v>
          </cell>
          <cell r="G45">
            <v>0</v>
          </cell>
        </row>
        <row r="45">
          <cell r="I45">
            <v>0</v>
          </cell>
        </row>
        <row r="45">
          <cell r="N45">
            <v>0</v>
          </cell>
          <cell r="O45">
            <v>0</v>
          </cell>
        </row>
        <row r="45">
          <cell r="Q45">
            <v>0</v>
          </cell>
        </row>
        <row r="48">
          <cell r="F48">
            <v>0</v>
          </cell>
          <cell r="G48">
            <v>0</v>
          </cell>
        </row>
        <row r="48">
          <cell r="I48">
            <v>0</v>
          </cell>
        </row>
        <row r="48">
          <cell r="N48">
            <v>0</v>
          </cell>
          <cell r="O48">
            <v>0</v>
          </cell>
        </row>
        <row r="48">
          <cell r="Q48">
            <v>0</v>
          </cell>
        </row>
      </sheetData>
      <sheetData sheetId="11"/>
      <sheetData sheetId="12"/>
    </sheetDataSet>
  </externalBook>
</externalLink>
</file>

<file path=xl/externalLinks/externalLink54.xml><?xml version="1.0" encoding="utf-8"?>
<externalLink xmlns="http://schemas.openxmlformats.org/spreadsheetml/2006/main">
  <externalBook xmlns:r="http://schemas.openxmlformats.org/officeDocument/2006/relationships" r:id="rId1">
    <sheetNames>
      <sheetName val="Daily Change"/>
      <sheetName val="Prudency"/>
      <sheetName val="Liq"/>
      <sheetName val="Sheet5"/>
      <sheetName val="Sheet6"/>
      <sheetName val="Sheet7"/>
      <sheetName val="Sheet8"/>
      <sheetName val="Sheet9"/>
      <sheetName val="Sheet10"/>
    </sheetNames>
    <sheetDataSet>
      <sheetData sheetId="0">
        <row r="1239">
          <cell r="C1239">
            <v>0</v>
          </cell>
          <cell r="D1239">
            <v>0</v>
          </cell>
        </row>
        <row r="1240">
          <cell r="C1240">
            <v>0</v>
          </cell>
          <cell r="D1240">
            <v>0</v>
          </cell>
        </row>
        <row r="1241">
          <cell r="C1241">
            <v>505927.598816051</v>
          </cell>
          <cell r="D1241">
            <v>521710.186552046</v>
          </cell>
        </row>
        <row r="1242">
          <cell r="C1242">
            <v>0</v>
          </cell>
          <cell r="D1242">
            <v>0</v>
          </cell>
        </row>
        <row r="1255">
          <cell r="C1255">
            <v>0</v>
          </cell>
          <cell r="D1255">
            <v>0</v>
          </cell>
        </row>
        <row r="1256">
          <cell r="C1256">
            <v>0</v>
          </cell>
          <cell r="D1256">
            <v>0</v>
          </cell>
        </row>
      </sheetData>
      <sheetData sheetId="1"/>
      <sheetData sheetId="2">
        <row r="95">
          <cell r="F95">
            <v>0</v>
          </cell>
        </row>
        <row r="95">
          <cell r="S95">
            <v>0</v>
          </cell>
        </row>
        <row r="96">
          <cell r="F96">
            <v>0</v>
          </cell>
        </row>
        <row r="96">
          <cell r="S96">
            <v>0</v>
          </cell>
        </row>
        <row r="97">
          <cell r="F97">
            <v>0</v>
          </cell>
        </row>
        <row r="97">
          <cell r="S97">
            <v>0</v>
          </cell>
        </row>
      </sheetData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55.xml><?xml version="1.0" encoding="utf-8"?>
<externalLink xmlns="http://schemas.openxmlformats.org/spreadsheetml/2006/main">
  <externalBook xmlns:r="http://schemas.openxmlformats.org/officeDocument/2006/relationships" r:id="rId1">
    <sheetNames>
      <sheetName val="LT-WESTMGM"/>
      <sheetName val="LT-NW"/>
      <sheetName val="LT-CALI"/>
      <sheetName val="LT-SW"/>
      <sheetName val="ST-WHourly"/>
      <sheetName val="ST-CA"/>
      <sheetName val="ST-NW"/>
      <sheetName val="ST-SW"/>
      <sheetName val="ST-PLT"/>
      <sheetName val="LT-WTRANS"/>
      <sheetName val="LT-WFALLON"/>
      <sheetName val="LT-WNAMGMT"/>
      <sheetName val="ST-WBOM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4">
          <cell r="F4">
            <v>0</v>
          </cell>
          <cell r="G4">
            <v>0</v>
          </cell>
        </row>
        <row r="4">
          <cell r="I4">
            <v>0</v>
          </cell>
        </row>
        <row r="4">
          <cell r="N4">
            <v>0</v>
          </cell>
          <cell r="O4">
            <v>0</v>
          </cell>
        </row>
        <row r="4">
          <cell r="Q4">
            <v>0</v>
          </cell>
        </row>
        <row r="5">
          <cell r="F5">
            <v>0</v>
          </cell>
          <cell r="G5">
            <v>0</v>
          </cell>
        </row>
        <row r="5">
          <cell r="I5">
            <v>0</v>
          </cell>
        </row>
        <row r="5">
          <cell r="N5">
            <v>0</v>
          </cell>
          <cell r="O5">
            <v>0</v>
          </cell>
        </row>
        <row r="5">
          <cell r="Q5">
            <v>0</v>
          </cell>
        </row>
        <row r="9">
          <cell r="F9">
            <v>0</v>
          </cell>
          <cell r="G9">
            <v>0</v>
          </cell>
        </row>
        <row r="9">
          <cell r="I9">
            <v>0</v>
          </cell>
        </row>
        <row r="9">
          <cell r="N9">
            <v>0</v>
          </cell>
          <cell r="O9">
            <v>0</v>
          </cell>
        </row>
        <row r="9">
          <cell r="Q9">
            <v>0</v>
          </cell>
        </row>
        <row r="12">
          <cell r="F12">
            <v>0</v>
          </cell>
          <cell r="G12">
            <v>0</v>
          </cell>
        </row>
        <row r="12">
          <cell r="I12">
            <v>0</v>
          </cell>
        </row>
        <row r="12">
          <cell r="N12">
            <v>0</v>
          </cell>
          <cell r="O12">
            <v>0</v>
          </cell>
        </row>
        <row r="12">
          <cell r="Q12">
            <v>0</v>
          </cell>
        </row>
        <row r="40">
          <cell r="F40">
            <v>0</v>
          </cell>
          <cell r="G40">
            <v>0</v>
          </cell>
        </row>
        <row r="40">
          <cell r="I40">
            <v>0</v>
          </cell>
        </row>
        <row r="40">
          <cell r="N40">
            <v>0</v>
          </cell>
          <cell r="O40">
            <v>0</v>
          </cell>
        </row>
        <row r="40">
          <cell r="Q40">
            <v>0</v>
          </cell>
        </row>
        <row r="41">
          <cell r="F41">
            <v>0</v>
          </cell>
          <cell r="G41">
            <v>0</v>
          </cell>
        </row>
        <row r="41">
          <cell r="I41">
            <v>0</v>
          </cell>
        </row>
        <row r="41">
          <cell r="N41">
            <v>0</v>
          </cell>
          <cell r="O41">
            <v>0</v>
          </cell>
        </row>
        <row r="41">
          <cell r="Q41">
            <v>0</v>
          </cell>
        </row>
        <row r="45">
          <cell r="F45">
            <v>0</v>
          </cell>
          <cell r="G45">
            <v>0</v>
          </cell>
        </row>
        <row r="45">
          <cell r="I45">
            <v>0</v>
          </cell>
        </row>
        <row r="45">
          <cell r="N45">
            <v>0</v>
          </cell>
          <cell r="O45">
            <v>0</v>
          </cell>
        </row>
        <row r="45">
          <cell r="Q45">
            <v>0</v>
          </cell>
        </row>
        <row r="48">
          <cell r="F48">
            <v>0</v>
          </cell>
          <cell r="G48">
            <v>0</v>
          </cell>
        </row>
        <row r="48">
          <cell r="I48">
            <v>0</v>
          </cell>
        </row>
        <row r="48">
          <cell r="N48">
            <v>0</v>
          </cell>
          <cell r="O48">
            <v>0</v>
          </cell>
        </row>
        <row r="48">
          <cell r="Q48">
            <v>0</v>
          </cell>
        </row>
      </sheetData>
      <sheetData sheetId="11"/>
      <sheetData sheetId="12"/>
    </sheetDataSet>
  </externalBook>
</externalLink>
</file>

<file path=xl/externalLinks/externalLink56.xml><?xml version="1.0" encoding="utf-8"?>
<externalLink xmlns="http://schemas.openxmlformats.org/spreadsheetml/2006/main">
  <externalBook xmlns:r="http://schemas.openxmlformats.org/officeDocument/2006/relationships" r:id="rId1">
    <sheetNames>
      <sheetName val="Daily Change"/>
      <sheetName val="Prudency"/>
      <sheetName val="Liq"/>
      <sheetName val="Sheet5"/>
      <sheetName val="Sheet6"/>
      <sheetName val="Sheet7"/>
      <sheetName val="Sheet8"/>
      <sheetName val="Sheet9"/>
      <sheetName val="Sheet10"/>
    </sheetNames>
    <sheetDataSet>
      <sheetData sheetId="0">
        <row r="1239">
          <cell r="C1239">
            <v>0</v>
          </cell>
          <cell r="D1239">
            <v>0</v>
          </cell>
        </row>
        <row r="1240">
          <cell r="C1240">
            <v>0</v>
          </cell>
          <cell r="D1240">
            <v>0</v>
          </cell>
        </row>
        <row r="1255">
          <cell r="C1255">
            <v>0</v>
          </cell>
          <cell r="D1255">
            <v>0</v>
          </cell>
        </row>
        <row r="1256">
          <cell r="C1256">
            <v>0</v>
          </cell>
          <cell r="D1256">
            <v>0</v>
          </cell>
        </row>
      </sheetData>
      <sheetData sheetId="1"/>
      <sheetData sheetId="2">
        <row r="96">
          <cell r="F96">
            <v>0</v>
          </cell>
        </row>
        <row r="96">
          <cell r="S96">
            <v>0</v>
          </cell>
        </row>
        <row r="97">
          <cell r="F97">
            <v>0</v>
          </cell>
        </row>
        <row r="97">
          <cell r="S97">
            <v>0</v>
          </cell>
        </row>
      </sheetData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57.xml><?xml version="1.0" encoding="utf-8"?>
<externalLink xmlns="http://schemas.openxmlformats.org/spreadsheetml/2006/main">
  <externalBook xmlns:r="http://schemas.openxmlformats.org/officeDocument/2006/relationships" r:id="rId1">
    <sheetNames>
      <sheetName val="LT-WESTMGM"/>
      <sheetName val="LT-NW"/>
      <sheetName val="LT-CALI"/>
      <sheetName val="LT-SW"/>
      <sheetName val="ST-WHourly"/>
      <sheetName val="ST-CA"/>
      <sheetName val="ST-NW"/>
      <sheetName val="ST-SW"/>
      <sheetName val="ST-PLT"/>
      <sheetName val="LT-WTRANS"/>
      <sheetName val="LT-WFALLON"/>
      <sheetName val="LT-WNAMGMT"/>
      <sheetName val="ST-WBOM"/>
      <sheetName val="LT-CA"/>
      <sheetName val="LT-PLT"/>
      <sheetName val="LT-WSPREAD"/>
      <sheetName val="LT-WOPTIO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4">
          <cell r="F4">
            <v>0</v>
          </cell>
          <cell r="G4">
            <v>0</v>
          </cell>
        </row>
        <row r="4">
          <cell r="I4">
            <v>0</v>
          </cell>
        </row>
        <row r="4">
          <cell r="N4">
            <v>0</v>
          </cell>
          <cell r="O4">
            <v>0</v>
          </cell>
        </row>
        <row r="4">
          <cell r="Q4">
            <v>0</v>
          </cell>
        </row>
        <row r="5">
          <cell r="F5">
            <v>0</v>
          </cell>
          <cell r="G5">
            <v>0</v>
          </cell>
        </row>
        <row r="5">
          <cell r="I5">
            <v>0</v>
          </cell>
        </row>
        <row r="5">
          <cell r="N5">
            <v>0</v>
          </cell>
          <cell r="O5">
            <v>0</v>
          </cell>
        </row>
        <row r="5">
          <cell r="Q5">
            <v>0</v>
          </cell>
        </row>
        <row r="9">
          <cell r="F9">
            <v>0</v>
          </cell>
          <cell r="G9">
            <v>0</v>
          </cell>
        </row>
        <row r="9">
          <cell r="I9">
            <v>0</v>
          </cell>
        </row>
        <row r="9">
          <cell r="N9">
            <v>0</v>
          </cell>
          <cell r="O9">
            <v>0</v>
          </cell>
        </row>
        <row r="9">
          <cell r="Q9">
            <v>0</v>
          </cell>
        </row>
        <row r="12">
          <cell r="F12">
            <v>0</v>
          </cell>
          <cell r="G12">
            <v>0</v>
          </cell>
        </row>
        <row r="12">
          <cell r="I12">
            <v>0</v>
          </cell>
        </row>
        <row r="12">
          <cell r="N12">
            <v>0</v>
          </cell>
          <cell r="O12">
            <v>0</v>
          </cell>
        </row>
        <row r="12">
          <cell r="Q12">
            <v>0</v>
          </cell>
        </row>
        <row r="40">
          <cell r="F40">
            <v>0</v>
          </cell>
          <cell r="G40">
            <v>0</v>
          </cell>
        </row>
        <row r="40">
          <cell r="I40">
            <v>0</v>
          </cell>
        </row>
        <row r="40">
          <cell r="N40">
            <v>0</v>
          </cell>
          <cell r="O40">
            <v>0</v>
          </cell>
        </row>
        <row r="40">
          <cell r="Q40">
            <v>0</v>
          </cell>
        </row>
        <row r="41">
          <cell r="F41">
            <v>0</v>
          </cell>
          <cell r="G41">
            <v>0</v>
          </cell>
        </row>
        <row r="41">
          <cell r="I41">
            <v>0</v>
          </cell>
        </row>
        <row r="41">
          <cell r="N41">
            <v>0</v>
          </cell>
          <cell r="O41">
            <v>0</v>
          </cell>
        </row>
        <row r="41">
          <cell r="Q41">
            <v>0</v>
          </cell>
        </row>
        <row r="45">
          <cell r="F45">
            <v>0</v>
          </cell>
          <cell r="G45">
            <v>0</v>
          </cell>
        </row>
        <row r="45">
          <cell r="I45">
            <v>0</v>
          </cell>
        </row>
        <row r="45">
          <cell r="N45">
            <v>0</v>
          </cell>
          <cell r="O45">
            <v>0</v>
          </cell>
        </row>
        <row r="45">
          <cell r="Q45">
            <v>0</v>
          </cell>
        </row>
        <row r="48">
          <cell r="F48">
            <v>0</v>
          </cell>
          <cell r="G48">
            <v>0</v>
          </cell>
        </row>
        <row r="48">
          <cell r="I48">
            <v>0</v>
          </cell>
        </row>
        <row r="48">
          <cell r="N48">
            <v>0</v>
          </cell>
          <cell r="O48">
            <v>0</v>
          </cell>
        </row>
        <row r="48">
          <cell r="Q48">
            <v>0</v>
          </cell>
        </row>
      </sheetData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58.xml><?xml version="1.0" encoding="utf-8"?>
<externalLink xmlns="http://schemas.openxmlformats.org/spreadsheetml/2006/main">
  <externalBook xmlns:r="http://schemas.openxmlformats.org/officeDocument/2006/relationships" r:id="rId1">
    <sheetNames>
      <sheetName val="Daily Change"/>
      <sheetName val="Prudency"/>
      <sheetName val="Liq"/>
      <sheetName val="Sheet5"/>
      <sheetName val="Sheet6"/>
      <sheetName val="Sheet7"/>
      <sheetName val="Sheet8"/>
      <sheetName val="Sheet9"/>
      <sheetName val="Sheet10"/>
    </sheetNames>
    <sheetDataSet>
      <sheetData sheetId="0">
        <row r="1239">
          <cell r="C1239">
            <v>0</v>
          </cell>
          <cell r="D1239">
            <v>0</v>
          </cell>
        </row>
        <row r="1240">
          <cell r="C1240">
            <v>0</v>
          </cell>
          <cell r="D1240">
            <v>0</v>
          </cell>
        </row>
        <row r="1241">
          <cell r="C1241">
            <v>505927.598816051</v>
          </cell>
          <cell r="D1241">
            <v>521710.186552046</v>
          </cell>
        </row>
        <row r="1242">
          <cell r="C1242">
            <v>0</v>
          </cell>
          <cell r="D1242">
            <v>0</v>
          </cell>
        </row>
        <row r="1255">
          <cell r="C1255">
            <v>0</v>
          </cell>
          <cell r="D1255">
            <v>0</v>
          </cell>
        </row>
        <row r="1256">
          <cell r="C1256">
            <v>0</v>
          </cell>
          <cell r="D1256">
            <v>0</v>
          </cell>
        </row>
      </sheetData>
      <sheetData sheetId="1"/>
      <sheetData sheetId="2">
        <row r="95">
          <cell r="F95">
            <v>0</v>
          </cell>
        </row>
        <row r="95">
          <cell r="S95">
            <v>0</v>
          </cell>
        </row>
        <row r="96">
          <cell r="F96">
            <v>0</v>
          </cell>
        </row>
        <row r="96">
          <cell r="S96">
            <v>0</v>
          </cell>
        </row>
        <row r="97">
          <cell r="F97">
            <v>0</v>
          </cell>
        </row>
        <row r="97">
          <cell r="S97">
            <v>0</v>
          </cell>
        </row>
      </sheetData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59.xml><?xml version="1.0" encoding="utf-8"?>
<externalLink xmlns="http://schemas.openxmlformats.org/spreadsheetml/2006/main">
  <externalBook xmlns:r="http://schemas.openxmlformats.org/officeDocument/2006/relationships" r:id="rId1">
    <sheetNames>
      <sheetName val="LT-WESTMGM"/>
      <sheetName val="LT-NW"/>
      <sheetName val="LT-CALI"/>
      <sheetName val="LT-SW"/>
      <sheetName val="ST-WHourly"/>
      <sheetName val="ST-CA"/>
      <sheetName val="ST-NW"/>
      <sheetName val="ST-SW"/>
      <sheetName val="ST-PLT"/>
      <sheetName val="LT-WTRANS"/>
      <sheetName val="LT-WFALLON"/>
      <sheetName val="LT-WNAMGMT"/>
      <sheetName val="ST-WBOM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4">
          <cell r="F4">
            <v>0</v>
          </cell>
          <cell r="G4">
            <v>0</v>
          </cell>
        </row>
        <row r="4">
          <cell r="I4">
            <v>0</v>
          </cell>
        </row>
        <row r="4">
          <cell r="N4">
            <v>0</v>
          </cell>
          <cell r="O4">
            <v>0</v>
          </cell>
        </row>
        <row r="4">
          <cell r="Q4">
            <v>0</v>
          </cell>
        </row>
        <row r="5">
          <cell r="F5">
            <v>0</v>
          </cell>
          <cell r="G5">
            <v>0</v>
          </cell>
        </row>
        <row r="5">
          <cell r="I5">
            <v>0</v>
          </cell>
        </row>
        <row r="5">
          <cell r="N5">
            <v>0</v>
          </cell>
          <cell r="O5">
            <v>0</v>
          </cell>
        </row>
        <row r="5">
          <cell r="Q5">
            <v>0</v>
          </cell>
        </row>
        <row r="9">
          <cell r="F9">
            <v>0</v>
          </cell>
          <cell r="G9">
            <v>0</v>
          </cell>
        </row>
        <row r="9">
          <cell r="I9">
            <v>0</v>
          </cell>
        </row>
        <row r="9">
          <cell r="N9">
            <v>0</v>
          </cell>
          <cell r="O9">
            <v>0</v>
          </cell>
        </row>
        <row r="9">
          <cell r="Q9">
            <v>0</v>
          </cell>
        </row>
        <row r="12">
          <cell r="F12">
            <v>0</v>
          </cell>
          <cell r="G12">
            <v>0</v>
          </cell>
        </row>
        <row r="12">
          <cell r="I12">
            <v>0</v>
          </cell>
        </row>
        <row r="12">
          <cell r="N12">
            <v>0</v>
          </cell>
          <cell r="O12">
            <v>0</v>
          </cell>
        </row>
        <row r="12">
          <cell r="Q12">
            <v>0</v>
          </cell>
        </row>
        <row r="40">
          <cell r="F40">
            <v>0</v>
          </cell>
          <cell r="G40">
            <v>0</v>
          </cell>
        </row>
        <row r="40">
          <cell r="I40">
            <v>0</v>
          </cell>
        </row>
        <row r="40">
          <cell r="N40">
            <v>0</v>
          </cell>
          <cell r="O40">
            <v>0</v>
          </cell>
        </row>
        <row r="40">
          <cell r="Q40">
            <v>0</v>
          </cell>
        </row>
        <row r="41">
          <cell r="F41">
            <v>0</v>
          </cell>
          <cell r="G41">
            <v>0</v>
          </cell>
        </row>
        <row r="41">
          <cell r="I41">
            <v>0</v>
          </cell>
        </row>
        <row r="41">
          <cell r="N41">
            <v>0</v>
          </cell>
          <cell r="O41">
            <v>0</v>
          </cell>
        </row>
        <row r="41">
          <cell r="Q41">
            <v>0</v>
          </cell>
        </row>
        <row r="45">
          <cell r="F45">
            <v>0</v>
          </cell>
          <cell r="G45">
            <v>0</v>
          </cell>
        </row>
        <row r="45">
          <cell r="I45">
            <v>0</v>
          </cell>
        </row>
        <row r="45">
          <cell r="N45">
            <v>0</v>
          </cell>
          <cell r="O45">
            <v>0</v>
          </cell>
        </row>
        <row r="45">
          <cell r="Q45">
            <v>0</v>
          </cell>
        </row>
        <row r="48">
          <cell r="F48">
            <v>0</v>
          </cell>
          <cell r="G48">
            <v>0</v>
          </cell>
        </row>
        <row r="48">
          <cell r="I48">
            <v>0</v>
          </cell>
        </row>
        <row r="48">
          <cell r="N48">
            <v>0</v>
          </cell>
          <cell r="O48">
            <v>0</v>
          </cell>
        </row>
        <row r="48">
          <cell r="Q48">
            <v>0</v>
          </cell>
        </row>
      </sheetData>
      <sheetData sheetId="11"/>
      <sheetData sheetId="12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Daily Change"/>
      <sheetName val="Prudency"/>
      <sheetName val="Liq"/>
      <sheetName val="Sheet5"/>
      <sheetName val="Sheet6"/>
      <sheetName val="Sheet7"/>
      <sheetName val="Sheet8"/>
      <sheetName val="Sheet9"/>
      <sheetName val="Sheet10"/>
    </sheetNames>
    <sheetDataSet>
      <sheetData sheetId="0">
        <row r="1239">
          <cell r="C1239">
            <v>0</v>
          </cell>
          <cell r="D1239">
            <v>0</v>
          </cell>
        </row>
        <row r="1240">
          <cell r="C1240">
            <v>0</v>
          </cell>
          <cell r="D1240">
            <v>0</v>
          </cell>
        </row>
        <row r="1241">
          <cell r="C1241">
            <v>0</v>
          </cell>
          <cell r="D1241">
            <v>0</v>
          </cell>
        </row>
        <row r="1242">
          <cell r="C1242">
            <v>0</v>
          </cell>
          <cell r="D1242">
            <v>0</v>
          </cell>
        </row>
        <row r="1255">
          <cell r="C1255">
            <v>0</v>
          </cell>
          <cell r="D1255">
            <v>0</v>
          </cell>
        </row>
        <row r="1256">
          <cell r="C1256">
            <v>0</v>
          </cell>
          <cell r="D1256">
            <v>0</v>
          </cell>
        </row>
      </sheetData>
      <sheetData sheetId="1"/>
      <sheetData sheetId="2">
        <row r="95">
          <cell r="F95">
            <v>0</v>
          </cell>
        </row>
        <row r="95">
          <cell r="S95">
            <v>0</v>
          </cell>
        </row>
        <row r="96">
          <cell r="F96">
            <v>0</v>
          </cell>
        </row>
        <row r="96">
          <cell r="S96">
            <v>0</v>
          </cell>
        </row>
        <row r="97">
          <cell r="F97">
            <v>0</v>
          </cell>
        </row>
        <row r="97">
          <cell r="S97">
            <v>0</v>
          </cell>
        </row>
      </sheetData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60.xml><?xml version="1.0" encoding="utf-8"?>
<externalLink xmlns="http://schemas.openxmlformats.org/spreadsheetml/2006/main">
  <externalBook xmlns:r="http://schemas.openxmlformats.org/officeDocument/2006/relationships" r:id="rId1">
    <sheetNames>
      <sheetName val="Daily Change"/>
      <sheetName val="Prudency"/>
      <sheetName val="Liq"/>
      <sheetName val="Sheet5"/>
      <sheetName val="Sheet6"/>
      <sheetName val="Sheet7"/>
      <sheetName val="Sheet8"/>
      <sheetName val="Sheet9"/>
      <sheetName val="Sheet10"/>
    </sheetNames>
    <sheetDataSet>
      <sheetData sheetId="0">
        <row r="1239">
          <cell r="C1239">
            <v>0</v>
          </cell>
          <cell r="D1239">
            <v>0</v>
          </cell>
        </row>
        <row r="1240">
          <cell r="C1240">
            <v>0</v>
          </cell>
          <cell r="D1240">
            <v>0</v>
          </cell>
        </row>
        <row r="1241">
          <cell r="C1241">
            <v>505927.598816051</v>
          </cell>
          <cell r="D1241">
            <v>521710.186552046</v>
          </cell>
        </row>
        <row r="1242">
          <cell r="C1242">
            <v>0</v>
          </cell>
          <cell r="D1242">
            <v>0</v>
          </cell>
        </row>
        <row r="1255">
          <cell r="C1255">
            <v>0</v>
          </cell>
          <cell r="D1255">
            <v>0</v>
          </cell>
        </row>
        <row r="1256">
          <cell r="C1256">
            <v>0</v>
          </cell>
          <cell r="D1256">
            <v>0</v>
          </cell>
        </row>
      </sheetData>
      <sheetData sheetId="1"/>
      <sheetData sheetId="2">
        <row r="95">
          <cell r="F95">
            <v>0</v>
          </cell>
        </row>
        <row r="95">
          <cell r="S95">
            <v>0</v>
          </cell>
        </row>
        <row r="96">
          <cell r="F96">
            <v>0</v>
          </cell>
        </row>
        <row r="96">
          <cell r="S96">
            <v>0</v>
          </cell>
        </row>
        <row r="97">
          <cell r="F97">
            <v>0</v>
          </cell>
        </row>
        <row r="97">
          <cell r="S97">
            <v>0</v>
          </cell>
        </row>
      </sheetData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61.xml><?xml version="1.0" encoding="utf-8"?>
<externalLink xmlns="http://schemas.openxmlformats.org/spreadsheetml/2006/main">
  <externalBook xmlns:r="http://schemas.openxmlformats.org/officeDocument/2006/relationships" r:id="rId1">
    <sheetNames>
      <sheetName val="LT-WESTMGM"/>
      <sheetName val="LT-NW"/>
      <sheetName val="LT-CALI"/>
      <sheetName val="LT-SW"/>
      <sheetName val="ST-WHourly"/>
      <sheetName val="ST-CA"/>
      <sheetName val="ST-NW"/>
      <sheetName val="ST-SW"/>
      <sheetName val="ST-PLT"/>
      <sheetName val="LT-WTRANS"/>
      <sheetName val="LT-WFALLON"/>
      <sheetName val="LT-WNAMGMT"/>
      <sheetName val="ST-WBOM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4">
          <cell r="F4">
            <v>0</v>
          </cell>
          <cell r="G4">
            <v>0</v>
          </cell>
        </row>
        <row r="4">
          <cell r="I4">
            <v>0</v>
          </cell>
        </row>
        <row r="4">
          <cell r="N4">
            <v>0</v>
          </cell>
          <cell r="O4">
            <v>0</v>
          </cell>
        </row>
        <row r="4">
          <cell r="Q4">
            <v>0</v>
          </cell>
        </row>
        <row r="5">
          <cell r="F5">
            <v>0</v>
          </cell>
          <cell r="G5">
            <v>0</v>
          </cell>
        </row>
        <row r="5">
          <cell r="I5">
            <v>0</v>
          </cell>
        </row>
        <row r="5">
          <cell r="N5">
            <v>0</v>
          </cell>
          <cell r="O5">
            <v>0</v>
          </cell>
        </row>
        <row r="5">
          <cell r="Q5">
            <v>0</v>
          </cell>
        </row>
        <row r="9">
          <cell r="F9">
            <v>0</v>
          </cell>
          <cell r="G9">
            <v>0</v>
          </cell>
        </row>
        <row r="9">
          <cell r="I9">
            <v>0</v>
          </cell>
        </row>
        <row r="9">
          <cell r="N9">
            <v>0</v>
          </cell>
          <cell r="O9">
            <v>0</v>
          </cell>
        </row>
        <row r="9">
          <cell r="Q9">
            <v>0</v>
          </cell>
        </row>
        <row r="12">
          <cell r="F12">
            <v>0</v>
          </cell>
          <cell r="G12">
            <v>0</v>
          </cell>
        </row>
        <row r="12">
          <cell r="I12">
            <v>0</v>
          </cell>
        </row>
        <row r="12">
          <cell r="N12">
            <v>0</v>
          </cell>
          <cell r="O12">
            <v>0</v>
          </cell>
        </row>
        <row r="12">
          <cell r="Q12">
            <v>0</v>
          </cell>
        </row>
        <row r="40">
          <cell r="F40">
            <v>0</v>
          </cell>
          <cell r="G40">
            <v>0</v>
          </cell>
        </row>
        <row r="40">
          <cell r="I40">
            <v>0</v>
          </cell>
        </row>
        <row r="40">
          <cell r="N40">
            <v>0</v>
          </cell>
          <cell r="O40">
            <v>0</v>
          </cell>
        </row>
        <row r="40">
          <cell r="Q40">
            <v>0</v>
          </cell>
        </row>
        <row r="41">
          <cell r="F41">
            <v>0</v>
          </cell>
          <cell r="G41">
            <v>0</v>
          </cell>
        </row>
        <row r="41">
          <cell r="I41">
            <v>0</v>
          </cell>
        </row>
        <row r="41">
          <cell r="N41">
            <v>0</v>
          </cell>
          <cell r="O41">
            <v>0</v>
          </cell>
        </row>
        <row r="41">
          <cell r="Q41">
            <v>0</v>
          </cell>
        </row>
        <row r="45">
          <cell r="F45">
            <v>0</v>
          </cell>
          <cell r="G45">
            <v>0</v>
          </cell>
        </row>
        <row r="45">
          <cell r="I45">
            <v>0</v>
          </cell>
        </row>
        <row r="45">
          <cell r="N45">
            <v>0</v>
          </cell>
          <cell r="O45">
            <v>0</v>
          </cell>
        </row>
        <row r="45">
          <cell r="Q45">
            <v>0</v>
          </cell>
        </row>
        <row r="48">
          <cell r="F48">
            <v>0</v>
          </cell>
          <cell r="G48">
            <v>0</v>
          </cell>
        </row>
        <row r="48">
          <cell r="I48">
            <v>0</v>
          </cell>
        </row>
        <row r="48">
          <cell r="N48">
            <v>0</v>
          </cell>
          <cell r="O48">
            <v>0</v>
          </cell>
        </row>
        <row r="48">
          <cell r="Q48">
            <v>0</v>
          </cell>
        </row>
      </sheetData>
      <sheetData sheetId="11"/>
      <sheetData sheetId="12"/>
    </sheetDataSet>
  </externalBook>
</externalLink>
</file>

<file path=xl/externalLinks/externalLink62.xml><?xml version="1.0" encoding="utf-8"?>
<externalLink xmlns="http://schemas.openxmlformats.org/spreadsheetml/2006/main">
  <externalBook xmlns:r="http://schemas.openxmlformats.org/officeDocument/2006/relationships" r:id="rId1">
    <sheetNames>
      <sheetName val="Daily Change"/>
      <sheetName val="Prudency"/>
      <sheetName val="Liq"/>
      <sheetName val="Sheet5"/>
      <sheetName val="Sheet6"/>
      <sheetName val="Sheet7"/>
      <sheetName val="Sheet8"/>
      <sheetName val="Sheet9"/>
      <sheetName val="Sheet10"/>
    </sheetNames>
    <sheetDataSet>
      <sheetData sheetId="0">
        <row r="1239">
          <cell r="C1239">
            <v>0</v>
          </cell>
          <cell r="D1239">
            <v>0</v>
          </cell>
        </row>
        <row r="1240">
          <cell r="C1240">
            <v>0</v>
          </cell>
          <cell r="D1240">
            <v>0</v>
          </cell>
        </row>
        <row r="1241">
          <cell r="C1241">
            <v>505927.598816051</v>
          </cell>
          <cell r="D1241">
            <v>521710.186552046</v>
          </cell>
        </row>
        <row r="1242">
          <cell r="C1242">
            <v>0</v>
          </cell>
          <cell r="D1242">
            <v>0</v>
          </cell>
        </row>
        <row r="1255">
          <cell r="C1255">
            <v>0</v>
          </cell>
          <cell r="D1255">
            <v>0</v>
          </cell>
        </row>
        <row r="1256">
          <cell r="C1256">
            <v>0</v>
          </cell>
          <cell r="D1256">
            <v>0</v>
          </cell>
        </row>
      </sheetData>
      <sheetData sheetId="1"/>
      <sheetData sheetId="2">
        <row r="95">
          <cell r="F95">
            <v>0</v>
          </cell>
        </row>
        <row r="95">
          <cell r="S95">
            <v>0</v>
          </cell>
        </row>
        <row r="96">
          <cell r="F96">
            <v>0</v>
          </cell>
        </row>
        <row r="96">
          <cell r="S96">
            <v>0</v>
          </cell>
        </row>
        <row r="97">
          <cell r="F97">
            <v>0</v>
          </cell>
        </row>
        <row r="97">
          <cell r="S97">
            <v>0</v>
          </cell>
        </row>
      </sheetData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LT-WESTMGM"/>
      <sheetName val="LT-NW"/>
      <sheetName val="LT-CALI"/>
      <sheetName val="LT-SW"/>
      <sheetName val="ST-WHourly"/>
      <sheetName val="ST-CA"/>
      <sheetName val="ST-NW"/>
      <sheetName val="ST-SW"/>
      <sheetName val="ST-PLT"/>
      <sheetName val="LT-WTRANS"/>
      <sheetName val="LT-WFALLON"/>
      <sheetName val="LT-WNAMGMT"/>
      <sheetName val="ST-WBOM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4">
          <cell r="F4">
            <v>0</v>
          </cell>
          <cell r="G4">
            <v>0</v>
          </cell>
        </row>
        <row r="4">
          <cell r="I4">
            <v>0</v>
          </cell>
        </row>
        <row r="4">
          <cell r="N4">
            <v>0</v>
          </cell>
          <cell r="O4">
            <v>0</v>
          </cell>
        </row>
        <row r="4">
          <cell r="Q4">
            <v>0</v>
          </cell>
        </row>
        <row r="5">
          <cell r="F5">
            <v>0</v>
          </cell>
          <cell r="G5">
            <v>0</v>
          </cell>
        </row>
        <row r="5">
          <cell r="I5">
            <v>0</v>
          </cell>
        </row>
        <row r="5">
          <cell r="N5">
            <v>0</v>
          </cell>
          <cell r="O5">
            <v>0</v>
          </cell>
        </row>
        <row r="5">
          <cell r="Q5">
            <v>0</v>
          </cell>
        </row>
        <row r="9">
          <cell r="F9">
            <v>0</v>
          </cell>
          <cell r="G9">
            <v>0</v>
          </cell>
        </row>
        <row r="9">
          <cell r="I9">
            <v>0</v>
          </cell>
        </row>
        <row r="9">
          <cell r="N9">
            <v>0</v>
          </cell>
          <cell r="O9">
            <v>0</v>
          </cell>
        </row>
        <row r="9">
          <cell r="Q9">
            <v>0</v>
          </cell>
        </row>
        <row r="12">
          <cell r="F12">
            <v>0</v>
          </cell>
          <cell r="G12">
            <v>0</v>
          </cell>
        </row>
        <row r="12">
          <cell r="I12">
            <v>0</v>
          </cell>
        </row>
        <row r="12">
          <cell r="N12">
            <v>0</v>
          </cell>
          <cell r="O12">
            <v>0</v>
          </cell>
        </row>
        <row r="12">
          <cell r="Q12">
            <v>0</v>
          </cell>
        </row>
        <row r="40">
          <cell r="F40">
            <v>0</v>
          </cell>
          <cell r="G40">
            <v>0</v>
          </cell>
        </row>
        <row r="40">
          <cell r="I40">
            <v>0</v>
          </cell>
        </row>
        <row r="40">
          <cell r="N40">
            <v>0</v>
          </cell>
          <cell r="O40">
            <v>0</v>
          </cell>
        </row>
        <row r="40">
          <cell r="Q40">
            <v>0</v>
          </cell>
        </row>
        <row r="41">
          <cell r="F41">
            <v>0</v>
          </cell>
          <cell r="G41">
            <v>0</v>
          </cell>
        </row>
        <row r="41">
          <cell r="I41">
            <v>0</v>
          </cell>
        </row>
        <row r="41">
          <cell r="N41">
            <v>0</v>
          </cell>
          <cell r="O41">
            <v>0</v>
          </cell>
        </row>
        <row r="41">
          <cell r="Q41">
            <v>0</v>
          </cell>
        </row>
        <row r="45">
          <cell r="F45">
            <v>0</v>
          </cell>
          <cell r="G45">
            <v>0</v>
          </cell>
        </row>
        <row r="45">
          <cell r="I45">
            <v>0</v>
          </cell>
        </row>
        <row r="45">
          <cell r="N45">
            <v>0</v>
          </cell>
          <cell r="O45">
            <v>0</v>
          </cell>
        </row>
        <row r="45">
          <cell r="Q45">
            <v>0</v>
          </cell>
        </row>
        <row r="48">
          <cell r="F48">
            <v>0</v>
          </cell>
          <cell r="G48">
            <v>0</v>
          </cell>
        </row>
        <row r="48">
          <cell r="I48">
            <v>0</v>
          </cell>
        </row>
        <row r="48">
          <cell r="N48">
            <v>0</v>
          </cell>
          <cell r="O48">
            <v>0</v>
          </cell>
        </row>
        <row r="48">
          <cell r="Q48">
            <v>0</v>
          </cell>
        </row>
      </sheetData>
      <sheetData sheetId="11"/>
      <sheetData sheetId="12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Daily Change"/>
      <sheetName val="Prudency"/>
      <sheetName val="Liq"/>
      <sheetName val="Sheet5"/>
      <sheetName val="Sheet6"/>
      <sheetName val="Sheet7"/>
      <sheetName val="Sheet8"/>
      <sheetName val="Sheet9"/>
      <sheetName val="Sheet10"/>
    </sheetNames>
    <sheetDataSet>
      <sheetData sheetId="0">
        <row r="1239">
          <cell r="C1239">
            <v>0</v>
          </cell>
          <cell r="D1239">
            <v>0</v>
          </cell>
        </row>
        <row r="1240">
          <cell r="C1240">
            <v>0</v>
          </cell>
          <cell r="D1240">
            <v>0</v>
          </cell>
        </row>
        <row r="1241">
          <cell r="C1241">
            <v>0</v>
          </cell>
          <cell r="D1241">
            <v>0</v>
          </cell>
        </row>
        <row r="1242">
          <cell r="C1242">
            <v>0</v>
          </cell>
          <cell r="D1242">
            <v>0</v>
          </cell>
        </row>
        <row r="1255">
          <cell r="C1255">
            <v>0</v>
          </cell>
          <cell r="D1255">
            <v>0</v>
          </cell>
        </row>
        <row r="1256">
          <cell r="C1256">
            <v>0</v>
          </cell>
          <cell r="D1256">
            <v>0</v>
          </cell>
        </row>
      </sheetData>
      <sheetData sheetId="1"/>
      <sheetData sheetId="2">
        <row r="95">
          <cell r="F95">
            <v>0</v>
          </cell>
        </row>
        <row r="95">
          <cell r="S95">
            <v>0</v>
          </cell>
        </row>
        <row r="96">
          <cell r="F96">
            <v>0</v>
          </cell>
        </row>
        <row r="96">
          <cell r="S96">
            <v>0</v>
          </cell>
        </row>
        <row r="97">
          <cell r="F97">
            <v>0</v>
          </cell>
        </row>
        <row r="97">
          <cell r="S97">
            <v>0</v>
          </cell>
        </row>
      </sheetData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LT-WESTMGM"/>
      <sheetName val="LT-NW"/>
      <sheetName val="LT-CALI"/>
      <sheetName val="LT-SW"/>
      <sheetName val="ST-WHourly"/>
      <sheetName val="ST-CA"/>
      <sheetName val="ST-NW"/>
      <sheetName val="ST-SW"/>
      <sheetName val="ST-PLT"/>
      <sheetName val="LT-WTRANS"/>
      <sheetName val="LT-WFALLON"/>
      <sheetName val="LT-WNAMGMT"/>
      <sheetName val="ST-WBOM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4">
          <cell r="F4">
            <v>0</v>
          </cell>
          <cell r="G4">
            <v>0</v>
          </cell>
        </row>
        <row r="4">
          <cell r="I4">
            <v>0</v>
          </cell>
        </row>
        <row r="4">
          <cell r="N4">
            <v>0</v>
          </cell>
          <cell r="O4">
            <v>0</v>
          </cell>
        </row>
        <row r="4">
          <cell r="Q4">
            <v>0</v>
          </cell>
        </row>
        <row r="5">
          <cell r="F5">
            <v>0</v>
          </cell>
          <cell r="G5">
            <v>0</v>
          </cell>
        </row>
        <row r="5">
          <cell r="I5">
            <v>0</v>
          </cell>
        </row>
        <row r="5">
          <cell r="N5">
            <v>0</v>
          </cell>
          <cell r="O5">
            <v>0</v>
          </cell>
        </row>
        <row r="5">
          <cell r="Q5">
            <v>0</v>
          </cell>
        </row>
        <row r="9">
          <cell r="F9">
            <v>0</v>
          </cell>
          <cell r="G9">
            <v>0</v>
          </cell>
        </row>
        <row r="9">
          <cell r="I9">
            <v>0</v>
          </cell>
        </row>
        <row r="9">
          <cell r="N9">
            <v>0</v>
          </cell>
          <cell r="O9">
            <v>0</v>
          </cell>
        </row>
        <row r="9">
          <cell r="Q9">
            <v>0</v>
          </cell>
        </row>
        <row r="12">
          <cell r="F12">
            <v>0</v>
          </cell>
          <cell r="G12">
            <v>0</v>
          </cell>
        </row>
        <row r="12">
          <cell r="I12">
            <v>0</v>
          </cell>
        </row>
        <row r="12">
          <cell r="N12">
            <v>0</v>
          </cell>
          <cell r="O12">
            <v>0</v>
          </cell>
        </row>
        <row r="12">
          <cell r="Q12">
            <v>0</v>
          </cell>
        </row>
        <row r="40">
          <cell r="F40">
            <v>0</v>
          </cell>
          <cell r="G40">
            <v>0</v>
          </cell>
        </row>
        <row r="40">
          <cell r="I40">
            <v>0</v>
          </cell>
        </row>
        <row r="40">
          <cell r="N40">
            <v>0</v>
          </cell>
          <cell r="O40">
            <v>0</v>
          </cell>
        </row>
        <row r="40">
          <cell r="Q40">
            <v>0</v>
          </cell>
        </row>
        <row r="41">
          <cell r="F41">
            <v>0</v>
          </cell>
          <cell r="G41">
            <v>0</v>
          </cell>
        </row>
        <row r="41">
          <cell r="I41">
            <v>0</v>
          </cell>
        </row>
        <row r="41">
          <cell r="N41">
            <v>0</v>
          </cell>
          <cell r="O41">
            <v>0</v>
          </cell>
        </row>
        <row r="41">
          <cell r="Q41">
            <v>0</v>
          </cell>
        </row>
        <row r="45">
          <cell r="F45">
            <v>0</v>
          </cell>
          <cell r="G45">
            <v>0</v>
          </cell>
        </row>
        <row r="45">
          <cell r="I45">
            <v>0</v>
          </cell>
        </row>
        <row r="45">
          <cell r="N45">
            <v>0</v>
          </cell>
          <cell r="O45">
            <v>0</v>
          </cell>
        </row>
        <row r="45">
          <cell r="Q45">
            <v>0</v>
          </cell>
        </row>
        <row r="48">
          <cell r="F48">
            <v>0</v>
          </cell>
          <cell r="G48">
            <v>0</v>
          </cell>
        </row>
        <row r="48">
          <cell r="I48">
            <v>0</v>
          </cell>
        </row>
        <row r="48">
          <cell r="N48">
            <v>0</v>
          </cell>
          <cell r="O48">
            <v>0</v>
          </cell>
        </row>
        <row r="48">
          <cell r="Q48">
            <v>0</v>
          </cell>
        </row>
      </sheetData>
      <sheetData sheetId="11"/>
      <sheetData sheetId="12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<Relationship Id="rId4" Type="http://schemas.openxmlformats.org/officeDocument/2006/relationships/ctrlProp" Target="../ctrlProps/ctrlProps3.xml"/><Relationship Id="rId5" Type="http://schemas.openxmlformats.org/officeDocument/2006/relationships/ctrlProp" Target="../ctrlProps/ctrlProps4.xml"/>
</Relationships>
</file>

<file path=xl/worksheets/_rels/sheet10.xml.rels><?xml version="1.0" encoding="UTF-8"?>
<Relationships xmlns="http://schemas.openxmlformats.org/package/2006/relationships"><Relationship Id="rId1" Type="http://schemas.openxmlformats.org/officeDocument/2006/relationships/comments" Target="../comments10.xml"/><Relationship Id="rId2" Type="http://schemas.openxmlformats.org/officeDocument/2006/relationships/drawing" Target="../drawings/drawing12.xml"/><Relationship Id="rId3" Type="http://schemas.openxmlformats.org/officeDocument/2006/relationships/vmlDrawing" Target="../drawings/vmlDrawing9.vml"/>
</Relationships>
</file>

<file path=xl/worksheets/_rels/sheet11.xml.rels><?xml version="1.0" encoding="UTF-8"?>
<Relationships xmlns="http://schemas.openxmlformats.org/package/2006/relationships"><Relationship Id="rId1" Type="http://schemas.openxmlformats.org/officeDocument/2006/relationships/comments" Target="../comments11.xml"/><Relationship Id="rId2" Type="http://schemas.openxmlformats.org/officeDocument/2006/relationships/drawing" Target="../drawings/drawing13.xml"/><Relationship Id="rId3" Type="http://schemas.openxmlformats.org/officeDocument/2006/relationships/vmlDrawing" Target="../drawings/vmlDrawing10.vml"/>
</Relationships>
</file>

<file path=xl/worksheets/_rels/sheet12.xml.rels><?xml version="1.0" encoding="UTF-8"?>
<Relationships xmlns="http://schemas.openxmlformats.org/package/2006/relationships"><Relationship Id="rId1" Type="http://schemas.openxmlformats.org/officeDocument/2006/relationships/comments" Target="../comments12.xml"/><Relationship Id="rId2" Type="http://schemas.openxmlformats.org/officeDocument/2006/relationships/drawing" Target="../drawings/drawing14.xml"/><Relationship Id="rId3" Type="http://schemas.openxmlformats.org/officeDocument/2006/relationships/vmlDrawing" Target="../drawings/vmlDrawing11.vml"/>
</Relationships>
</file>

<file path=xl/worksheets/_rels/sheet13.xml.rels><?xml version="1.0" encoding="UTF-8"?>
<Relationships xmlns="http://schemas.openxmlformats.org/package/2006/relationships"><Relationship Id="rId1" Type="http://schemas.openxmlformats.org/officeDocument/2006/relationships/comments" Target="../comments13.xml"/><Relationship Id="rId2" Type="http://schemas.openxmlformats.org/officeDocument/2006/relationships/drawing" Target="../drawings/drawing15.xml"/><Relationship Id="rId3" Type="http://schemas.openxmlformats.org/officeDocument/2006/relationships/vmlDrawing" Target="../drawings/vmlDrawing12.vml"/>
</Relationships>
</file>

<file path=xl/worksheets/_rels/sheet14.xml.rels><?xml version="1.0" encoding="UTF-8"?>
<Relationships xmlns="http://schemas.openxmlformats.org/package/2006/relationships"><Relationship Id="rId1" Type="http://schemas.openxmlformats.org/officeDocument/2006/relationships/comments" Target="../comments14.xml"/><Relationship Id="rId2" Type="http://schemas.openxmlformats.org/officeDocument/2006/relationships/drawing" Target="../drawings/drawing16.xml"/><Relationship Id="rId3" Type="http://schemas.openxmlformats.org/officeDocument/2006/relationships/vmlDrawing" Target="../drawings/vmlDrawing13.vml"/>
</Relationships>
</file>

<file path=xl/worksheets/_rels/sheet15.xml.rels><?xml version="1.0" encoding="UTF-8"?>
<Relationships xmlns="http://schemas.openxmlformats.org/package/2006/relationships"><Relationship Id="rId1" Type="http://schemas.openxmlformats.org/officeDocument/2006/relationships/comments" Target="../comments15.xml"/><Relationship Id="rId2" Type="http://schemas.openxmlformats.org/officeDocument/2006/relationships/drawing" Target="../drawings/drawing17.xml"/><Relationship Id="rId3" Type="http://schemas.openxmlformats.org/officeDocument/2006/relationships/vmlDrawing" Target="../drawings/vmlDrawing14.vml"/>
</Relationships>
</file>

<file path=xl/worksheets/_rels/sheet16.xml.rels><?xml version="1.0" encoding="UTF-8"?>
<Relationships xmlns="http://schemas.openxmlformats.org/package/2006/relationships"><Relationship Id="rId1" Type="http://schemas.openxmlformats.org/officeDocument/2006/relationships/comments" Target="../comments16.xml"/><Relationship Id="rId2" Type="http://schemas.openxmlformats.org/officeDocument/2006/relationships/drawing" Target="../drawings/drawing18.xml"/><Relationship Id="rId3" Type="http://schemas.openxmlformats.org/officeDocument/2006/relationships/vmlDrawing" Target="../drawings/vmlDrawing15.vml"/>
</Relationships>
</file>

<file path=xl/worksheets/_rels/sheet17.xml.rels><?xml version="1.0" encoding="UTF-8"?>
<Relationships xmlns="http://schemas.openxmlformats.org/package/2006/relationships"><Relationship Id="rId1" Type="http://schemas.openxmlformats.org/officeDocument/2006/relationships/comments" Target="../comments17.xml"/><Relationship Id="rId2" Type="http://schemas.openxmlformats.org/officeDocument/2006/relationships/drawing" Target="../drawings/drawing19.xml"/><Relationship Id="rId3" Type="http://schemas.openxmlformats.org/officeDocument/2006/relationships/vmlDrawing" Target="../drawings/vmlDrawing16.vml"/>
</Relationships>
</file>

<file path=xl/worksheets/_rels/sheet18.xml.rels><?xml version="1.0" encoding="UTF-8"?>
<Relationships xmlns="http://schemas.openxmlformats.org/package/2006/relationships"><Relationship Id="rId1" Type="http://schemas.openxmlformats.org/officeDocument/2006/relationships/comments" Target="../comments18.xml"/><Relationship Id="rId2" Type="http://schemas.openxmlformats.org/officeDocument/2006/relationships/drawing" Target="../drawings/drawing20.xml"/><Relationship Id="rId3" Type="http://schemas.openxmlformats.org/officeDocument/2006/relationships/vmlDrawing" Target="../drawings/vmlDrawing17.vml"/>
</Relationships>
</file>

<file path=xl/worksheets/_rels/sheet19.xml.rels><?xml version="1.0" encoding="UTF-8"?>
<Relationships xmlns="http://schemas.openxmlformats.org/package/2006/relationships"><Relationship Id="rId1" Type="http://schemas.openxmlformats.org/officeDocument/2006/relationships/comments" Target="../comments19.xml"/><Relationship Id="rId2" Type="http://schemas.openxmlformats.org/officeDocument/2006/relationships/drawing" Target="../drawings/drawing21.xml"/><Relationship Id="rId3" Type="http://schemas.openxmlformats.org/officeDocument/2006/relationships/vmlDrawing" Target="../drawings/vmlDrawing18.v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comments" Target="../comments3.xml"/><Relationship Id="rId2" Type="http://schemas.openxmlformats.org/officeDocument/2006/relationships/drawing" Target="../drawings/drawing5.xml"/><Relationship Id="rId3" Type="http://schemas.openxmlformats.org/officeDocument/2006/relationships/vmlDrawing" Target="../drawings/vmlDrawing2.v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comments" Target="../comments4.xml"/><Relationship Id="rId2" Type="http://schemas.openxmlformats.org/officeDocument/2006/relationships/drawing" Target="../drawings/drawing6.xml"/><Relationship Id="rId3" Type="http://schemas.openxmlformats.org/officeDocument/2006/relationships/vmlDrawing" Target="../drawings/vmlDrawing3.v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comments" Target="../comments5.xml"/><Relationship Id="rId2" Type="http://schemas.openxmlformats.org/officeDocument/2006/relationships/drawing" Target="../drawings/drawing7.xml"/><Relationship Id="rId3" Type="http://schemas.openxmlformats.org/officeDocument/2006/relationships/vmlDrawing" Target="../drawings/vmlDrawing4.vml"/>
</Relationships>
</file>

<file path=xl/worksheets/_rels/sheet6.xml.rels><?xml version="1.0" encoding="UTF-8"?>
<Relationships xmlns="http://schemas.openxmlformats.org/package/2006/relationships"><Relationship Id="rId1" Type="http://schemas.openxmlformats.org/officeDocument/2006/relationships/comments" Target="../comments6.xml"/><Relationship Id="rId2" Type="http://schemas.openxmlformats.org/officeDocument/2006/relationships/drawing" Target="../drawings/drawing8.xml"/><Relationship Id="rId3" Type="http://schemas.openxmlformats.org/officeDocument/2006/relationships/vmlDrawing" Target="../drawings/vmlDrawing5.vml"/>
</Relationships>
</file>

<file path=xl/worksheets/_rels/sheet7.xml.rels><?xml version="1.0" encoding="UTF-8"?>
<Relationships xmlns="http://schemas.openxmlformats.org/package/2006/relationships"><Relationship Id="rId1" Type="http://schemas.openxmlformats.org/officeDocument/2006/relationships/comments" Target="../comments7.xml"/><Relationship Id="rId2" Type="http://schemas.openxmlformats.org/officeDocument/2006/relationships/drawing" Target="../drawings/drawing9.xml"/><Relationship Id="rId3" Type="http://schemas.openxmlformats.org/officeDocument/2006/relationships/vmlDrawing" Target="../drawings/vmlDrawing6.vml"/>
</Relationships>
</file>

<file path=xl/worksheets/_rels/sheet8.xml.rels><?xml version="1.0" encoding="UTF-8"?>
<Relationships xmlns="http://schemas.openxmlformats.org/package/2006/relationships"><Relationship Id="rId1" Type="http://schemas.openxmlformats.org/officeDocument/2006/relationships/comments" Target="../comments8.xml"/><Relationship Id="rId2" Type="http://schemas.openxmlformats.org/officeDocument/2006/relationships/drawing" Target="../drawings/drawing10.xml"/><Relationship Id="rId3" Type="http://schemas.openxmlformats.org/officeDocument/2006/relationships/vmlDrawing" Target="../drawings/vmlDrawing7.vml"/>
</Relationships>
</file>

<file path=xl/worksheets/_rels/sheet9.xml.rels><?xml version="1.0" encoding="UTF-8"?>
<Relationships xmlns="http://schemas.openxmlformats.org/package/2006/relationships"><Relationship Id="rId1" Type="http://schemas.openxmlformats.org/officeDocument/2006/relationships/comments" Target="../comments9.xml"/><Relationship Id="rId2" Type="http://schemas.openxmlformats.org/officeDocument/2006/relationships/drawing" Target="../drawings/drawing11.xml"/><Relationship Id="rId3" Type="http://schemas.openxmlformats.org/officeDocument/2006/relationships/vmlDrawing" Target="../drawings/vmlDrawing8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39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36.99"/>
    <col collapsed="false" customWidth="true" hidden="false" outlineLevel="0" max="2" min="2" style="2" width="15.56"/>
    <col collapsed="false" customWidth="true" hidden="true" outlineLevel="0" max="3" min="3" style="1" width="14.99"/>
    <col collapsed="false" customWidth="true" hidden="true" outlineLevel="0" max="4" min="4" style="2" width="9.41"/>
    <col collapsed="false" customWidth="true" hidden="true" outlineLevel="0" max="5" min="5" style="1" width="15.41"/>
    <col collapsed="false" customWidth="true" hidden="true" outlineLevel="0" max="6" min="6" style="2" width="11.42"/>
    <col collapsed="false" customWidth="true" hidden="false" outlineLevel="0" max="7" min="7" style="1" width="16.99"/>
    <col collapsed="false" customWidth="true" hidden="false" outlineLevel="0" max="8" min="8" style="2" width="7.85"/>
    <col collapsed="false" customWidth="true" hidden="false" outlineLevel="0" max="9" min="9" style="1" width="14.99"/>
    <col collapsed="false" customWidth="false" hidden="false" outlineLevel="0" max="10" min="10" style="2" width="9.14"/>
    <col collapsed="false" customWidth="true" hidden="false" outlineLevel="0" max="11" min="11" style="1" width="14.99"/>
    <col collapsed="false" customWidth="true" hidden="false" outlineLevel="0" max="12" min="12" style="2" width="7.85"/>
    <col collapsed="false" customWidth="true" hidden="true" outlineLevel="0" max="13" min="13" style="1" width="14.41"/>
    <col collapsed="false" customWidth="true" hidden="true" outlineLevel="0" max="14" min="14" style="2" width="7.85"/>
    <col collapsed="false" customWidth="true" hidden="true" outlineLevel="0" max="15" min="15" style="3" width="14.41"/>
    <col collapsed="false" customWidth="true" hidden="true" outlineLevel="0" max="16" min="16" style="4" width="7.85"/>
    <col collapsed="false" customWidth="true" hidden="true" outlineLevel="0" max="17" min="17" style="3" width="14.99"/>
    <col collapsed="false" customWidth="true" hidden="true" outlineLevel="0" max="18" min="18" style="3" width="7.85"/>
    <col collapsed="false" customWidth="true" hidden="true" outlineLevel="0" max="19" min="19" style="3" width="13.7"/>
    <col collapsed="false" customWidth="true" hidden="true" outlineLevel="0" max="20" min="20" style="3" width="7.85"/>
    <col collapsed="false" customWidth="true" hidden="true" outlineLevel="0" max="21" min="21" style="3" width="12.7"/>
    <col collapsed="false" customWidth="false" hidden="true" outlineLevel="0" max="22" min="22" style="1" width="9.14"/>
    <col collapsed="false" customWidth="true" hidden="true" outlineLevel="0" max="23" min="23" style="1" width="12.7"/>
    <col collapsed="false" customWidth="false" hidden="true" outlineLevel="0" max="24" min="24" style="1" width="9.14"/>
    <col collapsed="false" customWidth="true" hidden="true" outlineLevel="0" max="25" min="25" style="1" width="12.7"/>
    <col collapsed="false" customWidth="true" hidden="true" outlineLevel="0" max="26" min="26" style="2" width="10.13"/>
    <col collapsed="false" customWidth="true" hidden="true" outlineLevel="0" max="27" min="27" style="1" width="12.7"/>
    <col collapsed="false" customWidth="true" hidden="true" outlineLevel="0" max="28" min="28" style="2" width="10.13"/>
    <col collapsed="false" customWidth="true" hidden="true" outlineLevel="0" max="29" min="29" style="1" width="12.7"/>
    <col collapsed="false" customWidth="true" hidden="true" outlineLevel="0" max="30" min="30" style="2" width="10.13"/>
    <col collapsed="false" customWidth="true" hidden="true" outlineLevel="0" max="31" min="31" style="1" width="12.7"/>
    <col collapsed="false" customWidth="true" hidden="true" outlineLevel="0" max="32" min="32" style="2" width="10.13"/>
    <col collapsed="false" customWidth="true" hidden="true" outlineLevel="0" max="33" min="33" style="1" width="17.56"/>
    <col collapsed="false" customWidth="true" hidden="true" outlineLevel="0" max="34" min="34" style="2" width="10.13"/>
    <col collapsed="false" customWidth="true" hidden="true" outlineLevel="0" max="35" min="35" style="1" width="12.7"/>
    <col collapsed="false" customWidth="true" hidden="true" outlineLevel="0" max="36" min="36" style="2" width="5.28"/>
    <col collapsed="false" customWidth="true" hidden="true" outlineLevel="0" max="51" min="37" style="2" width="10.13"/>
    <col collapsed="false" customWidth="true" hidden="false" outlineLevel="0" max="52" min="52" style="1" width="14.56"/>
    <col collapsed="false" customWidth="true" hidden="false" outlineLevel="0" max="53" min="53" style="1" width="11.42"/>
    <col collapsed="false" customWidth="true" hidden="false" outlineLevel="0" max="54" min="54" style="1" width="14.28"/>
    <col collapsed="false" customWidth="false" hidden="false" outlineLevel="0" max="56" min="55" style="1" width="9.14"/>
    <col collapsed="false" customWidth="true" hidden="false" outlineLevel="0" max="57" min="57" style="1" width="22.14"/>
    <col collapsed="false" customWidth="false" hidden="false" outlineLevel="0" max="257" min="58" style="1" width="9.14"/>
  </cols>
  <sheetData>
    <row r="1" customFormat="false" ht="21.75" hidden="false" customHeight="false" outlineLevel="0" collapsed="false">
      <c r="A1" s="5" t="s">
        <v>0</v>
      </c>
      <c r="B1" s="6"/>
      <c r="C1" s="7"/>
      <c r="D1" s="8"/>
      <c r="E1" s="9"/>
      <c r="BE1" s="10"/>
    </row>
    <row r="2" customFormat="false" ht="13.5" hidden="false" customHeight="false" outlineLevel="0" collapsed="false">
      <c r="A2" s="5" t="s">
        <v>1</v>
      </c>
      <c r="C2" s="11"/>
      <c r="E2" s="11"/>
      <c r="G2" s="11"/>
      <c r="I2" s="11"/>
      <c r="K2" s="11"/>
      <c r="M2" s="11"/>
      <c r="O2" s="12"/>
      <c r="P2" s="13"/>
      <c r="Q2" s="12"/>
      <c r="R2" s="12"/>
      <c r="S2" s="12"/>
      <c r="T2" s="12"/>
      <c r="U2" s="12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  <c r="AJ2" s="11"/>
      <c r="AK2" s="11"/>
      <c r="AL2" s="11"/>
      <c r="AM2" s="11"/>
      <c r="AN2" s="11"/>
      <c r="AO2" s="11"/>
      <c r="AP2" s="11"/>
      <c r="AQ2" s="11"/>
      <c r="AR2" s="11"/>
      <c r="AS2" s="11"/>
      <c r="AT2" s="11"/>
      <c r="AU2" s="11"/>
      <c r="AV2" s="11"/>
      <c r="AW2" s="11"/>
      <c r="AX2" s="11"/>
      <c r="AY2" s="14"/>
      <c r="AZ2" s="15"/>
      <c r="BE2" s="16"/>
    </row>
    <row r="3" customFormat="false" ht="12.75" hidden="false" customHeight="false" outlineLevel="0" collapsed="false">
      <c r="A3" s="5" t="s">
        <v>2</v>
      </c>
    </row>
    <row r="4" customFormat="false" ht="13.5" hidden="false" customHeight="false" outlineLevel="0" collapsed="false">
      <c r="A4" s="17" t="n">
        <f aca="false">+'MID-COLUMBIA'!B5</f>
        <v>37621</v>
      </c>
      <c r="C4" s="18"/>
      <c r="E4" s="18"/>
      <c r="G4" s="18"/>
      <c r="I4" s="18"/>
      <c r="K4" s="18"/>
      <c r="M4" s="18"/>
      <c r="O4" s="19"/>
      <c r="Q4" s="19"/>
      <c r="R4" s="20"/>
      <c r="S4" s="19"/>
      <c r="T4" s="20"/>
      <c r="U4" s="19"/>
      <c r="V4" s="21"/>
      <c r="W4" s="18"/>
      <c r="X4" s="21"/>
      <c r="Y4" s="18"/>
      <c r="AA4" s="18"/>
      <c r="AC4" s="18"/>
      <c r="AE4" s="18"/>
      <c r="AG4" s="18"/>
      <c r="AI4" s="18"/>
      <c r="AZ4" s="18"/>
    </row>
    <row r="5" customFormat="false" ht="12.75" hidden="false" customHeight="false" outlineLevel="0" collapsed="false">
      <c r="C5" s="22" t="str">
        <f aca="false">'WSCC-N'!$B$3</f>
        <v>COB</v>
      </c>
      <c r="E5" s="22" t="str">
        <f aca="false">'WSCC-S'!$B$3</f>
        <v>PV</v>
      </c>
      <c r="F5" s="0"/>
      <c r="G5" s="22" t="str">
        <f aca="false">NP15!$B$3</f>
        <v>PX NORTH</v>
      </c>
      <c r="I5" s="22" t="str">
        <f aca="false">SP15!$B$3</f>
        <v>PX SOUTH</v>
      </c>
      <c r="K5" s="22" t="str">
        <f aca="false">'MID-COLUMBIA'!$B$3</f>
        <v>MID COLUMBIA</v>
      </c>
      <c r="M5" s="22"/>
      <c r="O5" s="22"/>
      <c r="P5" s="2"/>
      <c r="Q5" s="22"/>
      <c r="R5" s="2"/>
      <c r="S5" s="22"/>
      <c r="T5" s="2"/>
      <c r="U5" s="22"/>
      <c r="V5" s="21"/>
      <c r="W5" s="22"/>
      <c r="X5" s="23"/>
      <c r="Y5" s="22"/>
      <c r="AA5" s="22"/>
      <c r="AC5" s="22"/>
      <c r="AE5" s="22"/>
      <c r="AG5" s="22"/>
      <c r="AI5" s="22"/>
      <c r="AZ5" s="24" t="s">
        <v>3</v>
      </c>
    </row>
    <row r="6" customFormat="false" ht="12.75" hidden="false" customHeight="false" outlineLevel="0" collapsed="false">
      <c r="C6" s="23"/>
      <c r="E6" s="23"/>
      <c r="F6" s="0"/>
      <c r="G6" s="23"/>
      <c r="I6" s="23"/>
      <c r="K6" s="23"/>
      <c r="M6" s="23"/>
      <c r="O6" s="23"/>
      <c r="P6" s="2"/>
      <c r="Q6" s="23"/>
      <c r="R6" s="2"/>
      <c r="S6" s="23"/>
      <c r="T6" s="2"/>
      <c r="U6" s="23"/>
      <c r="V6" s="21"/>
      <c r="W6" s="23"/>
      <c r="X6" s="23"/>
      <c r="Y6" s="23"/>
      <c r="AA6" s="23"/>
      <c r="AC6" s="23"/>
      <c r="AE6" s="23"/>
      <c r="AG6" s="23"/>
      <c r="AI6" s="23"/>
      <c r="AZ6" s="25" t="s">
        <v>4</v>
      </c>
    </row>
    <row r="7" customFormat="false" ht="23.25" hidden="false" customHeight="false" outlineLevel="0" collapsed="false">
      <c r="A7" s="26"/>
      <c r="C7" s="27"/>
      <c r="E7" s="27"/>
      <c r="G7" s="27"/>
      <c r="I7" s="27"/>
      <c r="K7" s="27"/>
      <c r="M7" s="27"/>
      <c r="O7" s="27"/>
      <c r="P7" s="2"/>
      <c r="Q7" s="27"/>
      <c r="R7" s="2"/>
      <c r="S7" s="27"/>
      <c r="T7" s="2"/>
      <c r="U7" s="27"/>
      <c r="V7" s="27"/>
      <c r="W7" s="27"/>
      <c r="X7" s="27"/>
      <c r="Y7" s="27"/>
      <c r="AA7" s="27"/>
      <c r="AC7" s="27"/>
      <c r="AE7" s="27"/>
      <c r="AG7" s="27"/>
      <c r="AI7" s="27"/>
      <c r="AZ7" s="27"/>
    </row>
    <row r="8" customFormat="false" ht="12.75" hidden="false" customHeight="false" outlineLevel="0" collapsed="false">
      <c r="A8" s="0"/>
      <c r="B8" s="28"/>
      <c r="C8" s="29"/>
      <c r="E8" s="29"/>
      <c r="G8" s="29"/>
      <c r="I8" s="29"/>
      <c r="K8" s="29"/>
      <c r="M8" s="29"/>
      <c r="O8" s="29"/>
      <c r="P8" s="2"/>
      <c r="Q8" s="29"/>
      <c r="R8" s="2"/>
      <c r="S8" s="29"/>
      <c r="T8" s="2"/>
      <c r="U8" s="29"/>
      <c r="V8" s="29"/>
      <c r="W8" s="29"/>
      <c r="X8" s="29"/>
      <c r="Y8" s="29"/>
      <c r="AA8" s="29"/>
      <c r="AC8" s="29"/>
      <c r="AE8" s="29"/>
      <c r="AG8" s="29"/>
      <c r="AI8" s="29"/>
      <c r="AZ8" s="29"/>
    </row>
    <row r="9" customFormat="false" ht="12.75" hidden="false" customHeight="false" outlineLevel="0" collapsed="false">
      <c r="C9" s="27"/>
      <c r="E9" s="27"/>
      <c r="G9" s="27"/>
      <c r="I9" s="27"/>
      <c r="K9" s="27"/>
      <c r="M9" s="27"/>
      <c r="O9" s="27"/>
      <c r="P9" s="2"/>
      <c r="Q9" s="27"/>
      <c r="R9" s="2"/>
      <c r="S9" s="27"/>
      <c r="T9" s="2"/>
      <c r="U9" s="27"/>
      <c r="V9" s="27"/>
      <c r="W9" s="27"/>
      <c r="X9" s="27"/>
      <c r="Y9" s="27"/>
      <c r="AA9" s="27"/>
      <c r="AC9" s="27"/>
      <c r="AE9" s="27"/>
      <c r="AG9" s="27"/>
      <c r="AI9" s="27"/>
      <c r="AZ9" s="27"/>
    </row>
    <row r="10" customFormat="false" ht="12.75" hidden="false" customHeight="false" outlineLevel="0" collapsed="false">
      <c r="A10" s="30" t="s">
        <v>5</v>
      </c>
      <c r="O10" s="1"/>
      <c r="P10" s="2"/>
      <c r="Q10" s="1"/>
      <c r="R10" s="2"/>
      <c r="S10" s="1"/>
      <c r="T10" s="2"/>
      <c r="U10" s="1"/>
    </row>
    <row r="11" customFormat="false" ht="12" hidden="false" customHeight="true" outlineLevel="0" collapsed="false">
      <c r="A11" s="30"/>
      <c r="O11" s="1"/>
      <c r="P11" s="2"/>
      <c r="Q11" s="1"/>
      <c r="R11" s="2"/>
      <c r="S11" s="1"/>
      <c r="T11" s="2"/>
      <c r="U11" s="1"/>
    </row>
    <row r="12" customFormat="false" ht="13.5" hidden="false" customHeight="false" outlineLevel="0" collapsed="false">
      <c r="A12" s="31" t="n">
        <f aca="false">+A4</f>
        <v>37621</v>
      </c>
      <c r="O12" s="1"/>
      <c r="P12" s="2"/>
      <c r="Q12" s="1"/>
      <c r="R12" s="2"/>
      <c r="S12" s="1"/>
      <c r="T12" s="2"/>
      <c r="U12" s="1"/>
    </row>
    <row r="13" customFormat="false" ht="12.75" hidden="false" customHeight="false" outlineLevel="0" collapsed="false">
      <c r="A13" s="32" t="s">
        <v>6</v>
      </c>
      <c r="C13" s="33" t="n">
        <f aca="false">'WSCC-N'!$I$18</f>
        <v>0</v>
      </c>
      <c r="E13" s="33" t="n">
        <f aca="false">'WSCC-S'!$I$18</f>
        <v>0</v>
      </c>
      <c r="G13" s="33" t="n">
        <f aca="false">NP15!$I$18</f>
        <v>0</v>
      </c>
      <c r="I13" s="33" t="n">
        <f aca="false">SP15!$I$18</f>
        <v>0</v>
      </c>
      <c r="K13" s="33" t="n">
        <f aca="false">'MID-COLUMBIA'!$I$18</f>
        <v>0</v>
      </c>
      <c r="M13" s="33"/>
      <c r="O13" s="33"/>
      <c r="P13" s="2"/>
      <c r="Q13" s="33"/>
      <c r="R13" s="2"/>
      <c r="S13" s="33"/>
      <c r="T13" s="2"/>
      <c r="U13" s="33"/>
      <c r="V13" s="34"/>
      <c r="W13" s="33"/>
      <c r="X13" s="2"/>
      <c r="Y13" s="33"/>
      <c r="AA13" s="33"/>
      <c r="AC13" s="33"/>
      <c r="AE13" s="33"/>
      <c r="AG13" s="33"/>
      <c r="AI13" s="33"/>
      <c r="AZ13" s="33" t="n">
        <f aca="false">C13+E13+G13+I13+K13+M13+O13+Q13+S13+U13+W13+Y13+AA13+AC13+AE13+AG13+AI13</f>
        <v>0</v>
      </c>
      <c r="BB13" s="35"/>
    </row>
    <row r="14" customFormat="false" ht="12.75" hidden="false" customHeight="false" outlineLevel="0" collapsed="false">
      <c r="A14" s="32" t="s">
        <v>7</v>
      </c>
      <c r="C14" s="36" t="n">
        <f aca="false">'WSCC-N'!$I$19</f>
        <v>0</v>
      </c>
      <c r="E14" s="36" t="n">
        <f aca="false">'WSCC-S'!$I$19</f>
        <v>0</v>
      </c>
      <c r="G14" s="36" t="n">
        <f aca="false">NP15!$I$19</f>
        <v>0</v>
      </c>
      <c r="I14" s="36" t="n">
        <f aca="false">SP15!$I$19</f>
        <v>0</v>
      </c>
      <c r="K14" s="36" t="n">
        <f aca="false">'MID-COLUMBIA'!$I$19</f>
        <v>0</v>
      </c>
      <c r="M14" s="36"/>
      <c r="O14" s="36"/>
      <c r="P14" s="2"/>
      <c r="Q14" s="36"/>
      <c r="R14" s="2"/>
      <c r="S14" s="36"/>
      <c r="T14" s="2"/>
      <c r="U14" s="36"/>
      <c r="V14" s="37"/>
      <c r="W14" s="36"/>
      <c r="X14" s="38"/>
      <c r="Y14" s="36"/>
      <c r="AA14" s="36"/>
      <c r="AC14" s="36"/>
      <c r="AE14" s="36"/>
      <c r="AG14" s="36"/>
      <c r="AI14" s="36"/>
      <c r="AZ14" s="36" t="n">
        <f aca="false">C14+E14+G14+I14+K14+M14+O14+Q14+S14+U14+W14+Y14+AA14+AC14+AE14+AG14+AI14</f>
        <v>0</v>
      </c>
      <c r="BB14" s="35"/>
    </row>
    <row r="15" customFormat="false" ht="12.75" hidden="false" customHeight="false" outlineLevel="0" collapsed="false">
      <c r="A15" s="39" t="s">
        <v>8</v>
      </c>
      <c r="B15" s="40"/>
      <c r="C15" s="41"/>
      <c r="D15" s="42"/>
      <c r="E15" s="41"/>
      <c r="F15" s="42"/>
      <c r="G15" s="41"/>
      <c r="H15" s="42"/>
      <c r="I15" s="41"/>
      <c r="J15" s="42"/>
      <c r="K15" s="41"/>
      <c r="L15" s="42"/>
      <c r="M15" s="41"/>
      <c r="N15" s="42"/>
      <c r="O15" s="41"/>
      <c r="P15" s="42"/>
      <c r="Q15" s="41"/>
      <c r="R15" s="42"/>
      <c r="S15" s="41"/>
      <c r="T15" s="42"/>
      <c r="U15" s="41"/>
      <c r="V15" s="42"/>
      <c r="W15" s="41"/>
      <c r="X15" s="43"/>
      <c r="Y15" s="41"/>
      <c r="Z15" s="42"/>
      <c r="AA15" s="41"/>
      <c r="AB15" s="42"/>
      <c r="AC15" s="41"/>
      <c r="AD15" s="42"/>
      <c r="AE15" s="41"/>
      <c r="AF15" s="42"/>
      <c r="AG15" s="41"/>
      <c r="AH15" s="42"/>
      <c r="AI15" s="41"/>
      <c r="AJ15" s="42"/>
      <c r="AK15" s="42"/>
      <c r="AL15" s="42"/>
      <c r="AM15" s="42"/>
      <c r="AN15" s="42"/>
      <c r="AO15" s="42"/>
      <c r="AP15" s="42"/>
      <c r="AQ15" s="42"/>
      <c r="AR15" s="42"/>
      <c r="AS15" s="42"/>
      <c r="AT15" s="42"/>
      <c r="AU15" s="42"/>
      <c r="AV15" s="42"/>
      <c r="AW15" s="42"/>
      <c r="AX15" s="42"/>
      <c r="AY15" s="42"/>
      <c r="AZ15" s="41" t="n">
        <f aca="false">C15+E15+G15+I15+K15+M15+O15+Q15+S15+U15+W15+Y15+AA15+AC15+AE15+AG15+AI15</f>
        <v>0</v>
      </c>
      <c r="BA15" s="44"/>
      <c r="BB15" s="35"/>
    </row>
    <row r="16" customFormat="false" ht="12.75" hidden="false" customHeight="false" outlineLevel="0" collapsed="false">
      <c r="A16" s="35"/>
      <c r="C16" s="45"/>
      <c r="E16" s="45"/>
      <c r="G16" s="45"/>
      <c r="I16" s="45"/>
      <c r="K16" s="45"/>
      <c r="M16" s="45"/>
      <c r="O16" s="45"/>
      <c r="P16" s="2"/>
      <c r="Q16" s="45"/>
      <c r="R16" s="2"/>
      <c r="S16" s="45"/>
      <c r="T16" s="2"/>
      <c r="U16" s="45"/>
      <c r="V16" s="45"/>
      <c r="W16" s="45"/>
      <c r="X16" s="46"/>
      <c r="Y16" s="45"/>
      <c r="AA16" s="45"/>
      <c r="AC16" s="45"/>
      <c r="AE16" s="45"/>
      <c r="AG16" s="45"/>
      <c r="AI16" s="45"/>
      <c r="AZ16" s="45"/>
      <c r="BB16" s="35"/>
    </row>
    <row r="17" customFormat="false" ht="12.75" hidden="false" customHeight="false" outlineLevel="0" collapsed="false">
      <c r="A17" s="35"/>
      <c r="O17" s="1"/>
      <c r="P17" s="2"/>
      <c r="Q17" s="1"/>
      <c r="R17" s="2"/>
      <c r="S17" s="1"/>
      <c r="T17" s="2"/>
      <c r="U17" s="1"/>
      <c r="X17" s="9"/>
    </row>
    <row r="18" customFormat="false" ht="12.75" hidden="false" customHeight="false" outlineLevel="0" collapsed="false">
      <c r="A18" s="35"/>
      <c r="C18" s="45"/>
      <c r="E18" s="45"/>
      <c r="G18" s="45"/>
      <c r="I18" s="45"/>
      <c r="K18" s="45"/>
      <c r="M18" s="45"/>
      <c r="O18" s="45"/>
      <c r="P18" s="2"/>
      <c r="Q18" s="45"/>
      <c r="R18" s="2"/>
      <c r="S18" s="45"/>
      <c r="T18" s="2"/>
      <c r="U18" s="45"/>
      <c r="V18" s="45"/>
      <c r="W18" s="45"/>
      <c r="X18" s="46"/>
      <c r="Y18" s="45"/>
      <c r="AA18" s="45"/>
      <c r="AC18" s="45"/>
      <c r="AE18" s="45"/>
      <c r="AG18" s="45"/>
      <c r="AI18" s="45"/>
      <c r="AZ18" s="45"/>
    </row>
    <row r="19" customFormat="false" ht="12.75" hidden="false" customHeight="false" outlineLevel="0" collapsed="false">
      <c r="A19" s="35" t="s">
        <v>9</v>
      </c>
      <c r="C19" s="47" t="n">
        <f aca="false">'WSCC-N'!$I$21</f>
        <v>0</v>
      </c>
      <c r="E19" s="47" t="n">
        <f aca="false">'WSCC-S'!$I$21</f>
        <v>0</v>
      </c>
      <c r="G19" s="47" t="n">
        <f aca="false">NP15!$I$21</f>
        <v>0</v>
      </c>
      <c r="I19" s="47" t="n">
        <f aca="false">SP15!$I$21</f>
        <v>0</v>
      </c>
      <c r="K19" s="47" t="n">
        <f aca="false">'MID-COLUMBIA'!$I$21</f>
        <v>0</v>
      </c>
      <c r="M19" s="47"/>
      <c r="O19" s="47"/>
      <c r="P19" s="2"/>
      <c r="Q19" s="47"/>
      <c r="R19" s="2"/>
      <c r="S19" s="47"/>
      <c r="T19" s="2"/>
      <c r="U19" s="47"/>
      <c r="V19" s="46"/>
      <c r="W19" s="47"/>
      <c r="X19" s="48"/>
      <c r="Y19" s="47"/>
      <c r="AA19" s="47"/>
      <c r="AC19" s="47"/>
      <c r="AE19" s="47"/>
      <c r="AG19" s="47"/>
      <c r="AI19" s="47"/>
      <c r="AZ19" s="47" t="n">
        <f aca="false">C19+E19+G19+I19+K19+M19+O19+Q19+S19+U19+W19+Y19+AA19+AC19+AE19+AG19+AI19</f>
        <v>0</v>
      </c>
    </row>
    <row r="20" customFormat="false" ht="12.75" hidden="false" customHeight="false" outlineLevel="0" collapsed="false">
      <c r="A20" s="35" t="s">
        <v>10</v>
      </c>
      <c r="C20" s="47" t="n">
        <f aca="false">'WSCC-N'!$I$22</f>
        <v>0</v>
      </c>
      <c r="E20" s="47" t="n">
        <f aca="false">'WSCC-S'!$I$22</f>
        <v>0</v>
      </c>
      <c r="G20" s="47" t="n">
        <f aca="false">NP15!$I$22</f>
        <v>0</v>
      </c>
      <c r="I20" s="47" t="n">
        <f aca="false">SP15!$I$22</f>
        <v>0</v>
      </c>
      <c r="K20" s="47" t="n">
        <f aca="false">'MID-COLUMBIA'!$I$22</f>
        <v>0</v>
      </c>
      <c r="M20" s="47"/>
      <c r="O20" s="47"/>
      <c r="P20" s="2"/>
      <c r="Q20" s="47"/>
      <c r="R20" s="2"/>
      <c r="S20" s="47"/>
      <c r="T20" s="2"/>
      <c r="U20" s="47"/>
      <c r="V20" s="46"/>
      <c r="W20" s="47"/>
      <c r="X20" s="48"/>
      <c r="Y20" s="47"/>
      <c r="AA20" s="47"/>
      <c r="AC20" s="47"/>
      <c r="AE20" s="47"/>
      <c r="AG20" s="47"/>
      <c r="AI20" s="47"/>
      <c r="AZ20" s="47" t="n">
        <f aca="false">C20+E20+G20+I20+K20+M20+O20+Q20+S20+U20+W20+Y20+AA20+AC20+AE20+AG20+AI20</f>
        <v>0</v>
      </c>
    </row>
    <row r="21" customFormat="false" ht="12.75" hidden="false" customHeight="false" outlineLevel="0" collapsed="false">
      <c r="A21" s="35" t="s">
        <v>11</v>
      </c>
      <c r="C21" s="47" t="n">
        <f aca="false">SUM(C19:C20)</f>
        <v>0</v>
      </c>
      <c r="E21" s="47" t="n">
        <f aca="false">SUM(E19:E20)</f>
        <v>0</v>
      </c>
      <c r="G21" s="47" t="n">
        <f aca="false">SUM(G19:G20)</f>
        <v>0</v>
      </c>
      <c r="I21" s="47" t="n">
        <f aca="false">SUM(I19:I20)</f>
        <v>0</v>
      </c>
      <c r="K21" s="47" t="n">
        <f aca="false">SUM(K19:K20)</f>
        <v>0</v>
      </c>
      <c r="M21" s="47"/>
      <c r="O21" s="47"/>
      <c r="P21" s="2"/>
      <c r="Q21" s="47"/>
      <c r="R21" s="2"/>
      <c r="S21" s="47"/>
      <c r="T21" s="2"/>
      <c r="U21" s="47"/>
      <c r="V21" s="46"/>
      <c r="W21" s="47"/>
      <c r="X21" s="48"/>
      <c r="Y21" s="47"/>
      <c r="AA21" s="47"/>
      <c r="AC21" s="47"/>
      <c r="AE21" s="47"/>
      <c r="AG21" s="47"/>
      <c r="AI21" s="47"/>
      <c r="AZ21" s="47" t="n">
        <f aca="false">C21+E21+G21+I21+K21+M21+O21+Q21+S21+U21+W21+Y21+AA21+AC21+AE21+AG21+AI21</f>
        <v>0</v>
      </c>
    </row>
    <row r="22" customFormat="false" ht="12.75" hidden="false" customHeight="false" outlineLevel="0" collapsed="false">
      <c r="C22" s="45"/>
      <c r="E22" s="45"/>
      <c r="G22" s="45"/>
      <c r="I22" s="45"/>
      <c r="K22" s="45"/>
      <c r="M22" s="45"/>
      <c r="O22" s="45"/>
      <c r="P22" s="2"/>
      <c r="Q22" s="45"/>
      <c r="R22" s="2"/>
      <c r="S22" s="45"/>
      <c r="T22" s="2"/>
      <c r="U22" s="45"/>
      <c r="V22" s="45"/>
      <c r="W22" s="45"/>
      <c r="X22" s="46"/>
      <c r="Y22" s="45"/>
      <c r="AA22" s="45"/>
      <c r="AC22" s="45"/>
      <c r="AE22" s="45"/>
      <c r="AG22" s="45"/>
      <c r="AI22" s="45"/>
      <c r="AZ22" s="45"/>
    </row>
    <row r="23" customFormat="false" ht="13.5" hidden="false" customHeight="false" outlineLevel="0" collapsed="false">
      <c r="A23" s="31" t="s">
        <v>12</v>
      </c>
      <c r="O23" s="1"/>
      <c r="P23" s="2"/>
      <c r="Q23" s="1"/>
      <c r="R23" s="2"/>
      <c r="S23" s="1"/>
      <c r="T23" s="2"/>
      <c r="U23" s="1"/>
      <c r="X23" s="9"/>
    </row>
    <row r="24" customFormat="false" ht="12.75" hidden="false" customHeight="false" outlineLevel="0" collapsed="false">
      <c r="A24" s="35" t="s">
        <v>9</v>
      </c>
      <c r="C24" s="47" t="n">
        <f aca="false">'WSCC-N'!$I$25</f>
        <v>0</v>
      </c>
      <c r="E24" s="47" t="n">
        <f aca="false">'WSCC-S'!$I$25</f>
        <v>0</v>
      </c>
      <c r="G24" s="47" t="n">
        <f aca="false">NP15!$I$25</f>
        <v>0</v>
      </c>
      <c r="I24" s="47" t="n">
        <f aca="false">SP15!$I$25</f>
        <v>0</v>
      </c>
      <c r="K24" s="47" t="n">
        <f aca="false">'MID-COLUMBIA'!$I$25</f>
        <v>0</v>
      </c>
      <c r="M24" s="47"/>
      <c r="O24" s="47"/>
      <c r="P24" s="2"/>
      <c r="Q24" s="47"/>
      <c r="R24" s="2"/>
      <c r="S24" s="47"/>
      <c r="T24" s="2"/>
      <c r="U24" s="47"/>
      <c r="V24" s="46"/>
      <c r="W24" s="47"/>
      <c r="X24" s="48"/>
      <c r="Y24" s="47"/>
      <c r="AA24" s="47"/>
      <c r="AC24" s="47"/>
      <c r="AE24" s="47"/>
      <c r="AG24" s="47"/>
      <c r="AI24" s="47"/>
      <c r="AZ24" s="47" t="n">
        <f aca="false">C24+E24+G24+I24+K24+M24+O24+Q24+S24+U24+W24+Y24+AA24+AC24+AE24+AG24+AI24</f>
        <v>0</v>
      </c>
      <c r="BA24" s="49"/>
    </row>
    <row r="25" customFormat="false" ht="12.75" hidden="false" customHeight="false" outlineLevel="0" collapsed="false">
      <c r="A25" s="35" t="s">
        <v>10</v>
      </c>
      <c r="C25" s="47" t="n">
        <f aca="false">'WSCC-N'!$I$26</f>
        <v>0</v>
      </c>
      <c r="E25" s="47" t="n">
        <f aca="false">'WSCC-S'!$I$26</f>
        <v>0</v>
      </c>
      <c r="G25" s="47" t="n">
        <f aca="false">NP15!$I$26</f>
        <v>0</v>
      </c>
      <c r="I25" s="47" t="n">
        <f aca="false">SP15!$I$26</f>
        <v>0</v>
      </c>
      <c r="K25" s="47" t="n">
        <f aca="false">'MID-COLUMBIA'!$I$26</f>
        <v>0</v>
      </c>
      <c r="M25" s="47"/>
      <c r="O25" s="47"/>
      <c r="P25" s="2"/>
      <c r="Q25" s="47"/>
      <c r="R25" s="2"/>
      <c r="S25" s="47"/>
      <c r="T25" s="2"/>
      <c r="U25" s="47"/>
      <c r="V25" s="46"/>
      <c r="W25" s="47"/>
      <c r="X25" s="48"/>
      <c r="Y25" s="47"/>
      <c r="AA25" s="47"/>
      <c r="AC25" s="47"/>
      <c r="AE25" s="47"/>
      <c r="AG25" s="47"/>
      <c r="AI25" s="47"/>
      <c r="AZ25" s="47" t="n">
        <f aca="false">C25+E25+G25+I25+K25+M25+O25+Q25+S25+U25+W25+Y25+AA25+AC25+AE25+AG25+AI25</f>
        <v>0</v>
      </c>
      <c r="BA25" s="49"/>
    </row>
    <row r="26" customFormat="false" ht="12.75" hidden="false" customHeight="false" outlineLevel="0" collapsed="false">
      <c r="A26" s="35" t="s">
        <v>11</v>
      </c>
      <c r="C26" s="47" t="n">
        <f aca="false">SUM(C24:C25)</f>
        <v>0</v>
      </c>
      <c r="E26" s="47" t="n">
        <f aca="false">SUM(E24:E25)</f>
        <v>0</v>
      </c>
      <c r="G26" s="47" t="n">
        <f aca="false">SUM(G24:G25)</f>
        <v>0</v>
      </c>
      <c r="I26" s="47" t="n">
        <f aca="false">SUM(I24:I25)</f>
        <v>0</v>
      </c>
      <c r="K26" s="47" t="n">
        <f aca="false">SUM(K24:K25)</f>
        <v>0</v>
      </c>
      <c r="M26" s="47"/>
      <c r="O26" s="47"/>
      <c r="P26" s="2"/>
      <c r="Q26" s="47"/>
      <c r="R26" s="2"/>
      <c r="S26" s="47"/>
      <c r="T26" s="2"/>
      <c r="U26" s="47"/>
      <c r="V26" s="46"/>
      <c r="W26" s="47"/>
      <c r="X26" s="48"/>
      <c r="Y26" s="47"/>
      <c r="AA26" s="47"/>
      <c r="AC26" s="47"/>
      <c r="AE26" s="47"/>
      <c r="AG26" s="47"/>
      <c r="AI26" s="47"/>
      <c r="AZ26" s="47" t="n">
        <f aca="false">C26+E26+G26+I26+K26+M26+O26+Q26+S26+U26+W26+Y26+AA26+AC26+AE26+AG26+AI26</f>
        <v>0</v>
      </c>
      <c r="BA26" s="49"/>
    </row>
    <row r="27" customFormat="false" ht="12.75" hidden="false" customHeight="false" outlineLevel="0" collapsed="false">
      <c r="O27" s="1"/>
      <c r="P27" s="2"/>
      <c r="Q27" s="1"/>
      <c r="R27" s="2"/>
      <c r="S27" s="1"/>
      <c r="T27" s="2"/>
      <c r="U27" s="1"/>
      <c r="X27" s="9"/>
      <c r="BA27" s="49"/>
    </row>
    <row r="28" customFormat="false" ht="12.75" hidden="false" customHeight="false" outlineLevel="0" collapsed="false">
      <c r="A28" s="50" t="s">
        <v>13</v>
      </c>
      <c r="C28" s="51" t="n">
        <f aca="false">-C26+C21</f>
        <v>0</v>
      </c>
      <c r="E28" s="51" t="n">
        <f aca="false">-E26+E21</f>
        <v>0</v>
      </c>
      <c r="G28" s="51" t="n">
        <f aca="false">-G26+G21</f>
        <v>0</v>
      </c>
      <c r="I28" s="51" t="n">
        <f aca="false">-I26+I21</f>
        <v>0</v>
      </c>
      <c r="K28" s="51" t="n">
        <f aca="false">-K26+K21</f>
        <v>0</v>
      </c>
      <c r="M28" s="51"/>
      <c r="O28" s="51"/>
      <c r="P28" s="2"/>
      <c r="Q28" s="51"/>
      <c r="R28" s="2"/>
      <c r="S28" s="51"/>
      <c r="T28" s="2"/>
      <c r="U28" s="51"/>
      <c r="V28" s="46"/>
      <c r="W28" s="51"/>
      <c r="X28" s="46"/>
      <c r="Y28" s="51"/>
      <c r="AA28" s="51"/>
      <c r="AC28" s="51"/>
      <c r="AE28" s="51"/>
      <c r="AG28" s="51"/>
      <c r="AI28" s="51"/>
      <c r="AZ28" s="51" t="n">
        <f aca="false">C28+E28+G28+I28+K28+M28+O28+Q28+S28+U28+W28+Y28+AA28+AC28+AE28+AG28+AI28</f>
        <v>0</v>
      </c>
      <c r="BA28" s="49"/>
    </row>
    <row r="29" customFormat="false" ht="12.75" hidden="false" customHeight="false" outlineLevel="0" collapsed="false">
      <c r="O29" s="1"/>
      <c r="P29" s="2"/>
      <c r="Q29" s="1"/>
      <c r="R29" s="2"/>
      <c r="S29" s="1"/>
      <c r="T29" s="2"/>
      <c r="U29" s="1"/>
      <c r="X29" s="9"/>
    </row>
    <row r="30" customFormat="false" ht="12.75" hidden="false" customHeight="false" outlineLevel="0" collapsed="false">
      <c r="A30" s="52" t="s">
        <v>14</v>
      </c>
      <c r="O30" s="1"/>
      <c r="P30" s="2"/>
      <c r="Q30" s="1"/>
      <c r="R30" s="2"/>
      <c r="S30" s="1"/>
      <c r="T30" s="2"/>
      <c r="U30" s="1"/>
      <c r="X30" s="9"/>
    </row>
    <row r="31" customFormat="false" ht="12.75" hidden="false" customHeight="false" outlineLevel="0" collapsed="false">
      <c r="O31" s="1"/>
      <c r="P31" s="2"/>
      <c r="Q31" s="1"/>
      <c r="R31" s="2"/>
      <c r="S31" s="1"/>
      <c r="T31" s="2"/>
      <c r="U31" s="1"/>
      <c r="X31" s="9"/>
      <c r="AZ31" s="1" t="s">
        <v>15</v>
      </c>
    </row>
    <row r="32" customFormat="false" ht="13.5" hidden="false" customHeight="false" outlineLevel="0" collapsed="false">
      <c r="A32" s="53" t="s">
        <v>16</v>
      </c>
      <c r="C32" s="45"/>
      <c r="E32" s="45"/>
      <c r="G32" s="45"/>
      <c r="I32" s="45"/>
      <c r="K32" s="45"/>
      <c r="M32" s="45"/>
      <c r="O32" s="45"/>
      <c r="P32" s="2"/>
      <c r="Q32" s="45"/>
      <c r="R32" s="2"/>
      <c r="S32" s="45"/>
      <c r="T32" s="2"/>
      <c r="U32" s="45"/>
      <c r="V32" s="45"/>
      <c r="W32" s="45"/>
      <c r="X32" s="46"/>
      <c r="Y32" s="45"/>
      <c r="AA32" s="45"/>
      <c r="AC32" s="45"/>
      <c r="AE32" s="45"/>
      <c r="AG32" s="45"/>
      <c r="AI32" s="45"/>
      <c r="AZ32" s="45"/>
    </row>
    <row r="33" customFormat="false" ht="12.75" hidden="false" customHeight="false" outlineLevel="0" collapsed="false">
      <c r="A33" s="35" t="s">
        <v>17</v>
      </c>
      <c r="C33" s="54" t="n">
        <f aca="false">'WSCC-N'!$N$16</f>
        <v>0</v>
      </c>
      <c r="E33" s="54" t="n">
        <f aca="false">'WSCC-S'!$N$16</f>
        <v>0</v>
      </c>
      <c r="G33" s="54" t="n">
        <f aca="false">NP15!$N$16</f>
        <v>995037</v>
      </c>
      <c r="I33" s="54" t="n">
        <f aca="false">SP15!$N$16</f>
        <v>-1665145</v>
      </c>
      <c r="K33" s="54" t="n">
        <f aca="false">'MID-COLUMBIA'!$N$16</f>
        <v>0</v>
      </c>
      <c r="M33" s="54"/>
      <c r="O33" s="54"/>
      <c r="P33" s="2"/>
      <c r="Q33" s="54"/>
      <c r="R33" s="2"/>
      <c r="S33" s="54"/>
      <c r="T33" s="2"/>
      <c r="U33" s="54"/>
      <c r="V33" s="55"/>
      <c r="W33" s="54"/>
      <c r="X33" s="55"/>
      <c r="Y33" s="54"/>
      <c r="AA33" s="54"/>
      <c r="AC33" s="54"/>
      <c r="AE33" s="54"/>
      <c r="AG33" s="54"/>
      <c r="AI33" s="54"/>
      <c r="AZ33" s="54" t="n">
        <f aca="false">C33+E33+G33+I33+K33+M33+O33+Q33+S33+U33+W33+Y33+AA33+AC33+AE33+AG33+AI33</f>
        <v>-670108</v>
      </c>
      <c r="BA33" s="56"/>
    </row>
    <row r="34" customFormat="false" ht="12.75" hidden="false" customHeight="false" outlineLevel="0" collapsed="false">
      <c r="A34" s="35" t="s">
        <v>18</v>
      </c>
      <c r="C34" s="54" t="n">
        <f aca="false">'WSCC-N'!$N$24</f>
        <v>0</v>
      </c>
      <c r="E34" s="54" t="n">
        <f aca="false">'WSCC-S'!$N$24</f>
        <v>0</v>
      </c>
      <c r="G34" s="54" t="n">
        <f aca="false">NP15!$N$24</f>
        <v>0</v>
      </c>
      <c r="I34" s="54" t="n">
        <f aca="false">SP15!$N$24</f>
        <v>0</v>
      </c>
      <c r="K34" s="54" t="n">
        <f aca="false">'MID-COLUMBIA'!$N$24</f>
        <v>0</v>
      </c>
      <c r="M34" s="54"/>
      <c r="O34" s="54"/>
      <c r="P34" s="2"/>
      <c r="Q34" s="54"/>
      <c r="R34" s="2"/>
      <c r="S34" s="54"/>
      <c r="T34" s="2"/>
      <c r="U34" s="54"/>
      <c r="V34" s="55"/>
      <c r="W34" s="54"/>
      <c r="X34" s="55"/>
      <c r="Y34" s="54"/>
      <c r="AA34" s="54"/>
      <c r="AC34" s="54"/>
      <c r="AE34" s="54"/>
      <c r="AG34" s="54"/>
      <c r="AI34" s="54"/>
      <c r="AZ34" s="54" t="n">
        <f aca="false">C34+E34+G34+I34+K34+M34+O34+Q34+S34+U34+W34+Y34+AA34+AC34+AE34+AG34+AI34</f>
        <v>0</v>
      </c>
      <c r="BA34" s="56"/>
    </row>
    <row r="35" customFormat="false" ht="12.75" hidden="false" customHeight="false" outlineLevel="0" collapsed="false">
      <c r="A35" s="35" t="s">
        <v>19</v>
      </c>
      <c r="C35" s="54" t="n">
        <f aca="false">'WSCC-N'!$N$38</f>
        <v>0</v>
      </c>
      <c r="E35" s="54" t="n">
        <f aca="false">'WSCC-S'!$N$38</f>
        <v>0</v>
      </c>
      <c r="G35" s="54" t="n">
        <f aca="false">NP15!$N$38</f>
        <v>11937637.24</v>
      </c>
      <c r="I35" s="54" t="n">
        <f aca="false">SP15!$N$38</f>
        <v>-5884607</v>
      </c>
      <c r="K35" s="54" t="n">
        <f aca="false">'MID-COLUMBIA'!$N$38</f>
        <v>-5382922.24</v>
      </c>
      <c r="M35" s="54"/>
      <c r="O35" s="54"/>
      <c r="P35" s="2"/>
      <c r="Q35" s="54"/>
      <c r="R35" s="2"/>
      <c r="S35" s="54"/>
      <c r="T35" s="2"/>
      <c r="U35" s="54"/>
      <c r="V35" s="55"/>
      <c r="W35" s="54"/>
      <c r="X35" s="55"/>
      <c r="Y35" s="54"/>
      <c r="AA35" s="54"/>
      <c r="AC35" s="54"/>
      <c r="AE35" s="54"/>
      <c r="AG35" s="54"/>
      <c r="AI35" s="54"/>
      <c r="AZ35" s="54" t="n">
        <f aca="false">C35+E35+G35+I35+K35+M35+O35+Q35+S35+U35+W35+Y35+AA35+AC35+AE35+AG35+AI35</f>
        <v>670108</v>
      </c>
      <c r="BA35" s="56"/>
    </row>
    <row r="36" customFormat="false" ht="12.75" hidden="false" customHeight="false" outlineLevel="0" collapsed="false">
      <c r="A36" s="35" t="s">
        <v>20</v>
      </c>
      <c r="C36" s="54" t="n">
        <f aca="false">SUM(C33:C35)</f>
        <v>0</v>
      </c>
      <c r="E36" s="54" t="n">
        <f aca="false">SUM(E33:E35)</f>
        <v>0</v>
      </c>
      <c r="G36" s="54" t="n">
        <f aca="false">SUM(G33:G35)</f>
        <v>12932674.24</v>
      </c>
      <c r="I36" s="54" t="n">
        <f aca="false">SUM(I33:I35)</f>
        <v>-7549752</v>
      </c>
      <c r="K36" s="54" t="n">
        <f aca="false">SUM(K33:K35)</f>
        <v>-5382922.24</v>
      </c>
      <c r="M36" s="54"/>
      <c r="O36" s="54"/>
      <c r="P36" s="2"/>
      <c r="Q36" s="54"/>
      <c r="R36" s="2"/>
      <c r="S36" s="54"/>
      <c r="T36" s="2"/>
      <c r="U36" s="54"/>
      <c r="V36" s="55"/>
      <c r="W36" s="54"/>
      <c r="X36" s="55"/>
      <c r="Y36" s="54"/>
      <c r="AA36" s="54"/>
      <c r="AC36" s="54"/>
      <c r="AE36" s="54"/>
      <c r="AG36" s="54"/>
      <c r="AI36" s="54"/>
      <c r="AZ36" s="54" t="n">
        <f aca="false">C36+E36+G36+I36+K36+M36+O36+Q36+S36+U36+W36+Y36+AA36+AC36+AE36+AG36+AI36</f>
        <v>0</v>
      </c>
      <c r="BA36" s="56"/>
    </row>
    <row r="37" customFormat="false" ht="12.75" hidden="false" customHeight="false" outlineLevel="0" collapsed="false">
      <c r="C37" s="57"/>
      <c r="E37" s="57"/>
      <c r="G37" s="57"/>
      <c r="I37" s="57"/>
      <c r="K37" s="57"/>
      <c r="M37" s="57"/>
      <c r="O37" s="57"/>
      <c r="P37" s="2"/>
      <c r="Q37" s="57"/>
      <c r="R37" s="2"/>
      <c r="S37" s="57"/>
      <c r="T37" s="2"/>
      <c r="U37" s="57"/>
      <c r="V37" s="57"/>
      <c r="W37" s="57"/>
      <c r="X37" s="55"/>
      <c r="Y37" s="57"/>
      <c r="AA37" s="57"/>
      <c r="AC37" s="57"/>
      <c r="AE37" s="57"/>
      <c r="AG37" s="57"/>
      <c r="AI37" s="57"/>
      <c r="AZ37" s="57"/>
      <c r="BA37" s="56"/>
    </row>
    <row r="38" customFormat="false" ht="13.5" hidden="false" customHeight="false" outlineLevel="0" collapsed="false">
      <c r="A38" s="58" t="n">
        <f aca="false">+A4</f>
        <v>37621</v>
      </c>
      <c r="O38" s="1"/>
      <c r="P38" s="2"/>
      <c r="Q38" s="1"/>
      <c r="R38" s="2"/>
      <c r="S38" s="1"/>
      <c r="T38" s="2"/>
      <c r="U38" s="1"/>
      <c r="X38" s="9"/>
      <c r="BA38" s="56"/>
    </row>
    <row r="39" customFormat="false" ht="12.75" hidden="false" customHeight="false" outlineLevel="0" collapsed="false">
      <c r="A39" s="35" t="s">
        <v>21</v>
      </c>
      <c r="B39" s="40"/>
      <c r="C39" s="54" t="n">
        <f aca="false">'WSCC-N'!$D$46+'WSCC-N'!$D$47+'WSCC-N'!$D$48</f>
        <v>0</v>
      </c>
      <c r="D39" s="40"/>
      <c r="E39" s="54" t="n">
        <f aca="false">'WSCC-S'!$D$46+'WSCC-S'!$D$47+'WSCC-S'!$D$48</f>
        <v>0</v>
      </c>
      <c r="F39" s="40"/>
      <c r="G39" s="54" t="n">
        <f aca="false">NP15!$D$46+NP15!$D$47+NP15!$D$48</f>
        <v>0</v>
      </c>
      <c r="H39" s="40"/>
      <c r="I39" s="54" t="n">
        <f aca="false">SP15!$D$46+SP15!$D$47+SP15!$D$48</f>
        <v>0</v>
      </c>
      <c r="J39" s="40"/>
      <c r="K39" s="54" t="n">
        <f aca="false">'MID-COLUMBIA'!$D$46+'MID-COLUMBIA'!$D$47+'MID-COLUMBIA'!$D$48</f>
        <v>0</v>
      </c>
      <c r="L39" s="40"/>
      <c r="M39" s="54"/>
      <c r="N39" s="40"/>
      <c r="O39" s="54"/>
      <c r="P39" s="40"/>
      <c r="Q39" s="54"/>
      <c r="R39" s="40"/>
      <c r="S39" s="54"/>
      <c r="T39" s="40"/>
      <c r="U39" s="54"/>
      <c r="V39" s="55"/>
      <c r="W39" s="54"/>
      <c r="X39" s="55"/>
      <c r="Y39" s="54"/>
      <c r="Z39" s="40"/>
      <c r="AA39" s="54"/>
      <c r="AB39" s="40"/>
      <c r="AC39" s="54"/>
      <c r="AD39" s="40"/>
      <c r="AE39" s="54"/>
      <c r="AF39" s="40"/>
      <c r="AG39" s="54"/>
      <c r="AH39" s="40"/>
      <c r="AI39" s="54"/>
      <c r="AJ39" s="40"/>
      <c r="AK39" s="40"/>
      <c r="AL39" s="40"/>
      <c r="AM39" s="40"/>
      <c r="AN39" s="40"/>
      <c r="AO39" s="40"/>
      <c r="AP39" s="40"/>
      <c r="AQ39" s="40"/>
      <c r="AR39" s="40"/>
      <c r="AS39" s="40"/>
      <c r="AT39" s="40"/>
      <c r="AU39" s="40"/>
      <c r="AV39" s="40"/>
      <c r="AW39" s="40"/>
      <c r="AX39" s="40"/>
      <c r="AY39" s="40"/>
      <c r="AZ39" s="54" t="n">
        <f aca="false">C39+E39+G39+I39+K39+M39+O39+Q39+S39+U39+W39+Y39+AA39+AC39+AE39+AG39+AI39</f>
        <v>0</v>
      </c>
      <c r="BA39" s="56"/>
    </row>
    <row r="40" customFormat="false" ht="12.75" hidden="false" customHeight="false" outlineLevel="0" collapsed="false">
      <c r="A40" s="35" t="s">
        <v>22</v>
      </c>
      <c r="C40" s="57"/>
      <c r="E40" s="57"/>
      <c r="G40" s="57"/>
      <c r="I40" s="57"/>
      <c r="K40" s="57"/>
      <c r="M40" s="57"/>
      <c r="O40" s="57"/>
      <c r="P40" s="2"/>
      <c r="Q40" s="57"/>
      <c r="R40" s="2"/>
      <c r="S40" s="57"/>
      <c r="T40" s="2"/>
      <c r="U40" s="57"/>
      <c r="V40" s="57"/>
      <c r="W40" s="57"/>
      <c r="X40" s="55"/>
      <c r="Y40" s="57"/>
      <c r="AA40" s="57"/>
      <c r="AC40" s="57"/>
      <c r="AE40" s="57"/>
      <c r="AG40" s="57"/>
      <c r="AI40" s="57"/>
      <c r="AZ40" s="57" t="n">
        <f aca="false">C40+E40+G40+I40+K40+M40+O40+Q40+S40+U40+W40+Y40+AA40+AC40+AE40+AG40+AI40</f>
        <v>0</v>
      </c>
      <c r="BA40" s="56"/>
    </row>
    <row r="41" customFormat="false" ht="12.75" hidden="false" customHeight="false" outlineLevel="0" collapsed="false">
      <c r="A41" s="35" t="s">
        <v>23</v>
      </c>
      <c r="C41" s="55" t="n">
        <f aca="false">'WSCC-N'!$E$82+'WSCC-N'!$E$94</f>
        <v>0</v>
      </c>
      <c r="E41" s="55" t="n">
        <f aca="false">'WSCC-S'!$E$82+'WSCC-S'!$E$94</f>
        <v>0</v>
      </c>
      <c r="G41" s="55" t="n">
        <f aca="false">NP15!$E$82+NP15!$E$94</f>
        <v>0</v>
      </c>
      <c r="I41" s="55" t="n">
        <f aca="false">SP15!$E$82+SP15!$E$94</f>
        <v>0</v>
      </c>
      <c r="K41" s="55" t="n">
        <f aca="false">'MID-COLUMBIA'!$E$82+'MID-COLUMBIA'!$E$94</f>
        <v>0</v>
      </c>
      <c r="M41" s="55"/>
      <c r="O41" s="55"/>
      <c r="P41" s="2"/>
      <c r="Q41" s="55"/>
      <c r="R41" s="2"/>
      <c r="S41" s="55"/>
      <c r="T41" s="2"/>
      <c r="U41" s="55"/>
      <c r="V41" s="55"/>
      <c r="W41" s="55"/>
      <c r="X41" s="55"/>
      <c r="Y41" s="55"/>
      <c r="AA41" s="55"/>
      <c r="AC41" s="55"/>
      <c r="AE41" s="55"/>
      <c r="AG41" s="55"/>
      <c r="AI41" s="55"/>
      <c r="AZ41" s="55" t="n">
        <f aca="false">C41+E41+G41+I41+K41+M41+O41+Q41+S41+U41+W41+Y41+AA41+AC41+AE41+AG41+AI41</f>
        <v>0</v>
      </c>
      <c r="BA41" s="56"/>
    </row>
    <row r="42" customFormat="false" ht="12.75" hidden="false" customHeight="false" outlineLevel="0" collapsed="false">
      <c r="A42" s="35" t="s">
        <v>24</v>
      </c>
      <c r="C42" s="55" t="n">
        <f aca="false">'WSCC-N'!$E$76+'WSCC-N'!$E$83+'WSCC-N'!$E$92+'WSCC-N'!$E$93+'WSCC-N'!$E$95</f>
        <v>0</v>
      </c>
      <c r="E42" s="55" t="n">
        <f aca="false">'WSCC-S'!$E$76+'WSCC-S'!$E$83+'WSCC-S'!$E$92+'WSCC-S'!$E$93+'WSCC-S'!$E$95</f>
        <v>0</v>
      </c>
      <c r="G42" s="55" t="n">
        <f aca="false">NP15!$E$76+NP15!$E$83+NP15!$E$92+NP15!$E$93+NP15!$E$95</f>
        <v>0</v>
      </c>
      <c r="I42" s="55" t="n">
        <f aca="false">SP15!$E$76+SP15!$E$83+SP15!$E$92+SP15!$E$93+SP15!$E$95</f>
        <v>0</v>
      </c>
      <c r="K42" s="55" t="n">
        <f aca="false">'MID-COLUMBIA'!$E$76+'MID-COLUMBIA'!$E$83+'MID-COLUMBIA'!$E$92+'MID-COLUMBIA'!$E$93+'MID-COLUMBIA'!$E$95</f>
        <v>0</v>
      </c>
      <c r="M42" s="55"/>
      <c r="O42" s="55"/>
      <c r="P42" s="2"/>
      <c r="Q42" s="55"/>
      <c r="R42" s="2"/>
      <c r="S42" s="55"/>
      <c r="T42" s="2"/>
      <c r="U42" s="55"/>
      <c r="V42" s="55"/>
      <c r="W42" s="55"/>
      <c r="X42" s="55"/>
      <c r="Y42" s="55"/>
      <c r="AA42" s="55"/>
      <c r="AC42" s="55"/>
      <c r="AE42" s="55"/>
      <c r="AG42" s="55"/>
      <c r="AI42" s="55"/>
      <c r="AZ42" s="55" t="n">
        <f aca="false">C42+E42+G42+I42+K42+M42+O42+Q42+S42+U42+W42+Y42+AA42+AC42+AE42+AG42+AI42</f>
        <v>0</v>
      </c>
      <c r="BA42" s="56"/>
    </row>
    <row r="43" customFormat="false" ht="12.75" hidden="false" customHeight="false" outlineLevel="0" collapsed="false">
      <c r="A43" s="35" t="s">
        <v>25</v>
      </c>
      <c r="C43" s="55" t="n">
        <f aca="false">'WSCC-N'!$E$78</f>
        <v>0</v>
      </c>
      <c r="E43" s="55" t="n">
        <f aca="false">'WSCC-S'!$E$78</f>
        <v>0</v>
      </c>
      <c r="G43" s="55" t="n">
        <f aca="false">NP15!$E$78</f>
        <v>0</v>
      </c>
      <c r="I43" s="55" t="n">
        <f aca="false">SP15!$E$78</f>
        <v>0</v>
      </c>
      <c r="K43" s="55" t="n">
        <f aca="false">'MID-COLUMBIA'!$E$78</f>
        <v>0</v>
      </c>
      <c r="M43" s="55"/>
      <c r="O43" s="55"/>
      <c r="P43" s="2"/>
      <c r="Q43" s="55"/>
      <c r="R43" s="2"/>
      <c r="S43" s="55"/>
      <c r="T43" s="2"/>
      <c r="U43" s="55"/>
      <c r="V43" s="55"/>
      <c r="W43" s="55"/>
      <c r="X43" s="55"/>
      <c r="Y43" s="55"/>
      <c r="AA43" s="55"/>
      <c r="AC43" s="55"/>
      <c r="AE43" s="55"/>
      <c r="AG43" s="55"/>
      <c r="AI43" s="55"/>
      <c r="AZ43" s="55" t="n">
        <f aca="false">C43+E43+G43+I43+K43+M43+O43+Q43+S43+U43+W43+Y43+AA43+AC43+AE43+AG43+AI43</f>
        <v>0</v>
      </c>
      <c r="BA43" s="56"/>
    </row>
    <row r="44" customFormat="false" ht="12.75" hidden="false" customHeight="false" outlineLevel="0" collapsed="false">
      <c r="A44" s="35" t="s">
        <v>26</v>
      </c>
      <c r="C44" s="55" t="n">
        <f aca="false">'WSCC-N'!$E$79</f>
        <v>0</v>
      </c>
      <c r="E44" s="55" t="n">
        <f aca="false">'WSCC-S'!$E$79</f>
        <v>0</v>
      </c>
      <c r="G44" s="55" t="n">
        <f aca="false">NP15!$E$79</f>
        <v>0</v>
      </c>
      <c r="I44" s="55" t="n">
        <f aca="false">SP15!$E$79</f>
        <v>0</v>
      </c>
      <c r="K44" s="55" t="n">
        <f aca="false">'MID-COLUMBIA'!$E$79</f>
        <v>0</v>
      </c>
      <c r="M44" s="55"/>
      <c r="O44" s="55"/>
      <c r="P44" s="2"/>
      <c r="Q44" s="55"/>
      <c r="R44" s="2"/>
      <c r="S44" s="55"/>
      <c r="T44" s="2"/>
      <c r="U44" s="55"/>
      <c r="V44" s="55"/>
      <c r="W44" s="55"/>
      <c r="X44" s="55"/>
      <c r="Y44" s="55"/>
      <c r="AA44" s="55"/>
      <c r="AC44" s="55"/>
      <c r="AE44" s="55"/>
      <c r="AG44" s="55"/>
      <c r="AI44" s="55"/>
      <c r="AZ44" s="55" t="n">
        <f aca="false">C44+E44+G44+I44+K44+M44+O44+Q44+S44+U44+W44+Y44+AA44+AC44+AE44+AG44+AI44</f>
        <v>0</v>
      </c>
      <c r="BA44" s="56"/>
    </row>
    <row r="45" customFormat="false" ht="12.75" hidden="false" customHeight="false" outlineLevel="0" collapsed="false">
      <c r="A45" s="35" t="s">
        <v>27</v>
      </c>
      <c r="C45" s="55" t="n">
        <f aca="false">'WSCC-N'!$E$96</f>
        <v>0</v>
      </c>
      <c r="E45" s="55" t="n">
        <f aca="false">'WSCC-S'!$E$96</f>
        <v>0</v>
      </c>
      <c r="G45" s="55" t="n">
        <f aca="false">NP15!$E$96</f>
        <v>0</v>
      </c>
      <c r="I45" s="55" t="n">
        <f aca="false">SP15!$E$96</f>
        <v>0</v>
      </c>
      <c r="K45" s="55" t="n">
        <f aca="false">'MID-COLUMBIA'!$E$96</f>
        <v>0</v>
      </c>
      <c r="M45" s="55"/>
      <c r="O45" s="55"/>
      <c r="P45" s="2"/>
      <c r="Q45" s="55"/>
      <c r="R45" s="2"/>
      <c r="S45" s="55"/>
      <c r="T45" s="2"/>
      <c r="U45" s="55"/>
      <c r="V45" s="55"/>
      <c r="W45" s="55"/>
      <c r="X45" s="55"/>
      <c r="Y45" s="55"/>
      <c r="AA45" s="55"/>
      <c r="AC45" s="55"/>
      <c r="AE45" s="55"/>
      <c r="AG45" s="55"/>
      <c r="AI45" s="55"/>
      <c r="AZ45" s="55" t="n">
        <f aca="false">C45+E45+G45+I45+K45+M45+O45+Q45+S45+U45+W45+Y45+AA45+AC45+AE45+AG45+AI45</f>
        <v>0</v>
      </c>
      <c r="BA45" s="56"/>
    </row>
    <row r="46" customFormat="false" ht="12.75" hidden="false" customHeight="false" outlineLevel="0" collapsed="false">
      <c r="A46" s="35" t="s">
        <v>28</v>
      </c>
      <c r="C46" s="55" t="n">
        <f aca="false">'WSCC-N'!$E$97</f>
        <v>0</v>
      </c>
      <c r="E46" s="55" t="n">
        <f aca="false">'WSCC-S'!$E$97</f>
        <v>0</v>
      </c>
      <c r="G46" s="55" t="n">
        <f aca="false">NP15!$E$97</f>
        <v>0</v>
      </c>
      <c r="I46" s="55" t="n">
        <f aca="false">SP15!$E$97</f>
        <v>0</v>
      </c>
      <c r="K46" s="55" t="n">
        <f aca="false">'MID-COLUMBIA'!$E$97</f>
        <v>0</v>
      </c>
      <c r="M46" s="55"/>
      <c r="O46" s="55"/>
      <c r="P46" s="2"/>
      <c r="Q46" s="55"/>
      <c r="R46" s="2"/>
      <c r="S46" s="55"/>
      <c r="T46" s="2"/>
      <c r="U46" s="55"/>
      <c r="V46" s="55"/>
      <c r="W46" s="55"/>
      <c r="X46" s="55"/>
      <c r="Y46" s="55"/>
      <c r="AA46" s="55"/>
      <c r="AC46" s="55"/>
      <c r="AE46" s="55"/>
      <c r="AG46" s="55"/>
      <c r="AI46" s="55"/>
      <c r="AZ46" s="55" t="n">
        <f aca="false">C46+E46+G46+I46+K46+M46+O46+Q46+S46+U46+W46+Y46+AA46+AC46+AE46+AG46+AI46</f>
        <v>0</v>
      </c>
      <c r="BA46" s="56"/>
    </row>
    <row r="47" customFormat="false" ht="12.75" hidden="false" customHeight="false" outlineLevel="0" collapsed="false">
      <c r="A47" s="35" t="s">
        <v>29</v>
      </c>
      <c r="C47" s="55" t="n">
        <f aca="false">'WSCC-N'!$E$98</f>
        <v>0</v>
      </c>
      <c r="E47" s="55" t="n">
        <f aca="false">'WSCC-S'!$E$98</f>
        <v>0</v>
      </c>
      <c r="G47" s="55" t="n">
        <f aca="false">NP15!$E$98</f>
        <v>0</v>
      </c>
      <c r="I47" s="55" t="n">
        <f aca="false">SP15!$E$98</f>
        <v>0</v>
      </c>
      <c r="K47" s="55" t="n">
        <f aca="false">'MID-COLUMBIA'!$E$98</f>
        <v>0</v>
      </c>
      <c r="M47" s="55"/>
      <c r="O47" s="55"/>
      <c r="P47" s="2"/>
      <c r="Q47" s="55"/>
      <c r="R47" s="2"/>
      <c r="S47" s="55"/>
      <c r="T47" s="2"/>
      <c r="U47" s="55"/>
      <c r="V47" s="55"/>
      <c r="W47" s="55"/>
      <c r="X47" s="55"/>
      <c r="Y47" s="55"/>
      <c r="AA47" s="55"/>
      <c r="AC47" s="55"/>
      <c r="AE47" s="55"/>
      <c r="AG47" s="55"/>
      <c r="AI47" s="55"/>
      <c r="AZ47" s="55" t="n">
        <f aca="false">C47+E47+G47+I47+K47+M47+O47+Q47+S47+U47+W47+Y47+AA47+AC47+AE47+AG47+AI47</f>
        <v>0</v>
      </c>
      <c r="BA47" s="56"/>
    </row>
    <row r="48" customFormat="false" ht="12.75" hidden="false" customHeight="false" outlineLevel="0" collapsed="false">
      <c r="A48" s="35" t="s">
        <v>30</v>
      </c>
      <c r="C48" s="55" t="n">
        <v>0</v>
      </c>
      <c r="E48" s="55" t="n">
        <v>0</v>
      </c>
      <c r="G48" s="55" t="n">
        <v>0</v>
      </c>
      <c r="I48" s="55" t="n">
        <v>0</v>
      </c>
      <c r="K48" s="55" t="n">
        <v>0</v>
      </c>
      <c r="M48" s="55"/>
      <c r="O48" s="55"/>
      <c r="P48" s="2"/>
      <c r="Q48" s="55"/>
      <c r="R48" s="2"/>
      <c r="S48" s="55"/>
      <c r="T48" s="2"/>
      <c r="U48" s="55"/>
      <c r="V48" s="55"/>
      <c r="W48" s="55"/>
      <c r="X48" s="55"/>
      <c r="Y48" s="55"/>
      <c r="AA48" s="55"/>
      <c r="AC48" s="55"/>
      <c r="AE48" s="55"/>
      <c r="AG48" s="55"/>
      <c r="AI48" s="55"/>
      <c r="AZ48" s="55" t="n">
        <f aca="false">C48+E48+G48+I48+K48+M48+O48+Q48+S48+U48+W48+Y48+AA48+AC48+AE48+AG48+AI48</f>
        <v>0</v>
      </c>
      <c r="BA48" s="56"/>
    </row>
    <row r="49" customFormat="false" ht="12.75" hidden="false" customHeight="false" outlineLevel="0" collapsed="false">
      <c r="A49" s="35" t="s">
        <v>31</v>
      </c>
      <c r="C49" s="55" t="n">
        <v>0</v>
      </c>
      <c r="E49" s="55" t="n">
        <v>0</v>
      </c>
      <c r="G49" s="55" t="n">
        <v>0</v>
      </c>
      <c r="I49" s="55" t="n">
        <v>0</v>
      </c>
      <c r="K49" s="55" t="n">
        <v>0</v>
      </c>
      <c r="M49" s="55"/>
      <c r="O49" s="55"/>
      <c r="P49" s="2"/>
      <c r="Q49" s="55"/>
      <c r="R49" s="2"/>
      <c r="S49" s="55"/>
      <c r="T49" s="2"/>
      <c r="U49" s="55"/>
      <c r="V49" s="55"/>
      <c r="W49" s="55"/>
      <c r="X49" s="55"/>
      <c r="Y49" s="55"/>
      <c r="AA49" s="55"/>
      <c r="AC49" s="55"/>
      <c r="AE49" s="55"/>
      <c r="AG49" s="55"/>
      <c r="AI49" s="55"/>
      <c r="AZ49" s="55" t="n">
        <f aca="false">C49+E49+G49+I49+K49+M49+O49+Q49+S49+U49+W49+Y49+AA49+AC49+AE49+AG49+AI49</f>
        <v>0</v>
      </c>
      <c r="BA49" s="56"/>
      <c r="BD49" s="59"/>
    </row>
    <row r="50" customFormat="false" ht="12.75" hidden="false" customHeight="false" outlineLevel="0" collapsed="false">
      <c r="A50" s="35" t="s">
        <v>32</v>
      </c>
      <c r="C50" s="55" t="n">
        <f aca="false">'WSCC-N'!$E$103</f>
        <v>0</v>
      </c>
      <c r="E50" s="55" t="n">
        <f aca="false">'WSCC-S'!$E$103</f>
        <v>0</v>
      </c>
      <c r="G50" s="55" t="n">
        <f aca="false">NP15!$E$103</f>
        <v>0</v>
      </c>
      <c r="I50" s="55" t="n">
        <f aca="false">SP15!$E$103</f>
        <v>0</v>
      </c>
      <c r="K50" s="55" t="n">
        <f aca="false">'MID-COLUMBIA'!$E$103</f>
        <v>0</v>
      </c>
      <c r="M50" s="55"/>
      <c r="O50" s="55"/>
      <c r="P50" s="2"/>
      <c r="Q50" s="55"/>
      <c r="R50" s="2"/>
      <c r="S50" s="55"/>
      <c r="T50" s="2"/>
      <c r="U50" s="55"/>
      <c r="V50" s="55"/>
      <c r="W50" s="55"/>
      <c r="X50" s="55"/>
      <c r="Y50" s="55"/>
      <c r="AA50" s="55"/>
      <c r="AC50" s="55"/>
      <c r="AE50" s="55"/>
      <c r="AG50" s="55"/>
      <c r="AI50" s="55"/>
      <c r="AZ50" s="55" t="n">
        <f aca="false">C50+E50+G50+I50+K50+M50+O50+Q50+S50+U50+W50+Y50+AA50+AC50+AE50+AG50+AI50</f>
        <v>0</v>
      </c>
      <c r="BA50" s="56"/>
      <c r="BD50" s="59"/>
    </row>
    <row r="51" customFormat="false" ht="12.75" hidden="false" customHeight="false" outlineLevel="0" collapsed="false">
      <c r="A51" s="35" t="s">
        <v>33</v>
      </c>
      <c r="C51" s="55" t="n">
        <f aca="false">'WSCC-N'!$E$106</f>
        <v>0</v>
      </c>
      <c r="E51" s="55" t="n">
        <f aca="false">'WSCC-S'!$E$106</f>
        <v>0</v>
      </c>
      <c r="G51" s="55" t="n">
        <f aca="false">NP15!$E$106</f>
        <v>0</v>
      </c>
      <c r="I51" s="55" t="n">
        <f aca="false">SP15!$E$106</f>
        <v>0</v>
      </c>
      <c r="K51" s="55" t="n">
        <f aca="false">'MID-COLUMBIA'!$E$106</f>
        <v>0</v>
      </c>
      <c r="M51" s="55"/>
      <c r="O51" s="55"/>
      <c r="P51" s="2"/>
      <c r="Q51" s="55"/>
      <c r="R51" s="55"/>
      <c r="S51" s="55"/>
      <c r="T51" s="2"/>
      <c r="U51" s="55"/>
      <c r="V51" s="55"/>
      <c r="W51" s="55"/>
      <c r="X51" s="55"/>
      <c r="Y51" s="55"/>
      <c r="AA51" s="55"/>
      <c r="AC51" s="55"/>
      <c r="AE51" s="55"/>
      <c r="AG51" s="55"/>
      <c r="AI51" s="55"/>
      <c r="AZ51" s="55" t="n">
        <f aca="false">C51+E51+G51+I51+K51+M51+O51+Q51+S51+U51+W51+Y51+AA51+AC51+AE51+AG51+AI51</f>
        <v>0</v>
      </c>
      <c r="BA51" s="56"/>
      <c r="BD51" s="60"/>
    </row>
    <row r="52" customFormat="false" ht="12.75" hidden="false" customHeight="false" outlineLevel="0" collapsed="false">
      <c r="A52" s="61" t="s">
        <v>34</v>
      </c>
      <c r="B52" s="62"/>
      <c r="C52" s="63" t="n">
        <f aca="false">SUM(C41:C51)</f>
        <v>0</v>
      </c>
      <c r="D52" s="62"/>
      <c r="E52" s="63" t="n">
        <f aca="false">SUM(E41:E51)</f>
        <v>0</v>
      </c>
      <c r="F52" s="62"/>
      <c r="G52" s="63" t="n">
        <f aca="false">SUM(G41:G51)</f>
        <v>0</v>
      </c>
      <c r="H52" s="62"/>
      <c r="I52" s="63" t="n">
        <f aca="false">SUM(I41:I51)</f>
        <v>0</v>
      </c>
      <c r="J52" s="62"/>
      <c r="K52" s="63" t="n">
        <f aca="false">SUM(K41:K51)</f>
        <v>0</v>
      </c>
      <c r="L52" s="62"/>
      <c r="M52" s="63"/>
      <c r="N52" s="62"/>
      <c r="O52" s="63"/>
      <c r="P52" s="62"/>
      <c r="Q52" s="63"/>
      <c r="R52" s="62"/>
      <c r="S52" s="63"/>
      <c r="T52" s="62"/>
      <c r="U52" s="63"/>
      <c r="V52" s="62"/>
      <c r="W52" s="63"/>
      <c r="X52" s="64"/>
      <c r="Y52" s="63"/>
      <c r="Z52" s="62"/>
      <c r="AA52" s="63"/>
      <c r="AB52" s="62"/>
      <c r="AC52" s="63"/>
      <c r="AD52" s="62"/>
      <c r="AE52" s="63"/>
      <c r="AF52" s="62"/>
      <c r="AG52" s="63"/>
      <c r="AH52" s="62"/>
      <c r="AI52" s="63"/>
      <c r="AJ52" s="62"/>
      <c r="AK52" s="62"/>
      <c r="AL52" s="62"/>
      <c r="AM52" s="62"/>
      <c r="AN52" s="62"/>
      <c r="AO52" s="62"/>
      <c r="AP52" s="62"/>
      <c r="AQ52" s="62"/>
      <c r="AR52" s="62"/>
      <c r="AS52" s="62"/>
      <c r="AT52" s="62"/>
      <c r="AU52" s="62"/>
      <c r="AV52" s="62"/>
      <c r="AW52" s="62"/>
      <c r="AX52" s="62"/>
      <c r="AY52" s="62"/>
      <c r="AZ52" s="63" t="n">
        <f aca="false">C52+E52+G52+I52+K52+M52+O52+Q52+S52+U52+W52+Y52+AA52+AC52+AE52+AG52+AI52</f>
        <v>0</v>
      </c>
      <c r="BA52" s="56"/>
      <c r="BD52" s="59"/>
    </row>
    <row r="53" customFormat="false" ht="12.75" hidden="false" customHeight="false" outlineLevel="0" collapsed="false">
      <c r="A53" s="35" t="s">
        <v>35</v>
      </c>
      <c r="C53" s="54" t="n">
        <f aca="false">'WSCC-N'!$E$108</f>
        <v>0</v>
      </c>
      <c r="E53" s="54" t="n">
        <f aca="false">'WSCC-S'!$E$108</f>
        <v>0</v>
      </c>
      <c r="G53" s="54" t="n">
        <f aca="false">NP15!$E$108</f>
        <v>0</v>
      </c>
      <c r="I53" s="54" t="n">
        <f aca="false">SP15!$E$108</f>
        <v>0</v>
      </c>
      <c r="K53" s="54" t="n">
        <f aca="false">'MID-COLUMBIA'!$E$108</f>
        <v>0</v>
      </c>
      <c r="M53" s="54"/>
      <c r="O53" s="54"/>
      <c r="P53" s="2"/>
      <c r="Q53" s="54"/>
      <c r="R53" s="2"/>
      <c r="S53" s="54"/>
      <c r="T53" s="2"/>
      <c r="U53" s="54"/>
      <c r="V53" s="2"/>
      <c r="W53" s="54"/>
      <c r="X53" s="55"/>
      <c r="Y53" s="54"/>
      <c r="AA53" s="54"/>
      <c r="AC53" s="54"/>
      <c r="AE53" s="54"/>
      <c r="AG53" s="54"/>
      <c r="AI53" s="54"/>
      <c r="AZ53" s="54" t="n">
        <f aca="false">C53+E53+G53+I53+K53+M53+O53+Q53+S53+U53+W53+Y53+AA53+AC53+AE53+AG53+AI53</f>
        <v>0</v>
      </c>
      <c r="BA53" s="56"/>
      <c r="BD53" s="65"/>
    </row>
    <row r="54" customFormat="false" ht="12.75" hidden="false" customHeight="false" outlineLevel="0" collapsed="false">
      <c r="A54" s="35" t="s">
        <v>36</v>
      </c>
      <c r="C54" s="54" t="n">
        <f aca="false">'WSCC-N'!$E$112</f>
        <v>0</v>
      </c>
      <c r="E54" s="54" t="n">
        <f aca="false">'WSCC-S'!$E$112</f>
        <v>0</v>
      </c>
      <c r="G54" s="54" t="n">
        <f aca="false">NP15!$E$112</f>
        <v>0</v>
      </c>
      <c r="I54" s="54" t="n">
        <f aca="false">SP15!$E$112</f>
        <v>0</v>
      </c>
      <c r="K54" s="54" t="n">
        <f aca="false">'MID-COLUMBIA'!$E$112</f>
        <v>0</v>
      </c>
      <c r="M54" s="54"/>
      <c r="O54" s="54"/>
      <c r="P54" s="2"/>
      <c r="Q54" s="54"/>
      <c r="R54" s="2"/>
      <c r="S54" s="54"/>
      <c r="T54" s="2"/>
      <c r="U54" s="54"/>
      <c r="V54" s="2"/>
      <c r="W54" s="54"/>
      <c r="X54" s="55"/>
      <c r="Y54" s="54"/>
      <c r="AA54" s="54"/>
      <c r="AC54" s="54"/>
      <c r="AE54" s="54"/>
      <c r="AG54" s="54"/>
      <c r="AI54" s="54"/>
      <c r="AZ54" s="54" t="n">
        <f aca="false">C54+E54+G54+I54+K54+M54+O54+Q54+S54+U54+W54+Y54+AA54+AC54+AE54+AG54+AI54</f>
        <v>0</v>
      </c>
      <c r="BA54" s="56"/>
      <c r="BD54" s="65"/>
    </row>
    <row r="55" customFormat="false" ht="12.75" hidden="false" customHeight="false" outlineLevel="0" collapsed="false">
      <c r="A55" s="35" t="s">
        <v>37</v>
      </c>
      <c r="C55" s="54" t="n">
        <f aca="false">'WSCC-N'!$E$113</f>
        <v>0</v>
      </c>
      <c r="E55" s="54" t="n">
        <f aca="false">'WSCC-S'!$E$113</f>
        <v>0</v>
      </c>
      <c r="G55" s="54" t="n">
        <f aca="false">NP15!$E$113</f>
        <v>0</v>
      </c>
      <c r="I55" s="54" t="n">
        <f aca="false">SP15!$E$113</f>
        <v>0</v>
      </c>
      <c r="K55" s="54" t="n">
        <f aca="false">'MID-COLUMBIA'!$E$113</f>
        <v>0</v>
      </c>
      <c r="M55" s="54"/>
      <c r="O55" s="54"/>
      <c r="P55" s="2"/>
      <c r="Q55" s="54"/>
      <c r="R55" s="2"/>
      <c r="S55" s="54"/>
      <c r="T55" s="2"/>
      <c r="U55" s="54"/>
      <c r="V55" s="2"/>
      <c r="W55" s="54"/>
      <c r="X55" s="55"/>
      <c r="Y55" s="54"/>
      <c r="AA55" s="54"/>
      <c r="AC55" s="54"/>
      <c r="AE55" s="54"/>
      <c r="AG55" s="54"/>
      <c r="AI55" s="54"/>
      <c r="AZ55" s="54" t="n">
        <f aca="false">C55+E55+G55+I55+K55+M55+O55+Q55+S55+U55+W55+Y55+AA55+AC55+AE55+AG55+AI55</f>
        <v>0</v>
      </c>
      <c r="BA55" s="56"/>
    </row>
    <row r="56" customFormat="false" ht="12.75" hidden="false" customHeight="false" outlineLevel="0" collapsed="false">
      <c r="A56" s="35" t="s">
        <v>38</v>
      </c>
      <c r="C56" s="54" t="n">
        <f aca="false">'WSCC-N'!$E$114</f>
        <v>0</v>
      </c>
      <c r="E56" s="54" t="n">
        <f aca="false">'WSCC-S'!$E$114</f>
        <v>0</v>
      </c>
      <c r="G56" s="54" t="n">
        <f aca="false">NP15!$E$114</f>
        <v>0</v>
      </c>
      <c r="I56" s="54" t="n">
        <f aca="false">SP15!$E$114</f>
        <v>0</v>
      </c>
      <c r="K56" s="54" t="n">
        <f aca="false">'MID-COLUMBIA'!$E$114</f>
        <v>0</v>
      </c>
      <c r="M56" s="54"/>
      <c r="O56" s="54"/>
      <c r="P56" s="2"/>
      <c r="Q56" s="54"/>
      <c r="R56" s="2"/>
      <c r="S56" s="54"/>
      <c r="T56" s="2"/>
      <c r="U56" s="54"/>
      <c r="V56" s="2"/>
      <c r="W56" s="54"/>
      <c r="X56" s="55"/>
      <c r="Y56" s="54"/>
      <c r="AA56" s="54"/>
      <c r="AC56" s="54"/>
      <c r="AE56" s="54"/>
      <c r="AG56" s="54"/>
      <c r="AI56" s="54"/>
      <c r="AZ56" s="54" t="n">
        <f aca="false">C56+E56+G56+I56+K56+M56+O56+Q56+S56+U56+W56+Y56+AA56+AC56+AE56+AG56+AI56</f>
        <v>0</v>
      </c>
      <c r="BA56" s="56"/>
    </row>
    <row r="57" customFormat="false" ht="15.75" hidden="false" customHeight="false" outlineLevel="0" collapsed="false">
      <c r="A57" s="61" t="s">
        <v>39</v>
      </c>
      <c r="B57" s="62"/>
      <c r="C57" s="63" t="n">
        <f aca="false">C39+C52+C53+C54+C55+C56</f>
        <v>0</v>
      </c>
      <c r="D57" s="62"/>
      <c r="E57" s="63" t="n">
        <f aca="false">E39+E52+E53+E54+E55+E56</f>
        <v>0</v>
      </c>
      <c r="F57" s="62"/>
      <c r="G57" s="63" t="n">
        <f aca="false">G39+G52+G53+G54+G55+G56</f>
        <v>0</v>
      </c>
      <c r="H57" s="62"/>
      <c r="I57" s="63" t="n">
        <f aca="false">I39+I52+I53+I54+I55+I56</f>
        <v>0</v>
      </c>
      <c r="J57" s="62"/>
      <c r="K57" s="63" t="n">
        <f aca="false">K39+K52+K53+K54+K55+K56</f>
        <v>0</v>
      </c>
      <c r="L57" s="62"/>
      <c r="M57" s="63"/>
      <c r="N57" s="62"/>
      <c r="O57" s="63"/>
      <c r="P57" s="62"/>
      <c r="Q57" s="63"/>
      <c r="R57" s="62"/>
      <c r="S57" s="63"/>
      <c r="T57" s="62"/>
      <c r="U57" s="63"/>
      <c r="V57" s="62"/>
      <c r="W57" s="63"/>
      <c r="X57" s="64"/>
      <c r="Y57" s="63"/>
      <c r="Z57" s="62"/>
      <c r="AA57" s="63"/>
      <c r="AB57" s="62"/>
      <c r="AC57" s="63"/>
      <c r="AD57" s="62"/>
      <c r="AE57" s="63"/>
      <c r="AF57" s="62"/>
      <c r="AG57" s="63"/>
      <c r="AH57" s="62"/>
      <c r="AI57" s="63"/>
      <c r="AJ57" s="62"/>
      <c r="AK57" s="62"/>
      <c r="AL57" s="62"/>
      <c r="AM57" s="62"/>
      <c r="AN57" s="62"/>
      <c r="AO57" s="62"/>
      <c r="AP57" s="62"/>
      <c r="AQ57" s="62"/>
      <c r="AR57" s="62"/>
      <c r="AS57" s="62"/>
      <c r="AT57" s="62"/>
      <c r="AU57" s="62"/>
      <c r="AV57" s="62"/>
      <c r="AW57" s="62"/>
      <c r="AX57" s="62"/>
      <c r="AY57" s="62"/>
      <c r="AZ57" s="63" t="n">
        <f aca="false">C57+E57+G57+I57+K57+M57+O57+Q57+S57+U57+W57+Y57+AA57+AC57+AE57+AG57+AI57</f>
        <v>0</v>
      </c>
      <c r="BA57" s="56"/>
      <c r="BB57" s="66" t="s">
        <v>40</v>
      </c>
    </row>
    <row r="58" customFormat="false" ht="12.75" hidden="false" customHeight="false" outlineLevel="0" collapsed="false">
      <c r="C58" s="57"/>
      <c r="E58" s="57"/>
      <c r="G58" s="57"/>
      <c r="I58" s="57"/>
      <c r="K58" s="57"/>
      <c r="M58" s="57"/>
      <c r="O58" s="57"/>
      <c r="P58" s="2"/>
      <c r="Q58" s="57"/>
      <c r="R58" s="2"/>
      <c r="S58" s="57"/>
      <c r="T58" s="2"/>
      <c r="U58" s="57"/>
      <c r="V58" s="57"/>
      <c r="W58" s="57"/>
      <c r="X58" s="55"/>
      <c r="Y58" s="57"/>
      <c r="AA58" s="57"/>
      <c r="AC58" s="57"/>
      <c r="AE58" s="57"/>
      <c r="AG58" s="57"/>
      <c r="AI58" s="57"/>
      <c r="AZ58" s="57"/>
      <c r="BA58" s="56"/>
      <c r="BB58" s="0" t="s">
        <v>41</v>
      </c>
      <c r="BC58" s="9"/>
      <c r="BD58" s="67" t="n">
        <f aca="false">'WSCC-N'!$E$118+'WSCC-S'!E118+'MID-COLUMBIA'!E118+NP15!E118+SP15!E118+ZP26!E118+NONCEC!E118+CLEAN!E118+Sheet7!E118+Sheet6!E118+Sheet5!E118+Sheet4!E118+Sheet3!E118+Sheet2!E118+Sheet1!E118</f>
        <v>3255</v>
      </c>
      <c r="BE58" s="9"/>
    </row>
    <row r="59" customFormat="false" ht="13.5" hidden="false" customHeight="false" outlineLevel="0" collapsed="false">
      <c r="A59" s="53" t="n">
        <f aca="false">+A4</f>
        <v>37621</v>
      </c>
      <c r="O59" s="1"/>
      <c r="P59" s="2"/>
      <c r="Q59" s="1"/>
      <c r="R59" s="2"/>
      <c r="S59" s="1"/>
      <c r="T59" s="2"/>
      <c r="U59" s="1"/>
      <c r="X59" s="9"/>
      <c r="BA59" s="56"/>
    </row>
    <row r="60" customFormat="false" ht="12.75" hidden="false" customHeight="false" outlineLevel="0" collapsed="false">
      <c r="A60" s="35" t="s">
        <v>42</v>
      </c>
      <c r="C60" s="54" t="n">
        <f aca="false">'WSCC-N'!$D$16</f>
        <v>0</v>
      </c>
      <c r="E60" s="54" t="n">
        <f aca="false">'WSCC-S'!$D$16</f>
        <v>0</v>
      </c>
      <c r="G60" s="54" t="n">
        <f aca="false">NP15!$D$16</f>
        <v>0</v>
      </c>
      <c r="I60" s="54" t="n">
        <f aca="false">SP15!$D$16</f>
        <v>0</v>
      </c>
      <c r="K60" s="54" t="n">
        <f aca="false">'MID-COLUMBIA'!$D$16</f>
        <v>0</v>
      </c>
      <c r="M60" s="54"/>
      <c r="O60" s="54"/>
      <c r="P60" s="2"/>
      <c r="Q60" s="54"/>
      <c r="R60" s="2"/>
      <c r="S60" s="54"/>
      <c r="T60" s="2"/>
      <c r="U60" s="54"/>
      <c r="V60" s="55"/>
      <c r="W60" s="54"/>
      <c r="X60" s="55"/>
      <c r="Y60" s="54"/>
      <c r="AA60" s="54"/>
      <c r="AC60" s="54"/>
      <c r="AE60" s="54"/>
      <c r="AG60" s="54"/>
      <c r="AI60" s="54"/>
      <c r="AZ60" s="54" t="n">
        <f aca="false">C60+E60+G60+I60+K60+M60+O60+Q60+S60+U60+W60+Y60+AA60+AC60+AE60+AG60+AI60</f>
        <v>0</v>
      </c>
      <c r="BA60" s="56"/>
      <c r="BB60" s="1" t="s">
        <v>43</v>
      </c>
      <c r="BD60" s="68" t="n">
        <f aca="false">+'WSCC-N'!$E$140+'WSCC-S'!$E$140+'MID-COLUMBIA'!$E$140+NP15!$E$140+SP15!$E$140+ZP26!$E$140+NONCEC!$E$140+CLEAN!$E$140+Sheet7!$E$140+Sheet6!$E$140+Sheet5!$E$140+Sheet4!$E$140+Sheet3!$E$140+Sheet2!$E$140+Sheet1!$E$140</f>
        <v>0</v>
      </c>
    </row>
    <row r="61" customFormat="false" ht="12.75" hidden="false" customHeight="false" outlineLevel="0" collapsed="false">
      <c r="A61" s="35" t="s">
        <v>44</v>
      </c>
      <c r="C61" s="54" t="n">
        <f aca="false">'WSCC-N'!$E$88</f>
        <v>0</v>
      </c>
      <c r="E61" s="54" t="n">
        <f aca="false">'WSCC-S'!$E$88</f>
        <v>0</v>
      </c>
      <c r="G61" s="54" t="n">
        <f aca="false">NP15!$E$88</f>
        <v>0</v>
      </c>
      <c r="I61" s="54" t="n">
        <f aca="false">SP15!$E$88</f>
        <v>0</v>
      </c>
      <c r="K61" s="54" t="n">
        <f aca="false">'MID-COLUMBIA'!$E$88</f>
        <v>0</v>
      </c>
      <c r="M61" s="54"/>
      <c r="O61" s="54"/>
      <c r="P61" s="2"/>
      <c r="Q61" s="54"/>
      <c r="R61" s="2"/>
      <c r="S61" s="54"/>
      <c r="T61" s="2"/>
      <c r="U61" s="54"/>
      <c r="V61" s="55"/>
      <c r="W61" s="54"/>
      <c r="X61" s="55"/>
      <c r="Y61" s="54"/>
      <c r="AA61" s="54"/>
      <c r="AC61" s="54"/>
      <c r="AE61" s="54"/>
      <c r="AG61" s="54"/>
      <c r="AI61" s="54"/>
      <c r="AZ61" s="54" t="n">
        <f aca="false">C61+E61+G61+I61+K61+M61+O61+Q61+S61+U61+W61+Y61+AA61+AC61+AE61+AG61+AI61</f>
        <v>0</v>
      </c>
      <c r="BA61" s="56"/>
      <c r="BB61" s="1" t="s">
        <v>45</v>
      </c>
      <c r="BD61" s="68" t="n">
        <f aca="false">+'WSCC-N'!$C$140+'WSCC-S'!$C$140+'MID-COLUMBIA'!$C$140+NP15!$C$140+SP15!$C$140+ZP26!$C$140+NONCEC!$C$140+CLEAN!$C$140+Sheet7!$C$140+Sheet6!$C$140+Sheet5!$C$140+Sheet4!$C$140+Sheet3!$C$140+Sheet2!$C$140+Sheet1!$C$140</f>
        <v>-672100</v>
      </c>
    </row>
    <row r="62" customFormat="false" ht="15.75" hidden="false" customHeight="false" outlineLevel="0" collapsed="false">
      <c r="A62" s="35" t="s">
        <v>46</v>
      </c>
      <c r="C62" s="54" t="n">
        <f aca="false">'WSCC-N'!$E$87</f>
        <v>0</v>
      </c>
      <c r="E62" s="54" t="n">
        <f aca="false">'WSCC-S'!$E$87</f>
        <v>0</v>
      </c>
      <c r="G62" s="54" t="n">
        <f aca="false">NP15!$E$87</f>
        <v>2963</v>
      </c>
      <c r="I62" s="54" t="n">
        <f aca="false">SP15!$E$87</f>
        <v>-4955</v>
      </c>
      <c r="K62" s="54" t="n">
        <f aca="false">'MID-COLUMBIA'!$E$87</f>
        <v>0</v>
      </c>
      <c r="M62" s="54"/>
      <c r="O62" s="54"/>
      <c r="P62" s="2"/>
      <c r="Q62" s="54"/>
      <c r="R62" s="2"/>
      <c r="S62" s="54"/>
      <c r="T62" s="2"/>
      <c r="U62" s="54"/>
      <c r="V62" s="55"/>
      <c r="W62" s="54"/>
      <c r="X62" s="55"/>
      <c r="Y62" s="54"/>
      <c r="AA62" s="54"/>
      <c r="AC62" s="54"/>
      <c r="AE62" s="54"/>
      <c r="AG62" s="54"/>
      <c r="AI62" s="54"/>
      <c r="AZ62" s="54" t="n">
        <f aca="false">C62+E62+G62+I62+K62+M62+O62+Q62+S62+U62+W62+Y62+AA62+AC62+AE62+AG62+AI62</f>
        <v>-1992</v>
      </c>
      <c r="BA62" s="56"/>
      <c r="BB62" s="66" t="s">
        <v>47</v>
      </c>
    </row>
    <row r="63" customFormat="false" ht="12.75" hidden="false" customHeight="false" outlineLevel="0" collapsed="false">
      <c r="A63" s="35"/>
      <c r="C63" s="55"/>
      <c r="E63" s="55"/>
      <c r="G63" s="55"/>
      <c r="I63" s="55"/>
      <c r="K63" s="55"/>
      <c r="M63" s="55"/>
      <c r="O63" s="55"/>
      <c r="P63" s="2"/>
      <c r="Q63" s="55"/>
      <c r="R63" s="2"/>
      <c r="S63" s="55"/>
      <c r="T63" s="2"/>
      <c r="U63" s="55"/>
      <c r="V63" s="55"/>
      <c r="W63" s="55"/>
      <c r="X63" s="55"/>
      <c r="Y63" s="55"/>
      <c r="AA63" s="55"/>
      <c r="AC63" s="55"/>
      <c r="AE63" s="55"/>
      <c r="AG63" s="55"/>
      <c r="AI63" s="55"/>
      <c r="AZ63" s="55" t="n">
        <f aca="false">C63+E63+G63+I63+K63+M63+O63+Q63+S63+U63+W63+Y63+AA63+AC63+AE63+AG63+AI63</f>
        <v>0</v>
      </c>
      <c r="BA63" s="56"/>
      <c r="BB63" s="1" t="s">
        <v>41</v>
      </c>
      <c r="BD63" s="69" t="n">
        <f aca="false">+'WSCC-N'!$F$118+'WSCC-S'!$F$118+'MID-COLUMBIA'!$F$118+NP15!$F$118+SP15!$F$118+ZP26!$F$118+NONCEC!$F$118+CLEAN!$F$118+Sheet7!$F$118+Sheet6!$F$118+Sheet5!$F$118+Sheet4!$F$118+Sheet3!$F$118+Sheet2!$F$118+Sheet1!$F$118</f>
        <v>3255</v>
      </c>
    </row>
    <row r="64" customFormat="false" ht="12.75" hidden="false" customHeight="false" outlineLevel="0" collapsed="false">
      <c r="A64" s="35" t="s">
        <v>48</v>
      </c>
      <c r="C64" s="54" t="n">
        <f aca="false">'WSCC-N'!$D$16</f>
        <v>0</v>
      </c>
      <c r="E64" s="54" t="n">
        <f aca="false">'WSCC-S'!$D$16</f>
        <v>0</v>
      </c>
      <c r="G64" s="54" t="n">
        <f aca="false">NP15!$D$16</f>
        <v>0</v>
      </c>
      <c r="I64" s="54" t="n">
        <f aca="false">SP15!$D$16</f>
        <v>0</v>
      </c>
      <c r="K64" s="54" t="n">
        <f aca="false">'MID-COLUMBIA'!$D$16</f>
        <v>0</v>
      </c>
      <c r="M64" s="54"/>
      <c r="O64" s="54"/>
      <c r="P64" s="2"/>
      <c r="Q64" s="54"/>
      <c r="R64" s="2"/>
      <c r="S64" s="54"/>
      <c r="T64" s="2"/>
      <c r="U64" s="54"/>
      <c r="V64" s="55"/>
      <c r="W64" s="54"/>
      <c r="X64" s="55"/>
      <c r="Y64" s="54"/>
      <c r="AA64" s="54"/>
      <c r="AC64" s="54"/>
      <c r="AE64" s="54"/>
      <c r="AG64" s="54"/>
      <c r="AI64" s="54"/>
      <c r="AZ64" s="54" t="n">
        <f aca="false">C64+E64+G64+I64+K64+M64+O64+Q64+S64+U64+W64+Y64+AA64+AC64+AE64+AG64+AI64</f>
        <v>0</v>
      </c>
      <c r="BA64" s="56"/>
    </row>
    <row r="65" customFormat="false" ht="12.75" hidden="false" customHeight="false" outlineLevel="0" collapsed="false">
      <c r="A65" s="35" t="s">
        <v>49</v>
      </c>
      <c r="B65" s="2" t="n">
        <f aca="false">C34+C53-C65</f>
        <v>0</v>
      </c>
      <c r="C65" s="54" t="n">
        <f aca="false">'WSCC-N'!$D$24</f>
        <v>0</v>
      </c>
      <c r="D65" s="2" t="n">
        <f aca="false">E34+E53-E65</f>
        <v>0</v>
      </c>
      <c r="E65" s="54" t="n">
        <f aca="false">'WSCC-S'!$D$24</f>
        <v>0</v>
      </c>
      <c r="G65" s="54" t="n">
        <f aca="false">NP15!$D$24</f>
        <v>0</v>
      </c>
      <c r="I65" s="54" t="n">
        <f aca="false">SP15!$D$24</f>
        <v>0</v>
      </c>
      <c r="K65" s="54" t="n">
        <f aca="false">'MID-COLUMBIA'!$D$24</f>
        <v>0</v>
      </c>
      <c r="M65" s="54"/>
      <c r="O65" s="54"/>
      <c r="P65" s="2"/>
      <c r="Q65" s="54"/>
      <c r="R65" s="2"/>
      <c r="S65" s="54"/>
      <c r="T65" s="2"/>
      <c r="U65" s="54"/>
      <c r="V65" s="55"/>
      <c r="W65" s="54"/>
      <c r="X65" s="55"/>
      <c r="Y65" s="54"/>
      <c r="AA65" s="54"/>
      <c r="AC65" s="54"/>
      <c r="AE65" s="54"/>
      <c r="AG65" s="54"/>
      <c r="AI65" s="54"/>
      <c r="AZ65" s="54" t="n">
        <f aca="false">C65+E65+G65+I65+K65+M65+O65+Q65+S65+U65+W65+Y65+AA65+AC65+AE65+AG65+AI65</f>
        <v>0</v>
      </c>
      <c r="BA65" s="56"/>
      <c r="BB65" s="1" t="s">
        <v>43</v>
      </c>
      <c r="BD65" s="68" t="n">
        <f aca="false">+'WSCC-N'!$E$139+'WSCC-S'!$E$139+'MID-COLUMBIA'!$E$139+NP15!$E$139+SP15!$E$139+ZP26!$E$139+NONCEC!$E$139+CLEAN!$E$139+Sheet7!$E$139+Sheet6!$E$139+Sheet5!$E$139+Sheet4!$E$139+Sheet3!$E$139+Sheet2!$E$139+Sheet1!$E$139</f>
        <v>0</v>
      </c>
    </row>
    <row r="66" customFormat="false" ht="12.75" hidden="false" customHeight="false" outlineLevel="0" collapsed="false">
      <c r="A66" s="35" t="s">
        <v>50</v>
      </c>
      <c r="C66" s="54" t="n">
        <f aca="false">'WSCC-N'!$D$38</f>
        <v>0</v>
      </c>
      <c r="E66" s="54" t="n">
        <f aca="false">'WSCC-S'!$D$38</f>
        <v>0</v>
      </c>
      <c r="G66" s="54" t="n">
        <f aca="false">NP15!$D$38</f>
        <v>12932674.24</v>
      </c>
      <c r="I66" s="54" t="n">
        <f aca="false">SP15!$D$38</f>
        <v>-7549752</v>
      </c>
      <c r="K66" s="54" t="n">
        <f aca="false">'MID-COLUMBIA'!$D$38</f>
        <v>-5382922.24</v>
      </c>
      <c r="M66" s="54"/>
      <c r="O66" s="54"/>
      <c r="P66" s="2"/>
      <c r="Q66" s="54"/>
      <c r="R66" s="2"/>
      <c r="S66" s="54"/>
      <c r="T66" s="2"/>
      <c r="U66" s="54"/>
      <c r="V66" s="55"/>
      <c r="W66" s="54"/>
      <c r="X66" s="55"/>
      <c r="Y66" s="54"/>
      <c r="AA66" s="54"/>
      <c r="AC66" s="54"/>
      <c r="AE66" s="54"/>
      <c r="AG66" s="54"/>
      <c r="AI66" s="54"/>
      <c r="AZ66" s="54" t="n">
        <f aca="false">C66+E66+G66+I66+K66+M66+O66+Q66+S66+U66+W66+Y66+AA66+AC66+AE66+AG66+AI66</f>
        <v>0</v>
      </c>
      <c r="BA66" s="56"/>
      <c r="BB66" s="1" t="s">
        <v>45</v>
      </c>
      <c r="BD66" s="68" t="n">
        <f aca="false">+'WSCC-N'!$C$139+'WSCC-S'!$C$139+'MID-COLUMBIA'!$C$139+ZP26!$C$139+NONCEC!$C$139+CLEAN!$C$139+NP15!$C$139+SP15!$C$139+Sheet7!$C$139+Sheet6!$C$139+Sheet5!$C$139+Sheet4!$C$139+Sheet3!$C$139+Sheet2!$C$139+Sheet1!$C$139</f>
        <v>-672100</v>
      </c>
    </row>
    <row r="67" customFormat="false" ht="12.75" hidden="false" customHeight="false" outlineLevel="0" collapsed="false">
      <c r="A67" s="32" t="s">
        <v>51</v>
      </c>
      <c r="B67" s="2" t="n">
        <f aca="false">C67-SUM(C64:C66)</f>
        <v>0</v>
      </c>
      <c r="C67" s="54" t="n">
        <f aca="false">C36+C57</f>
        <v>0</v>
      </c>
      <c r="D67" s="2" t="n">
        <f aca="false">E67-SUM(E64:E66)</f>
        <v>0</v>
      </c>
      <c r="E67" s="54" t="n">
        <f aca="false">E36+E57</f>
        <v>0</v>
      </c>
      <c r="G67" s="54" t="n">
        <f aca="false">G36+G57</f>
        <v>12932674.24</v>
      </c>
      <c r="I67" s="54" t="n">
        <f aca="false">I36+I57</f>
        <v>-7549752</v>
      </c>
      <c r="K67" s="54" t="n">
        <f aca="false">K36+K57</f>
        <v>-5382922.24</v>
      </c>
      <c r="M67" s="54"/>
      <c r="O67" s="54"/>
      <c r="P67" s="2"/>
      <c r="Q67" s="54"/>
      <c r="R67" s="2"/>
      <c r="S67" s="54"/>
      <c r="T67" s="2"/>
      <c r="U67" s="54"/>
      <c r="V67" s="55"/>
      <c r="W67" s="54"/>
      <c r="X67" s="55"/>
      <c r="Y67" s="54"/>
      <c r="AA67" s="54"/>
      <c r="AC67" s="54"/>
      <c r="AE67" s="54"/>
      <c r="AG67" s="54"/>
      <c r="AI67" s="54"/>
      <c r="AZ67" s="54" t="n">
        <f aca="false">AZ36+AZ57</f>
        <v>0</v>
      </c>
      <c r="BA67" s="56"/>
    </row>
    <row r="68" customFormat="false" ht="12.75" hidden="false" customHeight="false" outlineLevel="0" collapsed="false">
      <c r="C68" s="49"/>
      <c r="E68" s="49"/>
      <c r="G68" s="49"/>
      <c r="I68" s="49"/>
      <c r="K68" s="49"/>
      <c r="M68" s="49"/>
      <c r="O68" s="49"/>
      <c r="P68" s="2"/>
      <c r="Q68" s="49"/>
      <c r="R68" s="2"/>
      <c r="S68" s="49"/>
      <c r="T68" s="2"/>
      <c r="U68" s="49"/>
      <c r="W68" s="49"/>
      <c r="X68" s="70"/>
      <c r="Y68" s="49"/>
      <c r="AA68" s="49"/>
      <c r="AC68" s="49"/>
      <c r="AE68" s="49"/>
      <c r="AG68" s="49"/>
      <c r="AI68" s="49"/>
      <c r="AZ68" s="49"/>
      <c r="BA68" s="56"/>
    </row>
    <row r="69" customFormat="false" ht="13.5" hidden="false" customHeight="false" outlineLevel="0" collapsed="false">
      <c r="A69" s="71" t="s">
        <v>52</v>
      </c>
      <c r="C69" s="49"/>
      <c r="E69" s="49"/>
      <c r="G69" s="49"/>
      <c r="I69" s="49"/>
      <c r="K69" s="49"/>
      <c r="M69" s="49"/>
      <c r="O69" s="49"/>
      <c r="P69" s="2"/>
      <c r="Q69" s="49"/>
      <c r="R69" s="2"/>
      <c r="S69" s="49"/>
      <c r="T69" s="2"/>
      <c r="U69" s="49"/>
      <c r="W69" s="49"/>
      <c r="X69" s="70"/>
      <c r="Y69" s="49"/>
      <c r="AA69" s="49"/>
      <c r="AC69" s="49"/>
      <c r="AE69" s="49"/>
      <c r="AG69" s="49"/>
      <c r="AI69" s="49"/>
      <c r="AZ69" s="49"/>
      <c r="BA69" s="56"/>
      <c r="BF69" s="72"/>
    </row>
    <row r="70" customFormat="false" ht="12.75" hidden="false" customHeight="false" outlineLevel="0" collapsed="false">
      <c r="A70" s="32" t="s">
        <v>51</v>
      </c>
      <c r="C70" s="54" t="n">
        <f aca="false">'WSCC-N'!$D$53</f>
        <v>0</v>
      </c>
      <c r="E70" s="54" t="n">
        <f aca="false">'WSCC-S'!$D$53</f>
        <v>0</v>
      </c>
      <c r="G70" s="54" t="n">
        <f aca="false">NP15!$D$53</f>
        <v>0</v>
      </c>
      <c r="I70" s="54" t="n">
        <f aca="false">SP15!$D$53</f>
        <v>0</v>
      </c>
      <c r="K70" s="54" t="n">
        <f aca="false">'MID-COLUMBIA'!$D$53</f>
        <v>0</v>
      </c>
      <c r="M70" s="54"/>
      <c r="O70" s="54"/>
      <c r="P70" s="2"/>
      <c r="Q70" s="54"/>
      <c r="R70" s="2"/>
      <c r="S70" s="54"/>
      <c r="T70" s="2"/>
      <c r="U70" s="54"/>
      <c r="V70" s="55"/>
      <c r="W70" s="54"/>
      <c r="X70" s="55"/>
      <c r="Y70" s="54"/>
      <c r="AA70" s="54"/>
      <c r="AC70" s="54"/>
      <c r="AE70" s="54"/>
      <c r="AG70" s="54"/>
      <c r="AI70" s="54"/>
      <c r="AZ70" s="54" t="n">
        <f aca="false">C70+E70+G70+I70+K70+M70+O70+Q70+S70+U70+W70+Y70+AA70+AC70+AE70+AG70+AI70</f>
        <v>0</v>
      </c>
      <c r="BA70" s="56"/>
    </row>
    <row r="71" customFormat="false" ht="12.75" hidden="false" customHeight="false" outlineLevel="0" collapsed="false">
      <c r="B71" s="2" t="n">
        <f aca="false">SUM(C74:C76)-C67+C70</f>
        <v>0</v>
      </c>
      <c r="C71" s="73"/>
      <c r="D71" s="2" t="n">
        <f aca="false">SUM(E74:E76)-E67+E70</f>
        <v>0</v>
      </c>
      <c r="E71" s="73"/>
      <c r="G71" s="73"/>
      <c r="I71" s="73"/>
      <c r="K71" s="73"/>
      <c r="M71" s="73"/>
      <c r="O71" s="73"/>
      <c r="P71" s="2"/>
      <c r="Q71" s="73"/>
      <c r="R71" s="2"/>
      <c r="S71" s="73"/>
      <c r="T71" s="2"/>
      <c r="U71" s="73"/>
      <c r="V71" s="73"/>
      <c r="W71" s="73"/>
      <c r="X71" s="74"/>
      <c r="Y71" s="73"/>
      <c r="AA71" s="73"/>
      <c r="AC71" s="73"/>
      <c r="AE71" s="73"/>
      <c r="AG71" s="73"/>
      <c r="AI71" s="73"/>
      <c r="AZ71" s="73" t="n">
        <f aca="false">C71+E71+G71+I71+K71+M71+O71+Q71+S71+U71+W71+Y71+AA71+AC71+AE71+AG71+AI71</f>
        <v>0</v>
      </c>
      <c r="BA71" s="56"/>
    </row>
    <row r="72" customFormat="false" ht="13.5" hidden="false" customHeight="false" outlineLevel="0" collapsed="false">
      <c r="A72" s="75" t="n">
        <f aca="false">+A4</f>
        <v>37621</v>
      </c>
      <c r="O72" s="1"/>
      <c r="P72" s="2"/>
      <c r="Q72" s="1"/>
      <c r="R72" s="2"/>
      <c r="S72" s="1"/>
      <c r="T72" s="2"/>
      <c r="U72" s="1"/>
      <c r="X72" s="9"/>
      <c r="AZ72" s="1" t="s">
        <v>15</v>
      </c>
      <c r="BA72" s="56"/>
    </row>
    <row r="73" customFormat="false" ht="12.75" hidden="false" customHeight="false" outlineLevel="0" collapsed="false">
      <c r="A73" s="35" t="s">
        <v>21</v>
      </c>
      <c r="C73" s="54" t="n">
        <f aca="false">'WSCC-N'!$O$44</f>
        <v>0</v>
      </c>
      <c r="E73" s="54" t="n">
        <f aca="false">'WSCC-S'!$O$44</f>
        <v>0</v>
      </c>
      <c r="G73" s="54" t="n">
        <f aca="false">NP15!$O$44</f>
        <v>0</v>
      </c>
      <c r="I73" s="54" t="n">
        <f aca="false">SP15!$O$44</f>
        <v>0</v>
      </c>
      <c r="K73" s="54" t="n">
        <f aca="false">'MID-COLUMBIA'!$O$44</f>
        <v>0</v>
      </c>
      <c r="M73" s="54"/>
      <c r="O73" s="54"/>
      <c r="P73" s="2"/>
      <c r="Q73" s="54"/>
      <c r="R73" s="2"/>
      <c r="S73" s="54"/>
      <c r="T73" s="2"/>
      <c r="U73" s="54"/>
      <c r="V73" s="55"/>
      <c r="W73" s="54"/>
      <c r="X73" s="55"/>
      <c r="Y73" s="54"/>
      <c r="AA73" s="54"/>
      <c r="AC73" s="54"/>
      <c r="AE73" s="54"/>
      <c r="AG73" s="54"/>
      <c r="AI73" s="54"/>
      <c r="AZ73" s="54" t="n">
        <f aca="false">C73+E73+G73+I73+K73+M73+O73+Q73+S73+U73+W73+Y73+AA73+AC73+AE73+AG73+AI73</f>
        <v>0</v>
      </c>
      <c r="BA73" s="56"/>
    </row>
    <row r="74" customFormat="false" ht="12.75" hidden="false" customHeight="false" outlineLevel="0" collapsed="false">
      <c r="A74" s="35" t="s">
        <v>17</v>
      </c>
      <c r="C74" s="54" t="n">
        <f aca="false">'WSCC-N'!$O$16</f>
        <v>0</v>
      </c>
      <c r="E74" s="54" t="n">
        <f aca="false">'WSCC-S'!$O$16</f>
        <v>0</v>
      </c>
      <c r="G74" s="54" t="n">
        <f aca="false">NP15!$O$16</f>
        <v>0</v>
      </c>
      <c r="I74" s="54" t="n">
        <f aca="false">SP15!$O$16</f>
        <v>0</v>
      </c>
      <c r="K74" s="54" t="n">
        <f aca="false">'MID-COLUMBIA'!$O$16</f>
        <v>0</v>
      </c>
      <c r="M74" s="54"/>
      <c r="O74" s="54"/>
      <c r="P74" s="2"/>
      <c r="Q74" s="54"/>
      <c r="R74" s="2"/>
      <c r="S74" s="54"/>
      <c r="T74" s="2"/>
      <c r="U74" s="54"/>
      <c r="V74" s="55"/>
      <c r="W74" s="54"/>
      <c r="X74" s="55"/>
      <c r="Y74" s="54"/>
      <c r="AA74" s="54"/>
      <c r="AC74" s="54"/>
      <c r="AE74" s="54"/>
      <c r="AG74" s="54"/>
      <c r="AI74" s="54"/>
      <c r="AZ74" s="54" t="n">
        <f aca="false">C74+E74+G74+I74+K74+M74+O74+Q74+S74+U74+W74+Y74+AA74+AC74+AE74+AG74+AI74</f>
        <v>0</v>
      </c>
      <c r="BA74" s="56"/>
    </row>
    <row r="75" customFormat="false" ht="12.75" hidden="false" customHeight="false" outlineLevel="0" collapsed="false">
      <c r="A75" s="35" t="s">
        <v>53</v>
      </c>
      <c r="C75" s="54" t="n">
        <f aca="false">'WSCC-N'!$O$24</f>
        <v>0</v>
      </c>
      <c r="E75" s="54" t="n">
        <f aca="false">'WSCC-S'!$O$24</f>
        <v>0</v>
      </c>
      <c r="G75" s="54" t="n">
        <f aca="false">NP15!$O$24</f>
        <v>0</v>
      </c>
      <c r="I75" s="54" t="n">
        <f aca="false">SP15!$O$24</f>
        <v>0</v>
      </c>
      <c r="K75" s="54" t="n">
        <f aca="false">'MID-COLUMBIA'!$O$24</f>
        <v>0</v>
      </c>
      <c r="M75" s="54"/>
      <c r="O75" s="54"/>
      <c r="P75" s="2"/>
      <c r="Q75" s="54"/>
      <c r="R75" s="2"/>
      <c r="S75" s="54"/>
      <c r="T75" s="2"/>
      <c r="U75" s="54"/>
      <c r="V75" s="55"/>
      <c r="W75" s="54"/>
      <c r="X75" s="55"/>
      <c r="Y75" s="54"/>
      <c r="AA75" s="54"/>
      <c r="AC75" s="54"/>
      <c r="AE75" s="54"/>
      <c r="AG75" s="54"/>
      <c r="AI75" s="54"/>
      <c r="AZ75" s="54" t="n">
        <f aca="false">C75+E75+G75+I75+K75+M75+O75+Q75+S75+U75+W75+Y75+AA75+AC75+AE75+AG75+AI75</f>
        <v>0</v>
      </c>
      <c r="BA75" s="56"/>
    </row>
    <row r="76" customFormat="false" ht="12.75" hidden="false" customHeight="false" outlineLevel="0" collapsed="false">
      <c r="A76" s="35" t="s">
        <v>50</v>
      </c>
      <c r="C76" s="54" t="n">
        <f aca="false">'WSCC-N'!$O$38</f>
        <v>0</v>
      </c>
      <c r="E76" s="54" t="n">
        <f aca="false">'WSCC-S'!$O$38</f>
        <v>0</v>
      </c>
      <c r="G76" s="54" t="n">
        <f aca="false">NP15!$O$38</f>
        <v>12932674.24</v>
      </c>
      <c r="I76" s="54" t="n">
        <f aca="false">SP15!$O$38</f>
        <v>-7549752</v>
      </c>
      <c r="K76" s="54" t="n">
        <f aca="false">'MID-COLUMBIA'!$O$38</f>
        <v>-5382922.24</v>
      </c>
      <c r="M76" s="54"/>
      <c r="O76" s="54"/>
      <c r="P76" s="2"/>
      <c r="Q76" s="54"/>
      <c r="R76" s="2"/>
      <c r="S76" s="54"/>
      <c r="T76" s="2"/>
      <c r="U76" s="54"/>
      <c r="V76" s="55"/>
      <c r="W76" s="54"/>
      <c r="X76" s="55"/>
      <c r="Y76" s="54"/>
      <c r="AA76" s="54"/>
      <c r="AC76" s="54"/>
      <c r="AE76" s="54"/>
      <c r="AG76" s="54"/>
      <c r="AI76" s="54"/>
      <c r="AZ76" s="54" t="n">
        <f aca="false">C76+E76+G76+I76+K76+M76+O76+Q76+S76+U76+W76+Y76+AA76+AC76+AE76+AG76+AI76</f>
        <v>0</v>
      </c>
      <c r="BA76" s="56"/>
    </row>
    <row r="77" customFormat="false" ht="12.75" hidden="false" customHeight="false" outlineLevel="0" collapsed="false">
      <c r="A77" s="76" t="s">
        <v>51</v>
      </c>
      <c r="B77" s="62"/>
      <c r="C77" s="77" t="n">
        <f aca="false">SUM(C74:C76)</f>
        <v>0</v>
      </c>
      <c r="D77" s="62"/>
      <c r="E77" s="77" t="n">
        <f aca="false">SUM(E74:E76)</f>
        <v>0</v>
      </c>
      <c r="F77" s="62"/>
      <c r="G77" s="77" t="n">
        <f aca="false">SUM(G74:G76)</f>
        <v>12932674.24</v>
      </c>
      <c r="H77" s="62"/>
      <c r="I77" s="77" t="n">
        <f aca="false">SUM(I74:I76)</f>
        <v>-7549752</v>
      </c>
      <c r="J77" s="62"/>
      <c r="K77" s="77" t="n">
        <f aca="false">SUM(K74:K76)</f>
        <v>-5382922.24</v>
      </c>
      <c r="L77" s="62"/>
      <c r="M77" s="77"/>
      <c r="N77" s="62"/>
      <c r="O77" s="77"/>
      <c r="P77" s="62"/>
      <c r="Q77" s="77"/>
      <c r="R77" s="62"/>
      <c r="S77" s="77"/>
      <c r="T77" s="62"/>
      <c r="U77" s="77"/>
      <c r="V77" s="62"/>
      <c r="W77" s="77"/>
      <c r="X77" s="78"/>
      <c r="Y77" s="77"/>
      <c r="Z77" s="62"/>
      <c r="AA77" s="77"/>
      <c r="AB77" s="62"/>
      <c r="AC77" s="77"/>
      <c r="AD77" s="62"/>
      <c r="AE77" s="77"/>
      <c r="AF77" s="62"/>
      <c r="AG77" s="77"/>
      <c r="AH77" s="62"/>
      <c r="AI77" s="77"/>
      <c r="AJ77" s="62"/>
      <c r="AK77" s="62"/>
      <c r="AL77" s="62"/>
      <c r="AM77" s="62"/>
      <c r="AN77" s="62"/>
      <c r="AO77" s="62"/>
      <c r="AP77" s="62"/>
      <c r="AQ77" s="62"/>
      <c r="AR77" s="62"/>
      <c r="AS77" s="62"/>
      <c r="AT77" s="62"/>
      <c r="AU77" s="62"/>
      <c r="AV77" s="62"/>
      <c r="AW77" s="62"/>
      <c r="AX77" s="62"/>
      <c r="AY77" s="62"/>
      <c r="AZ77" s="77" t="n">
        <f aca="false">C77+E77+G77+I77+K77+M77+O77+Q77+S77+U77+W77+Y77+AA77+AC77+AE77+AG77+AI77</f>
        <v>0</v>
      </c>
      <c r="BA77" s="56"/>
      <c r="BB77" s="9"/>
      <c r="BC77" s="9"/>
      <c r="BD77" s="9"/>
      <c r="BE77" s="9"/>
    </row>
    <row r="78" customFormat="false" ht="12.75" hidden="false" customHeight="false" outlineLevel="0" collapsed="false">
      <c r="A78" s="32"/>
      <c r="O78" s="1"/>
      <c r="P78" s="2"/>
      <c r="Q78" s="1"/>
      <c r="R78" s="2"/>
      <c r="S78" s="1"/>
      <c r="T78" s="2"/>
      <c r="U78" s="1"/>
      <c r="X78" s="9"/>
      <c r="AZ78" s="1" t="s">
        <v>15</v>
      </c>
      <c r="BA78" s="56"/>
      <c r="BB78" s="9"/>
      <c r="BC78" s="9"/>
      <c r="BD78" s="9"/>
      <c r="BE78" s="79"/>
    </row>
    <row r="79" customFormat="false" ht="13.5" hidden="false" customHeight="false" outlineLevel="0" collapsed="false">
      <c r="A79" s="80" t="s">
        <v>54</v>
      </c>
      <c r="O79" s="1"/>
      <c r="P79" s="2"/>
      <c r="Q79" s="1"/>
      <c r="R79" s="2"/>
      <c r="S79" s="1"/>
      <c r="T79" s="2"/>
      <c r="U79" s="1"/>
      <c r="X79" s="9"/>
      <c r="BA79" s="56"/>
      <c r="BB79" s="9"/>
      <c r="BC79" s="9"/>
      <c r="BD79" s="9"/>
      <c r="BE79" s="9"/>
    </row>
    <row r="80" customFormat="false" ht="12.75" hidden="false" customHeight="false" outlineLevel="0" collapsed="false">
      <c r="A80" s="35" t="s">
        <v>21</v>
      </c>
      <c r="C80" s="81" t="n">
        <f aca="false">C39-C101</f>
        <v>0</v>
      </c>
      <c r="E80" s="81" t="n">
        <f aca="false">E39-E101</f>
        <v>0</v>
      </c>
      <c r="G80" s="81" t="n">
        <f aca="false">G39-G101</f>
        <v>0</v>
      </c>
      <c r="I80" s="81" t="n">
        <f aca="false">I39-I101</f>
        <v>0</v>
      </c>
      <c r="K80" s="81" t="n">
        <f aca="false">K39-K101</f>
        <v>0</v>
      </c>
      <c r="M80" s="81"/>
      <c r="O80" s="81"/>
      <c r="P80" s="2"/>
      <c r="Q80" s="81"/>
      <c r="R80" s="2"/>
      <c r="S80" s="81"/>
      <c r="T80" s="2"/>
      <c r="U80" s="81"/>
      <c r="V80" s="82"/>
      <c r="W80" s="81"/>
      <c r="X80" s="82"/>
      <c r="Y80" s="81"/>
      <c r="AA80" s="81"/>
      <c r="AC80" s="81"/>
      <c r="AE80" s="81"/>
      <c r="AG80" s="81"/>
      <c r="AI80" s="81"/>
      <c r="AZ80" s="81" t="n">
        <f aca="false">C80+E80+G80+I80+K80+M80+O80+Q80+S80+U80+W80+Y80+AA80+AC80+AE80+AG80+AI80</f>
        <v>0</v>
      </c>
      <c r="BA80" s="56"/>
      <c r="BB80" s="9"/>
      <c r="BC80" s="9"/>
      <c r="BD80" s="9"/>
      <c r="BE80" s="70"/>
    </row>
    <row r="81" customFormat="false" ht="12.75" hidden="false" customHeight="false" outlineLevel="0" collapsed="false">
      <c r="A81" s="35" t="s">
        <v>22</v>
      </c>
      <c r="O81" s="1"/>
      <c r="P81" s="2"/>
      <c r="Q81" s="1"/>
      <c r="R81" s="2"/>
      <c r="S81" s="1"/>
      <c r="T81" s="2"/>
      <c r="U81" s="1"/>
      <c r="X81" s="9"/>
      <c r="AZ81" s="1" t="s">
        <v>15</v>
      </c>
      <c r="BA81" s="56"/>
      <c r="BB81" s="9"/>
      <c r="BC81" s="9"/>
      <c r="BD81" s="9"/>
      <c r="BE81" s="83"/>
    </row>
    <row r="82" customFormat="false" ht="12.75" hidden="false" customHeight="false" outlineLevel="0" collapsed="false">
      <c r="A82" s="35" t="s">
        <v>23</v>
      </c>
      <c r="C82" s="84" t="n">
        <f aca="false">C41-C103</f>
        <v>0</v>
      </c>
      <c r="E82" s="84" t="n">
        <f aca="false">E41-E103</f>
        <v>0</v>
      </c>
      <c r="G82" s="84" t="n">
        <f aca="false">G41-G103</f>
        <v>0</v>
      </c>
      <c r="I82" s="84" t="n">
        <f aca="false">I41-I103</f>
        <v>0</v>
      </c>
      <c r="K82" s="84" t="n">
        <f aca="false">K41-K103</f>
        <v>0</v>
      </c>
      <c r="M82" s="84"/>
      <c r="O82" s="84"/>
      <c r="P82" s="2"/>
      <c r="Q82" s="84"/>
      <c r="R82" s="2"/>
      <c r="S82" s="84"/>
      <c r="T82" s="2"/>
      <c r="U82" s="84"/>
      <c r="V82" s="84"/>
      <c r="W82" s="84"/>
      <c r="X82" s="84"/>
      <c r="Y82" s="84"/>
      <c r="AA82" s="84"/>
      <c r="AC82" s="84"/>
      <c r="AE82" s="84"/>
      <c r="AG82" s="84"/>
      <c r="AI82" s="84"/>
      <c r="AZ82" s="84" t="n">
        <f aca="false">C82+E82+G82+I82+K82+M82+O82+Q82+S82+U82+W82+Y82+AA82+AC82+AE82+AG82+AI82</f>
        <v>0</v>
      </c>
      <c r="BA82" s="56"/>
      <c r="BB82" s="9"/>
      <c r="BC82" s="9"/>
      <c r="BD82" s="9"/>
      <c r="BE82" s="83"/>
    </row>
    <row r="83" customFormat="false" ht="12.75" hidden="false" customHeight="false" outlineLevel="0" collapsed="false">
      <c r="A83" s="35" t="s">
        <v>24</v>
      </c>
      <c r="C83" s="84" t="n">
        <f aca="false">C42-C104</f>
        <v>0</v>
      </c>
      <c r="E83" s="84" t="n">
        <f aca="false">E42-E104</f>
        <v>0</v>
      </c>
      <c r="G83" s="84" t="n">
        <f aca="false">G42-G104</f>
        <v>0</v>
      </c>
      <c r="I83" s="84" t="n">
        <f aca="false">I42-I104</f>
        <v>0</v>
      </c>
      <c r="K83" s="84" t="n">
        <f aca="false">K42-K104</f>
        <v>0</v>
      </c>
      <c r="M83" s="84"/>
      <c r="O83" s="84"/>
      <c r="P83" s="2"/>
      <c r="Q83" s="84"/>
      <c r="R83" s="2"/>
      <c r="S83" s="84"/>
      <c r="T83" s="2"/>
      <c r="U83" s="84"/>
      <c r="V83" s="84"/>
      <c r="W83" s="84"/>
      <c r="X83" s="84"/>
      <c r="Y83" s="84"/>
      <c r="AA83" s="84"/>
      <c r="AC83" s="84"/>
      <c r="AE83" s="84"/>
      <c r="AG83" s="84"/>
      <c r="AI83" s="84"/>
      <c r="AZ83" s="84" t="n">
        <f aca="false">C83+E83+G83+I83+K83+M83+O83+Q83+S83+U83+W83+Y83+AA83+AC83+AE83+AG83+AI83</f>
        <v>0</v>
      </c>
      <c r="BA83" s="56"/>
      <c r="BB83" s="9"/>
      <c r="BC83" s="9"/>
      <c r="BD83" s="9"/>
      <c r="BE83" s="83"/>
    </row>
    <row r="84" customFormat="false" ht="12.75" hidden="false" customHeight="false" outlineLevel="0" collapsed="false">
      <c r="A84" s="35" t="s">
        <v>25</v>
      </c>
      <c r="C84" s="84" t="n">
        <f aca="false">C43-C105</f>
        <v>0</v>
      </c>
      <c r="E84" s="84" t="n">
        <f aca="false">E43-E105</f>
        <v>0</v>
      </c>
      <c r="G84" s="84" t="n">
        <f aca="false">G43-G105</f>
        <v>0</v>
      </c>
      <c r="I84" s="84" t="n">
        <f aca="false">I43-I105</f>
        <v>0</v>
      </c>
      <c r="K84" s="84" t="n">
        <f aca="false">K43-K105</f>
        <v>0</v>
      </c>
      <c r="M84" s="84"/>
      <c r="O84" s="84"/>
      <c r="P84" s="2"/>
      <c r="Q84" s="84"/>
      <c r="R84" s="2"/>
      <c r="S84" s="84"/>
      <c r="T84" s="2"/>
      <c r="U84" s="84"/>
      <c r="V84" s="84"/>
      <c r="W84" s="84"/>
      <c r="X84" s="84"/>
      <c r="Y84" s="84"/>
      <c r="AA84" s="84"/>
      <c r="AC84" s="84"/>
      <c r="AE84" s="84"/>
      <c r="AG84" s="84"/>
      <c r="AI84" s="84"/>
      <c r="AZ84" s="84" t="n">
        <f aca="false">C84+E84+G84+I84+K84+M84+O84+Q84+S84+U84+W84+Y84+AA84+AC84+AE84+AG84+AI84</f>
        <v>0</v>
      </c>
      <c r="BA84" s="56"/>
      <c r="BB84" s="9"/>
      <c r="BC84" s="9"/>
      <c r="BD84" s="9"/>
      <c r="BE84" s="83"/>
    </row>
    <row r="85" customFormat="false" ht="12.75" hidden="false" customHeight="false" outlineLevel="0" collapsed="false">
      <c r="A85" s="35" t="s">
        <v>26</v>
      </c>
      <c r="C85" s="84" t="n">
        <f aca="false">C44-C106</f>
        <v>0</v>
      </c>
      <c r="E85" s="84" t="n">
        <f aca="false">E44-E106</f>
        <v>0</v>
      </c>
      <c r="G85" s="84" t="n">
        <f aca="false">G44-G106</f>
        <v>0</v>
      </c>
      <c r="I85" s="84" t="n">
        <f aca="false">I44-I106</f>
        <v>0</v>
      </c>
      <c r="K85" s="84" t="n">
        <f aca="false">K44-K106</f>
        <v>0</v>
      </c>
      <c r="M85" s="84"/>
      <c r="O85" s="84"/>
      <c r="P85" s="2"/>
      <c r="Q85" s="84"/>
      <c r="R85" s="2"/>
      <c r="S85" s="84"/>
      <c r="T85" s="2"/>
      <c r="U85" s="84"/>
      <c r="V85" s="84"/>
      <c r="W85" s="84"/>
      <c r="X85" s="84"/>
      <c r="Y85" s="84"/>
      <c r="AA85" s="84"/>
      <c r="AC85" s="84"/>
      <c r="AE85" s="84"/>
      <c r="AG85" s="84"/>
      <c r="AI85" s="84"/>
      <c r="AZ85" s="84" t="n">
        <f aca="false">C85+E85+G85+I85+K85+M85+O85+Q85+S85+U85+W85+Y85+AA85+AC85+AE85+AG85+AI85</f>
        <v>0</v>
      </c>
      <c r="BA85" s="56"/>
      <c r="BB85" s="9"/>
      <c r="BC85" s="9"/>
      <c r="BD85" s="9"/>
      <c r="BE85" s="83"/>
    </row>
    <row r="86" customFormat="false" ht="12.75" hidden="false" customHeight="false" outlineLevel="0" collapsed="false">
      <c r="A86" s="35" t="s">
        <v>27</v>
      </c>
      <c r="C86" s="84" t="n">
        <f aca="false">C45-C107</f>
        <v>0</v>
      </c>
      <c r="E86" s="84" t="n">
        <f aca="false">E45-E107</f>
        <v>0</v>
      </c>
      <c r="G86" s="84" t="n">
        <f aca="false">G45-G107</f>
        <v>0</v>
      </c>
      <c r="I86" s="84" t="n">
        <f aca="false">I45-I107</f>
        <v>0</v>
      </c>
      <c r="K86" s="84" t="n">
        <f aca="false">K45-K107</f>
        <v>0</v>
      </c>
      <c r="M86" s="84"/>
      <c r="O86" s="84"/>
      <c r="P86" s="2"/>
      <c r="Q86" s="84"/>
      <c r="R86" s="2"/>
      <c r="S86" s="84"/>
      <c r="T86" s="2"/>
      <c r="U86" s="84"/>
      <c r="V86" s="84"/>
      <c r="W86" s="84"/>
      <c r="X86" s="84"/>
      <c r="Y86" s="84"/>
      <c r="AA86" s="84"/>
      <c r="AC86" s="84"/>
      <c r="AE86" s="84"/>
      <c r="AG86" s="84"/>
      <c r="AI86" s="84"/>
      <c r="AZ86" s="84" t="n">
        <f aca="false">C86+E86+G86+I86+K86+M86+O86+Q86+S86+U86+W86+Y86+AA86+AC86+AE86+AG86+AI86</f>
        <v>0</v>
      </c>
      <c r="BA86" s="56"/>
      <c r="BB86" s="9"/>
      <c r="BC86" s="9"/>
      <c r="BD86" s="9"/>
      <c r="BE86" s="83"/>
    </row>
    <row r="87" customFormat="false" ht="12.75" hidden="false" customHeight="false" outlineLevel="0" collapsed="false">
      <c r="A87" s="35" t="s">
        <v>28</v>
      </c>
      <c r="C87" s="84" t="n">
        <f aca="false">C46-C108</f>
        <v>0</v>
      </c>
      <c r="E87" s="84" t="n">
        <f aca="false">E46-E108</f>
        <v>0</v>
      </c>
      <c r="G87" s="84" t="n">
        <f aca="false">G46-G108</f>
        <v>0</v>
      </c>
      <c r="I87" s="84" t="n">
        <f aca="false">I46-I108</f>
        <v>0</v>
      </c>
      <c r="K87" s="84" t="n">
        <f aca="false">K46-K108</f>
        <v>0</v>
      </c>
      <c r="M87" s="84"/>
      <c r="O87" s="84"/>
      <c r="P87" s="2"/>
      <c r="Q87" s="84"/>
      <c r="R87" s="2"/>
      <c r="S87" s="84"/>
      <c r="T87" s="2"/>
      <c r="U87" s="84"/>
      <c r="V87" s="84"/>
      <c r="W87" s="84"/>
      <c r="X87" s="84"/>
      <c r="Y87" s="84"/>
      <c r="AA87" s="84"/>
      <c r="AC87" s="84"/>
      <c r="AE87" s="84"/>
      <c r="AG87" s="84"/>
      <c r="AI87" s="84"/>
      <c r="AZ87" s="84" t="n">
        <f aca="false">C87+E87+G87+I87+K87+M87+O87+Q87+S87+U87+W87+Y87+AA87+AC87+AE87+AG87+AI87</f>
        <v>0</v>
      </c>
      <c r="BA87" s="56"/>
      <c r="BB87" s="9"/>
      <c r="BC87" s="9"/>
      <c r="BD87" s="9"/>
      <c r="BE87" s="83"/>
    </row>
    <row r="88" customFormat="false" ht="12.75" hidden="false" customHeight="false" outlineLevel="0" collapsed="false">
      <c r="A88" s="35" t="s">
        <v>29</v>
      </c>
      <c r="C88" s="84" t="n">
        <f aca="false">C47-C109</f>
        <v>0</v>
      </c>
      <c r="E88" s="84" t="n">
        <f aca="false">E47-E109</f>
        <v>0</v>
      </c>
      <c r="G88" s="84" t="n">
        <f aca="false">G47-G109</f>
        <v>0</v>
      </c>
      <c r="I88" s="84" t="n">
        <f aca="false">I47-I109</f>
        <v>0</v>
      </c>
      <c r="K88" s="84" t="n">
        <f aca="false">K47-K109</f>
        <v>0</v>
      </c>
      <c r="M88" s="84"/>
      <c r="O88" s="84"/>
      <c r="P88" s="2"/>
      <c r="Q88" s="84"/>
      <c r="R88" s="2"/>
      <c r="S88" s="84"/>
      <c r="T88" s="2"/>
      <c r="U88" s="84"/>
      <c r="V88" s="84"/>
      <c r="W88" s="84"/>
      <c r="X88" s="84"/>
      <c r="Y88" s="84"/>
      <c r="AA88" s="84"/>
      <c r="AC88" s="84"/>
      <c r="AE88" s="84"/>
      <c r="AG88" s="84"/>
      <c r="AI88" s="84"/>
      <c r="AZ88" s="84" t="n">
        <f aca="false">C88+E88+G88+I88+K88+M88+O88+Q88+S88+U88+W88+Y88+AA88+AC88+AE88+AG88+AI88</f>
        <v>0</v>
      </c>
      <c r="BA88" s="56"/>
      <c r="BB88" s="9"/>
      <c r="BC88" s="9"/>
      <c r="BD88" s="9"/>
      <c r="BE88" s="83"/>
    </row>
    <row r="89" customFormat="false" ht="12.75" hidden="false" customHeight="false" outlineLevel="0" collapsed="false">
      <c r="A89" s="35" t="s">
        <v>30</v>
      </c>
      <c r="C89" s="84" t="n">
        <v>0</v>
      </c>
      <c r="E89" s="84" t="n">
        <v>0</v>
      </c>
      <c r="G89" s="84" t="n">
        <v>0</v>
      </c>
      <c r="I89" s="84" t="n">
        <v>0</v>
      </c>
      <c r="K89" s="84" t="n">
        <v>0</v>
      </c>
      <c r="M89" s="84"/>
      <c r="O89" s="84"/>
      <c r="P89" s="2"/>
      <c r="Q89" s="84"/>
      <c r="R89" s="2"/>
      <c r="S89" s="84"/>
      <c r="T89" s="2"/>
      <c r="U89" s="84"/>
      <c r="V89" s="84"/>
      <c r="W89" s="84"/>
      <c r="X89" s="84"/>
      <c r="Y89" s="84"/>
      <c r="AA89" s="84"/>
      <c r="AC89" s="84"/>
      <c r="AE89" s="84"/>
      <c r="AG89" s="84"/>
      <c r="AI89" s="84"/>
      <c r="AZ89" s="84" t="n">
        <f aca="false">C89+E89+G89+I89+K89+M89+O89+Q89+S89+U89+W89+Y89+AA89+AC89+AE89+AG89+AI89</f>
        <v>0</v>
      </c>
      <c r="BA89" s="56"/>
      <c r="BB89" s="9"/>
      <c r="BC89" s="9"/>
      <c r="BD89" s="9"/>
      <c r="BE89" s="83"/>
    </row>
    <row r="90" customFormat="false" ht="12.75" hidden="false" customHeight="false" outlineLevel="0" collapsed="false">
      <c r="A90" s="35" t="s">
        <v>32</v>
      </c>
      <c r="C90" s="84" t="n">
        <f aca="false">C50-C112</f>
        <v>0</v>
      </c>
      <c r="E90" s="84" t="n">
        <f aca="false">E50-E112</f>
        <v>0</v>
      </c>
      <c r="G90" s="84" t="n">
        <f aca="false">G50-G112</f>
        <v>0</v>
      </c>
      <c r="I90" s="84" t="n">
        <f aca="false">I50-I112</f>
        <v>0</v>
      </c>
      <c r="K90" s="84" t="n">
        <f aca="false">K50-K112</f>
        <v>0</v>
      </c>
      <c r="M90" s="84"/>
      <c r="O90" s="84"/>
      <c r="P90" s="2"/>
      <c r="Q90" s="84"/>
      <c r="R90" s="2"/>
      <c r="S90" s="84"/>
      <c r="T90" s="2"/>
      <c r="U90" s="84"/>
      <c r="V90" s="84"/>
      <c r="W90" s="84"/>
      <c r="X90" s="84"/>
      <c r="Y90" s="84"/>
      <c r="AA90" s="84"/>
      <c r="AC90" s="84"/>
      <c r="AE90" s="84"/>
      <c r="AG90" s="84"/>
      <c r="AI90" s="84"/>
      <c r="AZ90" s="84" t="n">
        <f aca="false">C90+E90+G90+I90+K90+M90+O90+Q90+S90+U90+W90+Y90+AA90+AC90+AE90+AG90+AI90</f>
        <v>0</v>
      </c>
      <c r="BA90" s="56"/>
      <c r="BB90" s="9"/>
      <c r="BC90" s="9"/>
      <c r="BD90" s="9"/>
      <c r="BE90" s="83"/>
    </row>
    <row r="91" customFormat="false" ht="12.75" hidden="false" customHeight="false" outlineLevel="0" collapsed="false">
      <c r="A91" s="35" t="s">
        <v>33</v>
      </c>
      <c r="C91" s="84" t="n">
        <f aca="false">C51-C113</f>
        <v>0</v>
      </c>
      <c r="E91" s="84" t="n">
        <f aca="false">E51-E113</f>
        <v>0</v>
      </c>
      <c r="G91" s="84" t="n">
        <f aca="false">G51-G113</f>
        <v>0</v>
      </c>
      <c r="I91" s="84" t="n">
        <f aca="false">I51-I113</f>
        <v>0</v>
      </c>
      <c r="K91" s="84" t="n">
        <f aca="false">K51-K113</f>
        <v>0</v>
      </c>
      <c r="M91" s="84"/>
      <c r="O91" s="84"/>
      <c r="P91" s="2"/>
      <c r="Q91" s="84"/>
      <c r="R91" s="2"/>
      <c r="S91" s="84"/>
      <c r="T91" s="2"/>
      <c r="U91" s="84"/>
      <c r="V91" s="84"/>
      <c r="W91" s="84"/>
      <c r="X91" s="84"/>
      <c r="Y91" s="84"/>
      <c r="AA91" s="84"/>
      <c r="AC91" s="84"/>
      <c r="AE91" s="84"/>
      <c r="AG91" s="84"/>
      <c r="AI91" s="84"/>
      <c r="AZ91" s="84" t="n">
        <f aca="false">C91+E91+G91+I91+K91+M91+O91+Q91+S91+U91+W91+Y91+AA91+AC91+AE91+AG91+AI91</f>
        <v>0</v>
      </c>
      <c r="BA91" s="56"/>
      <c r="BB91" s="9"/>
      <c r="BC91" s="9"/>
      <c r="BD91" s="9"/>
      <c r="BE91" s="83"/>
    </row>
    <row r="92" customFormat="false" ht="12.75" hidden="false" customHeight="false" outlineLevel="0" collapsed="false">
      <c r="A92" s="85" t="s">
        <v>34</v>
      </c>
      <c r="B92" s="86"/>
      <c r="C92" s="87" t="n">
        <f aca="false">SUM(C82:C91)</f>
        <v>0</v>
      </c>
      <c r="D92" s="86"/>
      <c r="E92" s="87" t="n">
        <f aca="false">SUM(E82:E91)</f>
        <v>0</v>
      </c>
      <c r="F92" s="86"/>
      <c r="G92" s="87" t="n">
        <f aca="false">SUM(G82:G91)</f>
        <v>0</v>
      </c>
      <c r="H92" s="86"/>
      <c r="I92" s="87" t="n">
        <f aca="false">SUM(I82:I91)</f>
        <v>0</v>
      </c>
      <c r="J92" s="88"/>
      <c r="K92" s="87" t="n">
        <f aca="false">SUM(K82:K91)</f>
        <v>0</v>
      </c>
      <c r="L92" s="86"/>
      <c r="M92" s="87"/>
      <c r="N92" s="86"/>
      <c r="O92" s="87"/>
      <c r="P92" s="86"/>
      <c r="Q92" s="87"/>
      <c r="R92" s="86"/>
      <c r="S92" s="87"/>
      <c r="T92" s="86"/>
      <c r="U92" s="87"/>
      <c r="V92" s="88"/>
      <c r="W92" s="87"/>
      <c r="X92" s="88"/>
      <c r="Y92" s="87"/>
      <c r="Z92" s="86"/>
      <c r="AA92" s="87"/>
      <c r="AB92" s="86"/>
      <c r="AC92" s="87"/>
      <c r="AD92" s="86"/>
      <c r="AE92" s="87"/>
      <c r="AF92" s="86"/>
      <c r="AG92" s="87"/>
      <c r="AH92" s="86"/>
      <c r="AI92" s="87"/>
      <c r="AJ92" s="86"/>
      <c r="AK92" s="86"/>
      <c r="AL92" s="86"/>
      <c r="AM92" s="86"/>
      <c r="AN92" s="86"/>
      <c r="AO92" s="86"/>
      <c r="AP92" s="86"/>
      <c r="AQ92" s="86"/>
      <c r="AR92" s="86"/>
      <c r="AS92" s="86"/>
      <c r="AT92" s="86"/>
      <c r="AU92" s="86"/>
      <c r="AV92" s="86"/>
      <c r="AW92" s="86"/>
      <c r="AX92" s="86"/>
      <c r="AY92" s="86"/>
      <c r="AZ92" s="87" t="n">
        <f aca="false">C92+E92+G92+I92+K92+M92+O92+Q92+S92+U92+W92+Y92+AA92+AC92+AE92+AG92+AI92</f>
        <v>0</v>
      </c>
      <c r="BA92" s="56"/>
      <c r="BB92" s="9"/>
      <c r="BC92" s="9"/>
      <c r="BD92" s="9"/>
      <c r="BE92" s="83"/>
    </row>
    <row r="93" customFormat="false" ht="12.75" hidden="false" customHeight="false" outlineLevel="0" collapsed="false">
      <c r="A93" s="89" t="s">
        <v>35</v>
      </c>
      <c r="B93" s="86"/>
      <c r="C93" s="87" t="n">
        <f aca="false">C53-C115</f>
        <v>0</v>
      </c>
      <c r="D93" s="86"/>
      <c r="E93" s="87" t="n">
        <f aca="false">E53-E115</f>
        <v>0</v>
      </c>
      <c r="F93" s="86"/>
      <c r="G93" s="87" t="n">
        <f aca="false">G53-G115</f>
        <v>0</v>
      </c>
      <c r="H93" s="86"/>
      <c r="I93" s="87" t="n">
        <f aca="false">I53-I115</f>
        <v>0</v>
      </c>
      <c r="J93" s="86"/>
      <c r="K93" s="87" t="n">
        <f aca="false">K53-K115</f>
        <v>0</v>
      </c>
      <c r="L93" s="86"/>
      <c r="M93" s="87"/>
      <c r="N93" s="86"/>
      <c r="O93" s="87"/>
      <c r="P93" s="86"/>
      <c r="Q93" s="87"/>
      <c r="R93" s="86"/>
      <c r="S93" s="87"/>
      <c r="T93" s="86"/>
      <c r="U93" s="87"/>
      <c r="V93" s="88"/>
      <c r="W93" s="87"/>
      <c r="X93" s="88"/>
      <c r="Y93" s="87"/>
      <c r="Z93" s="86"/>
      <c r="AA93" s="87"/>
      <c r="AB93" s="86"/>
      <c r="AC93" s="87"/>
      <c r="AD93" s="86"/>
      <c r="AE93" s="87"/>
      <c r="AF93" s="86"/>
      <c r="AG93" s="87"/>
      <c r="AH93" s="86"/>
      <c r="AI93" s="87"/>
      <c r="AJ93" s="86"/>
      <c r="AK93" s="86"/>
      <c r="AL93" s="86"/>
      <c r="AM93" s="86"/>
      <c r="AN93" s="86"/>
      <c r="AO93" s="86"/>
      <c r="AP93" s="86"/>
      <c r="AQ93" s="86"/>
      <c r="AR93" s="86"/>
      <c r="AS93" s="86"/>
      <c r="AT93" s="86"/>
      <c r="AU93" s="86"/>
      <c r="AV93" s="86"/>
      <c r="AW93" s="86"/>
      <c r="AX93" s="86"/>
      <c r="AY93" s="86"/>
      <c r="AZ93" s="87" t="n">
        <f aca="false">C93+E93+G93+I93+K93+M93+O93+Q93+S93+U93+W93+Y93+AA93+AC93+AE93+AG93+AI93</f>
        <v>0</v>
      </c>
      <c r="BA93" s="56"/>
    </row>
    <row r="94" customFormat="false" ht="12.75" hidden="false" customHeight="false" outlineLevel="0" collapsed="false">
      <c r="A94" s="90" t="s">
        <v>36</v>
      </c>
      <c r="B94" s="86"/>
      <c r="C94" s="87" t="n">
        <f aca="false">C54-C116</f>
        <v>0</v>
      </c>
      <c r="D94" s="86"/>
      <c r="E94" s="87" t="n">
        <f aca="false">E54-E116</f>
        <v>0</v>
      </c>
      <c r="F94" s="86"/>
      <c r="G94" s="87" t="n">
        <f aca="false">G54-G116</f>
        <v>0</v>
      </c>
      <c r="H94" s="86"/>
      <c r="I94" s="87" t="n">
        <f aca="false">I54-I116</f>
        <v>0</v>
      </c>
      <c r="J94" s="86"/>
      <c r="K94" s="87" t="n">
        <f aca="false">K54-K116</f>
        <v>0</v>
      </c>
      <c r="L94" s="86"/>
      <c r="M94" s="87"/>
      <c r="N94" s="86"/>
      <c r="O94" s="87"/>
      <c r="P94" s="86"/>
      <c r="Q94" s="87"/>
      <c r="R94" s="86"/>
      <c r="S94" s="87"/>
      <c r="T94" s="86"/>
      <c r="U94" s="87"/>
      <c r="V94" s="88"/>
      <c r="W94" s="87"/>
      <c r="X94" s="88"/>
      <c r="Y94" s="87"/>
      <c r="Z94" s="86"/>
      <c r="AA94" s="87"/>
      <c r="AB94" s="86"/>
      <c r="AC94" s="87"/>
      <c r="AD94" s="86"/>
      <c r="AE94" s="87"/>
      <c r="AF94" s="86"/>
      <c r="AG94" s="87"/>
      <c r="AH94" s="86"/>
      <c r="AI94" s="87"/>
      <c r="AJ94" s="86"/>
      <c r="AK94" s="86"/>
      <c r="AL94" s="86"/>
      <c r="AM94" s="86"/>
      <c r="AN94" s="86"/>
      <c r="AO94" s="86"/>
      <c r="AP94" s="86"/>
      <c r="AQ94" s="86"/>
      <c r="AR94" s="86"/>
      <c r="AS94" s="86"/>
      <c r="AT94" s="86"/>
      <c r="AU94" s="86"/>
      <c r="AV94" s="86"/>
      <c r="AW94" s="86"/>
      <c r="AX94" s="86"/>
      <c r="AY94" s="86"/>
      <c r="AZ94" s="87" t="n">
        <f aca="false">C94+E94+G94+I94+K94+M94+O94+Q94+S94+U94+W94+Y94+AA94+AC94+AE94+AG94+AI94</f>
        <v>0</v>
      </c>
      <c r="BA94" s="56"/>
    </row>
    <row r="95" customFormat="false" ht="12.75" hidden="false" customHeight="false" outlineLevel="0" collapsed="false">
      <c r="A95" s="90" t="s">
        <v>37</v>
      </c>
      <c r="B95" s="86"/>
      <c r="C95" s="87" t="n">
        <f aca="false">C55-C117</f>
        <v>0</v>
      </c>
      <c r="D95" s="86"/>
      <c r="E95" s="87" t="n">
        <f aca="false">E55-E117</f>
        <v>0</v>
      </c>
      <c r="F95" s="86"/>
      <c r="G95" s="87" t="n">
        <f aca="false">G55-G117</f>
        <v>0</v>
      </c>
      <c r="H95" s="86"/>
      <c r="I95" s="87" t="n">
        <f aca="false">I55-I117</f>
        <v>0</v>
      </c>
      <c r="J95" s="86"/>
      <c r="K95" s="87" t="n">
        <f aca="false">K55-K117</f>
        <v>0</v>
      </c>
      <c r="L95" s="86"/>
      <c r="M95" s="87"/>
      <c r="N95" s="86"/>
      <c r="O95" s="87"/>
      <c r="P95" s="86"/>
      <c r="Q95" s="87"/>
      <c r="R95" s="86"/>
      <c r="S95" s="87"/>
      <c r="T95" s="86"/>
      <c r="U95" s="87"/>
      <c r="V95" s="88"/>
      <c r="W95" s="87"/>
      <c r="X95" s="88"/>
      <c r="Y95" s="87"/>
      <c r="Z95" s="86"/>
      <c r="AA95" s="87"/>
      <c r="AB95" s="86"/>
      <c r="AC95" s="87"/>
      <c r="AD95" s="86"/>
      <c r="AE95" s="87"/>
      <c r="AF95" s="86"/>
      <c r="AG95" s="87"/>
      <c r="AH95" s="86"/>
      <c r="AI95" s="87"/>
      <c r="AJ95" s="86"/>
      <c r="AK95" s="86"/>
      <c r="AL95" s="86"/>
      <c r="AM95" s="86"/>
      <c r="AN95" s="86"/>
      <c r="AO95" s="86"/>
      <c r="AP95" s="86"/>
      <c r="AQ95" s="86"/>
      <c r="AR95" s="86"/>
      <c r="AS95" s="86"/>
      <c r="AT95" s="86"/>
      <c r="AU95" s="86"/>
      <c r="AV95" s="86"/>
      <c r="AW95" s="86"/>
      <c r="AX95" s="86"/>
      <c r="AY95" s="86"/>
      <c r="AZ95" s="87" t="n">
        <f aca="false">C95+E95+G95+I95+K95+M95+O95+Q95+S95+U95+W95+Y95+AA95+AC95+AE95+AG95+AI95</f>
        <v>0</v>
      </c>
      <c r="BA95" s="56"/>
    </row>
    <row r="96" customFormat="false" ht="12.75" hidden="false" customHeight="false" outlineLevel="0" collapsed="false">
      <c r="A96" s="89" t="s">
        <v>38</v>
      </c>
      <c r="B96" s="86"/>
      <c r="C96" s="87" t="n">
        <f aca="false">C56-C118</f>
        <v>0</v>
      </c>
      <c r="D96" s="86"/>
      <c r="E96" s="87" t="n">
        <f aca="false">E56-E118</f>
        <v>0</v>
      </c>
      <c r="F96" s="86"/>
      <c r="G96" s="87" t="n">
        <f aca="false">G56-G118</f>
        <v>0</v>
      </c>
      <c r="H96" s="86"/>
      <c r="I96" s="87" t="n">
        <f aca="false">I56-I118</f>
        <v>0</v>
      </c>
      <c r="J96" s="86"/>
      <c r="K96" s="87" t="n">
        <f aca="false">K56-K118</f>
        <v>0</v>
      </c>
      <c r="L96" s="86"/>
      <c r="M96" s="87"/>
      <c r="N96" s="86"/>
      <c r="O96" s="87"/>
      <c r="P96" s="86"/>
      <c r="Q96" s="87"/>
      <c r="R96" s="86"/>
      <c r="S96" s="87"/>
      <c r="T96" s="86"/>
      <c r="U96" s="87"/>
      <c r="V96" s="88"/>
      <c r="W96" s="87"/>
      <c r="X96" s="88"/>
      <c r="Y96" s="87"/>
      <c r="Z96" s="86"/>
      <c r="AA96" s="87"/>
      <c r="AB96" s="86"/>
      <c r="AC96" s="87"/>
      <c r="AD96" s="86"/>
      <c r="AE96" s="87"/>
      <c r="AF96" s="86"/>
      <c r="AG96" s="87"/>
      <c r="AH96" s="86"/>
      <c r="AI96" s="87"/>
      <c r="AJ96" s="86"/>
      <c r="AK96" s="86"/>
      <c r="AL96" s="86"/>
      <c r="AM96" s="86"/>
      <c r="AN96" s="86"/>
      <c r="AO96" s="86"/>
      <c r="AP96" s="86"/>
      <c r="AQ96" s="86"/>
      <c r="AR96" s="86"/>
      <c r="AS96" s="86"/>
      <c r="AT96" s="86"/>
      <c r="AU96" s="86"/>
      <c r="AV96" s="86"/>
      <c r="AW96" s="86"/>
      <c r="AX96" s="86"/>
      <c r="AY96" s="86"/>
      <c r="AZ96" s="87" t="n">
        <f aca="false">C96+E96+G96+I96+K96+M96+O96+Q96+S96+U96+W96+Y96+AA96+AC96+AE96+AG96+AI96</f>
        <v>0</v>
      </c>
      <c r="BA96" s="56"/>
    </row>
    <row r="97" customFormat="false" ht="12.75" hidden="false" customHeight="false" outlineLevel="0" collapsed="false">
      <c r="A97" s="85" t="s">
        <v>55</v>
      </c>
      <c r="B97" s="91" t="n">
        <f aca="false">SUM(C92:C96)+C80-C97</f>
        <v>0</v>
      </c>
      <c r="C97" s="63" t="n">
        <f aca="false">C67-C99</f>
        <v>0</v>
      </c>
      <c r="D97" s="91" t="n">
        <f aca="false">SUM(E92:E96)+E80-E97</f>
        <v>0</v>
      </c>
      <c r="E97" s="63" t="n">
        <f aca="false">E67-E99</f>
        <v>0</v>
      </c>
      <c r="F97" s="91"/>
      <c r="G97" s="63" t="n">
        <f aca="false">G67-G99</f>
        <v>-2</v>
      </c>
      <c r="H97" s="91"/>
      <c r="I97" s="63" t="n">
        <f aca="false">I67-I99</f>
        <v>0</v>
      </c>
      <c r="J97" s="91"/>
      <c r="K97" s="63" t="n">
        <f aca="false">K67-K99</f>
        <v>0</v>
      </c>
      <c r="L97" s="91"/>
      <c r="M97" s="63"/>
      <c r="N97" s="91"/>
      <c r="O97" s="63"/>
      <c r="P97" s="91"/>
      <c r="Q97" s="63"/>
      <c r="R97" s="91"/>
      <c r="S97" s="63"/>
      <c r="T97" s="91"/>
      <c r="U97" s="63"/>
      <c r="V97" s="91"/>
      <c r="W97" s="63"/>
      <c r="X97" s="91"/>
      <c r="Y97" s="63"/>
      <c r="Z97" s="91"/>
      <c r="AA97" s="63"/>
      <c r="AB97" s="91"/>
      <c r="AC97" s="63"/>
      <c r="AD97" s="91"/>
      <c r="AE97" s="63"/>
      <c r="AF97" s="91"/>
      <c r="AG97" s="63"/>
      <c r="AH97" s="91"/>
      <c r="AI97" s="63"/>
      <c r="AJ97" s="91"/>
      <c r="AK97" s="91"/>
      <c r="AL97" s="91"/>
      <c r="AM97" s="91"/>
      <c r="AN97" s="91"/>
      <c r="AO97" s="91"/>
      <c r="AP97" s="91"/>
      <c r="AQ97" s="91"/>
      <c r="AR97" s="91"/>
      <c r="AS97" s="91"/>
      <c r="AT97" s="91"/>
      <c r="AU97" s="91"/>
      <c r="AV97" s="91"/>
      <c r="AW97" s="91"/>
      <c r="AX97" s="91"/>
      <c r="AY97" s="91"/>
      <c r="AZ97" s="63" t="n">
        <f aca="false">C97+E97+G97+I97+K97+M97+O97+Q97+S97+U97+W97+Y97+AA97+AC97+AE97+AG97+AI97</f>
        <v>-2</v>
      </c>
      <c r="BA97" s="56"/>
      <c r="BB97" s="72"/>
    </row>
    <row r="98" customFormat="false" ht="15.75" hidden="false" customHeight="false" outlineLevel="0" collapsed="false">
      <c r="A98" s="32"/>
      <c r="C98" s="92"/>
      <c r="E98" s="92"/>
      <c r="O98" s="1"/>
      <c r="P98" s="2"/>
      <c r="Q98" s="1"/>
      <c r="R98" s="2"/>
      <c r="S98" s="1"/>
      <c r="T98" s="2"/>
      <c r="U98" s="1"/>
      <c r="V98" s="2"/>
      <c r="X98" s="2"/>
    </row>
    <row r="99" customFormat="false" ht="12.75" hidden="false" customHeight="false" outlineLevel="0" collapsed="false">
      <c r="A99" s="35" t="s">
        <v>56</v>
      </c>
      <c r="C99" s="93" t="n">
        <v>0</v>
      </c>
      <c r="E99" s="93" t="n">
        <v>0</v>
      </c>
      <c r="G99" s="93" t="n">
        <v>12932676.24</v>
      </c>
      <c r="I99" s="93" t="n">
        <v>-7549752</v>
      </c>
      <c r="K99" s="93" t="n">
        <v>-5382922.24</v>
      </c>
      <c r="M99" s="93"/>
      <c r="O99" s="93"/>
      <c r="P99" s="2"/>
      <c r="Q99" s="93"/>
      <c r="R99" s="2"/>
      <c r="S99" s="93"/>
      <c r="T99" s="2"/>
      <c r="U99" s="93"/>
      <c r="V99" s="2"/>
      <c r="W99" s="93"/>
      <c r="X99" s="2"/>
      <c r="Y99" s="93"/>
      <c r="AA99" s="93"/>
      <c r="AC99" s="93"/>
      <c r="AE99" s="93"/>
      <c r="AG99" s="93"/>
      <c r="AI99" s="93"/>
      <c r="AZ99" s="93" t="n">
        <v>2</v>
      </c>
      <c r="BA99" s="72"/>
      <c r="BD99" s="1" t="s">
        <v>57</v>
      </c>
    </row>
    <row r="100" customFormat="false" ht="12.75" hidden="false" customHeight="false" outlineLevel="0" collapsed="false">
      <c r="A100" s="35"/>
      <c r="C100" s="94"/>
      <c r="E100" s="94"/>
      <c r="G100" s="94"/>
      <c r="I100" s="94"/>
      <c r="K100" s="94"/>
      <c r="M100" s="94"/>
      <c r="O100" s="94"/>
      <c r="P100" s="2"/>
      <c r="Q100" s="94"/>
      <c r="R100" s="2"/>
      <c r="S100" s="94"/>
      <c r="T100" s="2"/>
      <c r="U100" s="94"/>
      <c r="V100" s="2"/>
      <c r="W100" s="94"/>
      <c r="X100" s="2"/>
      <c r="Y100" s="94"/>
      <c r="AA100" s="94"/>
      <c r="AC100" s="94"/>
      <c r="AE100" s="94"/>
      <c r="AG100" s="94"/>
      <c r="AI100" s="94"/>
      <c r="AZ100" s="94"/>
    </row>
    <row r="101" customFormat="false" ht="12.75" hidden="false" customHeight="false" outlineLevel="0" collapsed="false">
      <c r="A101" s="35" t="s">
        <v>58</v>
      </c>
      <c r="C101" s="95"/>
      <c r="E101" s="95"/>
      <c r="G101" s="95"/>
      <c r="I101" s="95"/>
      <c r="K101" s="95"/>
      <c r="M101" s="95"/>
      <c r="O101" s="95"/>
      <c r="P101" s="2"/>
      <c r="Q101" s="95"/>
      <c r="R101" s="2"/>
      <c r="S101" s="95"/>
      <c r="T101" s="2"/>
      <c r="U101" s="95"/>
      <c r="V101" s="2"/>
      <c r="W101" s="95"/>
      <c r="X101" s="2"/>
      <c r="Y101" s="95"/>
      <c r="AA101" s="95"/>
      <c r="AC101" s="95"/>
      <c r="AE101" s="95"/>
      <c r="AG101" s="95"/>
      <c r="AI101" s="95"/>
      <c r="AZ101" s="95"/>
    </row>
    <row r="102" customFormat="false" ht="12.75" hidden="false" customHeight="false" outlineLevel="0" collapsed="false">
      <c r="A102" s="35" t="s">
        <v>59</v>
      </c>
      <c r="C102" s="93"/>
      <c r="E102" s="93"/>
      <c r="G102" s="93"/>
      <c r="I102" s="93"/>
      <c r="K102" s="93"/>
      <c r="M102" s="93"/>
      <c r="O102" s="93"/>
      <c r="P102" s="2"/>
      <c r="Q102" s="93"/>
      <c r="R102" s="2"/>
      <c r="S102" s="93"/>
      <c r="T102" s="2"/>
      <c r="U102" s="93"/>
      <c r="V102" s="2"/>
      <c r="W102" s="93"/>
      <c r="X102" s="2"/>
      <c r="Y102" s="93"/>
      <c r="AA102" s="93"/>
      <c r="AC102" s="93"/>
      <c r="AE102" s="93"/>
      <c r="AG102" s="93"/>
      <c r="AI102" s="93"/>
      <c r="AZ102" s="93"/>
    </row>
    <row r="103" customFormat="false" ht="12.75" hidden="false" customHeight="false" outlineLevel="0" collapsed="false">
      <c r="A103" s="35" t="s">
        <v>60</v>
      </c>
      <c r="C103" s="96"/>
      <c r="E103" s="96"/>
      <c r="G103" s="96"/>
      <c r="I103" s="96"/>
      <c r="K103" s="96"/>
      <c r="M103" s="96"/>
      <c r="O103" s="96"/>
      <c r="P103" s="2"/>
      <c r="Q103" s="96"/>
      <c r="R103" s="2"/>
      <c r="S103" s="96"/>
      <c r="T103" s="2"/>
      <c r="U103" s="96"/>
      <c r="V103" s="2"/>
      <c r="W103" s="96"/>
      <c r="X103" s="2"/>
      <c r="Y103" s="96"/>
      <c r="AA103" s="96"/>
      <c r="AC103" s="96"/>
      <c r="AE103" s="96"/>
      <c r="AG103" s="96"/>
      <c r="AI103" s="96"/>
      <c r="AZ103" s="96"/>
      <c r="BA103" s="72"/>
    </row>
    <row r="104" customFormat="false" ht="12.75" hidden="false" customHeight="false" outlineLevel="0" collapsed="false">
      <c r="A104" s="35" t="s">
        <v>61</v>
      </c>
      <c r="C104" s="96"/>
      <c r="E104" s="96"/>
      <c r="G104" s="96"/>
      <c r="I104" s="96"/>
      <c r="K104" s="96"/>
      <c r="M104" s="96"/>
      <c r="O104" s="96"/>
      <c r="P104" s="2"/>
      <c r="Q104" s="96"/>
      <c r="R104" s="2"/>
      <c r="S104" s="96"/>
      <c r="T104" s="2"/>
      <c r="U104" s="96"/>
      <c r="V104" s="2"/>
      <c r="W104" s="96"/>
      <c r="X104" s="2"/>
      <c r="Y104" s="96"/>
      <c r="AA104" s="96"/>
      <c r="AC104" s="96"/>
      <c r="AE104" s="96"/>
      <c r="AG104" s="96"/>
      <c r="AI104" s="96"/>
      <c r="AZ104" s="96"/>
      <c r="BA104" s="72"/>
    </row>
    <row r="105" customFormat="false" ht="12.75" hidden="false" customHeight="false" outlineLevel="0" collapsed="false">
      <c r="A105" s="35" t="s">
        <v>62</v>
      </c>
      <c r="C105" s="96"/>
      <c r="E105" s="96"/>
      <c r="G105" s="96"/>
      <c r="I105" s="96"/>
      <c r="K105" s="96"/>
      <c r="M105" s="96"/>
      <c r="O105" s="96"/>
      <c r="P105" s="2"/>
      <c r="Q105" s="96"/>
      <c r="R105" s="2"/>
      <c r="S105" s="96"/>
      <c r="T105" s="2"/>
      <c r="U105" s="96"/>
      <c r="V105" s="2"/>
      <c r="W105" s="96"/>
      <c r="X105" s="2"/>
      <c r="Y105" s="96"/>
      <c r="AA105" s="96"/>
      <c r="AC105" s="96"/>
      <c r="AE105" s="96"/>
      <c r="AG105" s="96"/>
      <c r="AI105" s="96"/>
      <c r="AZ105" s="96"/>
      <c r="BA105" s="72"/>
    </row>
    <row r="106" customFormat="false" ht="12.75" hidden="false" customHeight="false" outlineLevel="0" collapsed="false">
      <c r="A106" s="35" t="s">
        <v>63</v>
      </c>
      <c r="C106" s="96"/>
      <c r="E106" s="96"/>
      <c r="G106" s="96"/>
      <c r="I106" s="96"/>
      <c r="K106" s="96"/>
      <c r="M106" s="96"/>
      <c r="O106" s="96"/>
      <c r="P106" s="2"/>
      <c r="Q106" s="96"/>
      <c r="R106" s="2"/>
      <c r="S106" s="96"/>
      <c r="T106" s="2"/>
      <c r="U106" s="96"/>
      <c r="V106" s="2"/>
      <c r="W106" s="96"/>
      <c r="X106" s="2"/>
      <c r="Y106" s="96"/>
      <c r="AA106" s="96"/>
      <c r="AC106" s="96"/>
      <c r="AE106" s="96"/>
      <c r="AG106" s="96"/>
      <c r="AI106" s="96"/>
      <c r="AZ106" s="96"/>
      <c r="BA106" s="72"/>
    </row>
    <row r="107" customFormat="false" ht="12.75" hidden="false" customHeight="false" outlineLevel="0" collapsed="false">
      <c r="A107" s="35" t="s">
        <v>64</v>
      </c>
      <c r="C107" s="96"/>
      <c r="E107" s="96"/>
      <c r="G107" s="96"/>
      <c r="I107" s="96"/>
      <c r="K107" s="96"/>
      <c r="M107" s="96"/>
      <c r="O107" s="96"/>
      <c r="P107" s="2"/>
      <c r="Q107" s="96"/>
      <c r="R107" s="2"/>
      <c r="S107" s="96"/>
      <c r="T107" s="2"/>
      <c r="U107" s="96"/>
      <c r="V107" s="2"/>
      <c r="W107" s="96"/>
      <c r="X107" s="2"/>
      <c r="Y107" s="96"/>
      <c r="AA107" s="96"/>
      <c r="AC107" s="96"/>
      <c r="AE107" s="96"/>
      <c r="AG107" s="96"/>
      <c r="AI107" s="96"/>
      <c r="AZ107" s="96"/>
      <c r="BA107" s="72"/>
    </row>
    <row r="108" customFormat="false" ht="12.75" hidden="false" customHeight="false" outlineLevel="0" collapsed="false">
      <c r="A108" s="35" t="s">
        <v>65</v>
      </c>
      <c r="C108" s="96"/>
      <c r="E108" s="96"/>
      <c r="G108" s="96"/>
      <c r="I108" s="96"/>
      <c r="K108" s="96"/>
      <c r="M108" s="96"/>
      <c r="O108" s="96"/>
      <c r="P108" s="2"/>
      <c r="Q108" s="96"/>
      <c r="R108" s="2"/>
      <c r="S108" s="96"/>
      <c r="T108" s="2"/>
      <c r="U108" s="96"/>
      <c r="V108" s="2"/>
      <c r="W108" s="96"/>
      <c r="X108" s="2"/>
      <c r="Y108" s="96"/>
      <c r="AA108" s="96"/>
      <c r="AC108" s="96"/>
      <c r="AE108" s="96"/>
      <c r="AG108" s="96"/>
      <c r="AI108" s="96"/>
      <c r="AZ108" s="96"/>
      <c r="BA108" s="72"/>
    </row>
    <row r="109" customFormat="false" ht="12.75" hidden="false" customHeight="false" outlineLevel="0" collapsed="false">
      <c r="A109" s="35" t="s">
        <v>66</v>
      </c>
      <c r="C109" s="96"/>
      <c r="E109" s="96"/>
      <c r="G109" s="96"/>
      <c r="I109" s="96"/>
      <c r="K109" s="96"/>
      <c r="M109" s="96"/>
      <c r="O109" s="96"/>
      <c r="P109" s="2"/>
      <c r="Q109" s="96"/>
      <c r="R109" s="2"/>
      <c r="S109" s="96"/>
      <c r="T109" s="2"/>
      <c r="U109" s="96"/>
      <c r="V109" s="2"/>
      <c r="W109" s="96"/>
      <c r="X109" s="2"/>
      <c r="Y109" s="96"/>
      <c r="AA109" s="96"/>
      <c r="AC109" s="96"/>
      <c r="AE109" s="96"/>
      <c r="AG109" s="96"/>
      <c r="AI109" s="96"/>
      <c r="AZ109" s="96"/>
      <c r="BA109" s="72"/>
    </row>
    <row r="110" customFormat="false" ht="12.75" hidden="false" customHeight="false" outlineLevel="0" collapsed="false">
      <c r="A110" s="35" t="s">
        <v>67</v>
      </c>
      <c r="C110" s="96"/>
      <c r="E110" s="96"/>
      <c r="G110" s="96"/>
      <c r="I110" s="96"/>
      <c r="K110" s="96"/>
      <c r="M110" s="96"/>
      <c r="O110" s="96"/>
      <c r="P110" s="2"/>
      <c r="Q110" s="96"/>
      <c r="R110" s="2"/>
      <c r="S110" s="96"/>
      <c r="T110" s="2"/>
      <c r="U110" s="96"/>
      <c r="V110" s="2"/>
      <c r="W110" s="96"/>
      <c r="X110" s="2"/>
      <c r="Y110" s="96"/>
      <c r="AA110" s="96"/>
      <c r="AC110" s="96"/>
      <c r="AE110" s="96"/>
      <c r="AG110" s="96"/>
      <c r="AI110" s="96"/>
      <c r="AZ110" s="96"/>
      <c r="BA110" s="72"/>
    </row>
    <row r="111" customFormat="false" ht="12.75" hidden="false" customHeight="false" outlineLevel="0" collapsed="false">
      <c r="A111" s="35" t="s">
        <v>31</v>
      </c>
      <c r="C111" s="96"/>
      <c r="E111" s="96"/>
      <c r="G111" s="96"/>
      <c r="I111" s="96"/>
      <c r="K111" s="96"/>
      <c r="M111" s="96"/>
      <c r="O111" s="96"/>
      <c r="P111" s="2"/>
      <c r="Q111" s="96"/>
      <c r="R111" s="2"/>
      <c r="S111" s="96"/>
      <c r="T111" s="2"/>
      <c r="U111" s="96"/>
      <c r="V111" s="2"/>
      <c r="W111" s="96"/>
      <c r="X111" s="2"/>
      <c r="Y111" s="96"/>
      <c r="AA111" s="96"/>
      <c r="AC111" s="96"/>
      <c r="AE111" s="96"/>
      <c r="AG111" s="96"/>
      <c r="AI111" s="96"/>
      <c r="AZ111" s="96"/>
      <c r="BA111" s="72"/>
    </row>
    <row r="112" customFormat="false" ht="12.75" hidden="false" customHeight="false" outlineLevel="0" collapsed="false">
      <c r="A112" s="35" t="s">
        <v>68</v>
      </c>
      <c r="C112" s="96"/>
      <c r="E112" s="96"/>
      <c r="G112" s="96"/>
      <c r="I112" s="96"/>
      <c r="K112" s="96"/>
      <c r="M112" s="96"/>
      <c r="O112" s="96"/>
      <c r="P112" s="2"/>
      <c r="Q112" s="96"/>
      <c r="R112" s="2"/>
      <c r="S112" s="96"/>
      <c r="T112" s="2"/>
      <c r="U112" s="96"/>
      <c r="V112" s="2"/>
      <c r="W112" s="96"/>
      <c r="X112" s="2"/>
      <c r="Y112" s="96"/>
      <c r="AA112" s="96"/>
      <c r="AC112" s="96"/>
      <c r="AE112" s="96"/>
      <c r="AG112" s="96"/>
      <c r="AI112" s="96"/>
      <c r="AZ112" s="96"/>
      <c r="BA112" s="72"/>
    </row>
    <row r="113" customFormat="false" ht="12.75" hidden="false" customHeight="false" outlineLevel="0" collapsed="false">
      <c r="A113" s="35" t="s">
        <v>69</v>
      </c>
      <c r="C113" s="96"/>
      <c r="E113" s="96"/>
      <c r="G113" s="96"/>
      <c r="I113" s="96"/>
      <c r="K113" s="96"/>
      <c r="M113" s="96"/>
      <c r="O113" s="96"/>
      <c r="P113" s="2"/>
      <c r="Q113" s="96"/>
      <c r="R113" s="2"/>
      <c r="S113" s="96"/>
      <c r="T113" s="2"/>
      <c r="U113" s="96"/>
      <c r="V113" s="2"/>
      <c r="W113" s="96"/>
      <c r="X113" s="2"/>
      <c r="Y113" s="96"/>
      <c r="AA113" s="96"/>
      <c r="AC113" s="96"/>
      <c r="AE113" s="96"/>
      <c r="AG113" s="96"/>
      <c r="AI113" s="96"/>
      <c r="AZ113" s="96"/>
      <c r="BA113" s="72"/>
    </row>
    <row r="114" customFormat="false" ht="12.75" hidden="false" customHeight="false" outlineLevel="0" collapsed="false">
      <c r="A114" s="35" t="s">
        <v>70</v>
      </c>
      <c r="C114" s="97"/>
      <c r="E114" s="97"/>
      <c r="G114" s="97"/>
      <c r="I114" s="97"/>
      <c r="K114" s="97"/>
      <c r="M114" s="97"/>
      <c r="O114" s="97"/>
      <c r="P114" s="2"/>
      <c r="Q114" s="97"/>
      <c r="R114" s="2"/>
      <c r="S114" s="97"/>
      <c r="T114" s="2"/>
      <c r="U114" s="97"/>
      <c r="V114" s="2"/>
      <c r="W114" s="97"/>
      <c r="X114" s="2"/>
      <c r="Y114" s="97"/>
      <c r="AA114" s="97"/>
      <c r="AC114" s="97"/>
      <c r="AE114" s="97"/>
      <c r="AG114" s="97"/>
      <c r="AI114" s="97"/>
      <c r="AZ114" s="97"/>
      <c r="BA114" s="72"/>
    </row>
    <row r="115" customFormat="false" ht="12.75" hidden="false" customHeight="false" outlineLevel="0" collapsed="false">
      <c r="A115" s="35" t="s">
        <v>71</v>
      </c>
      <c r="C115" s="95"/>
      <c r="E115" s="95"/>
      <c r="G115" s="95"/>
      <c r="I115" s="95"/>
      <c r="K115" s="95"/>
      <c r="M115" s="95"/>
      <c r="O115" s="95"/>
      <c r="P115" s="2"/>
      <c r="Q115" s="95"/>
      <c r="R115" s="2"/>
      <c r="S115" s="95"/>
      <c r="T115" s="2"/>
      <c r="U115" s="95"/>
      <c r="V115" s="2"/>
      <c r="W115" s="95"/>
      <c r="X115" s="2"/>
      <c r="Y115" s="95"/>
      <c r="AA115" s="95"/>
      <c r="AC115" s="95"/>
      <c r="AE115" s="95"/>
      <c r="AG115" s="95"/>
      <c r="AI115" s="95"/>
      <c r="AZ115" s="95"/>
      <c r="BA115" s="72"/>
    </row>
    <row r="116" customFormat="false" ht="12.75" hidden="false" customHeight="false" outlineLevel="0" collapsed="false">
      <c r="A116" s="98" t="s">
        <v>72</v>
      </c>
      <c r="C116" s="95"/>
      <c r="E116" s="95"/>
      <c r="G116" s="95"/>
      <c r="I116" s="95"/>
      <c r="K116" s="95"/>
      <c r="M116" s="95"/>
      <c r="O116" s="95"/>
      <c r="P116" s="2"/>
      <c r="Q116" s="95"/>
      <c r="R116" s="2"/>
      <c r="S116" s="95"/>
      <c r="T116" s="2"/>
      <c r="U116" s="95"/>
      <c r="V116" s="2"/>
      <c r="W116" s="95"/>
      <c r="X116" s="2"/>
      <c r="Y116" s="95"/>
      <c r="AA116" s="95"/>
      <c r="AC116" s="95"/>
      <c r="AE116" s="95"/>
      <c r="AG116" s="95"/>
      <c r="AI116" s="95"/>
      <c r="AZ116" s="95"/>
      <c r="BA116" s="72"/>
    </row>
    <row r="117" customFormat="false" ht="12.75" hidden="false" customHeight="false" outlineLevel="0" collapsed="false">
      <c r="A117" s="98" t="s">
        <v>73</v>
      </c>
      <c r="C117" s="95"/>
      <c r="E117" s="95"/>
      <c r="G117" s="95"/>
      <c r="I117" s="95"/>
      <c r="K117" s="95"/>
      <c r="M117" s="95"/>
      <c r="O117" s="95"/>
      <c r="P117" s="2"/>
      <c r="Q117" s="95"/>
      <c r="R117" s="2"/>
      <c r="S117" s="95"/>
      <c r="T117" s="2"/>
      <c r="U117" s="95"/>
      <c r="V117" s="2"/>
      <c r="W117" s="95"/>
      <c r="X117" s="2"/>
      <c r="Y117" s="95"/>
      <c r="AA117" s="95"/>
      <c r="AC117" s="95"/>
      <c r="AE117" s="95"/>
      <c r="AG117" s="95"/>
      <c r="AI117" s="95"/>
      <c r="AZ117" s="95"/>
      <c r="BA117" s="72"/>
    </row>
    <row r="118" customFormat="false" ht="12.75" hidden="false" customHeight="false" outlineLevel="0" collapsed="false">
      <c r="A118" s="35" t="s">
        <v>74</v>
      </c>
      <c r="C118" s="95"/>
      <c r="E118" s="95"/>
      <c r="G118" s="95"/>
      <c r="I118" s="95"/>
      <c r="K118" s="95"/>
      <c r="M118" s="95"/>
      <c r="O118" s="95"/>
      <c r="P118" s="2"/>
      <c r="Q118" s="95"/>
      <c r="R118" s="2"/>
      <c r="S118" s="95"/>
      <c r="T118" s="2"/>
      <c r="U118" s="95"/>
      <c r="V118" s="2"/>
      <c r="W118" s="95"/>
      <c r="X118" s="2"/>
      <c r="Y118" s="95"/>
      <c r="AA118" s="95"/>
      <c r="AC118" s="95"/>
      <c r="AE118" s="95"/>
      <c r="AG118" s="95"/>
      <c r="AI118" s="95"/>
      <c r="AZ118" s="95"/>
      <c r="BA118" s="72"/>
    </row>
    <row r="119" customFormat="false" ht="12.75" hidden="false" customHeight="false" outlineLevel="0" collapsed="false">
      <c r="I119" s="64"/>
      <c r="K119" s="64"/>
      <c r="O119" s="1"/>
      <c r="P119" s="2"/>
      <c r="Q119" s="1"/>
      <c r="R119" s="2"/>
      <c r="S119" s="1"/>
      <c r="T119" s="2"/>
      <c r="U119" s="1"/>
      <c r="V119" s="2"/>
      <c r="X119" s="2"/>
    </row>
    <row r="120" customFormat="false" ht="12.75" hidden="false" customHeight="false" outlineLevel="0" collapsed="false">
      <c r="A120" s="99" t="s">
        <v>75</v>
      </c>
      <c r="B120" s="100"/>
      <c r="C120" s="49" t="n">
        <f aca="false">'MID-COLUMBIA'!D8+'MID-COLUMBIA'!D9</f>
        <v>0</v>
      </c>
      <c r="D120" s="100"/>
      <c r="E120" s="78"/>
      <c r="F120" s="100"/>
      <c r="G120" s="78"/>
      <c r="H120" s="100"/>
      <c r="I120" s="78"/>
      <c r="J120" s="100"/>
      <c r="K120" s="78"/>
      <c r="L120" s="100"/>
      <c r="M120" s="78"/>
      <c r="N120" s="100"/>
      <c r="O120" s="78"/>
      <c r="P120" s="100"/>
      <c r="Q120" s="78"/>
      <c r="R120" s="100"/>
      <c r="S120" s="78"/>
      <c r="T120" s="100"/>
      <c r="U120" s="78"/>
      <c r="V120" s="100"/>
      <c r="W120" s="78"/>
      <c r="X120" s="100"/>
      <c r="Y120" s="78"/>
      <c r="Z120" s="100"/>
      <c r="AA120" s="78"/>
      <c r="AB120" s="100"/>
      <c r="AC120" s="78"/>
      <c r="AD120" s="100"/>
      <c r="AE120" s="78"/>
      <c r="AF120" s="100"/>
      <c r="AG120" s="78"/>
      <c r="AH120" s="100"/>
      <c r="AI120" s="78"/>
      <c r="AJ120" s="100"/>
      <c r="AK120" s="100"/>
      <c r="AL120" s="100"/>
      <c r="AM120" s="100"/>
      <c r="AN120" s="100"/>
      <c r="AO120" s="100"/>
      <c r="AP120" s="100"/>
      <c r="AQ120" s="100"/>
      <c r="AR120" s="100"/>
      <c r="AS120" s="100"/>
      <c r="AT120" s="100"/>
      <c r="AU120" s="100"/>
      <c r="AV120" s="100"/>
      <c r="AW120" s="100"/>
      <c r="AX120" s="100"/>
      <c r="AY120" s="100"/>
      <c r="AZ120" s="78"/>
      <c r="BA120" s="101"/>
      <c r="BB120" s="101"/>
      <c r="BC120" s="101"/>
      <c r="BD120" s="101"/>
      <c r="BE120" s="101"/>
      <c r="BF120" s="101"/>
      <c r="BG120" s="101"/>
      <c r="BH120" s="101"/>
      <c r="BI120" s="101"/>
      <c r="BJ120" s="101"/>
      <c r="BK120" s="101"/>
      <c r="BL120" s="101"/>
      <c r="BM120" s="101"/>
      <c r="BN120" s="101"/>
      <c r="BO120" s="101"/>
      <c r="BP120" s="101"/>
      <c r="BQ120" s="101"/>
      <c r="BR120" s="101"/>
      <c r="BS120" s="101"/>
      <c r="BT120" s="101"/>
      <c r="BU120" s="101"/>
      <c r="BV120" s="101"/>
      <c r="BW120" s="101"/>
      <c r="BX120" s="101"/>
      <c r="BY120" s="101"/>
      <c r="BZ120" s="101"/>
      <c r="CA120" s="101"/>
      <c r="CB120" s="101"/>
      <c r="CC120" s="101"/>
      <c r="CD120" s="101"/>
      <c r="CE120" s="101"/>
      <c r="CF120" s="101"/>
      <c r="CG120" s="101"/>
      <c r="CH120" s="101"/>
      <c r="CI120" s="101"/>
      <c r="CJ120" s="101"/>
      <c r="CK120" s="101"/>
      <c r="CL120" s="101"/>
      <c r="CM120" s="101"/>
      <c r="CN120" s="101"/>
      <c r="CO120" s="101"/>
      <c r="CP120" s="101"/>
      <c r="CQ120" s="101"/>
      <c r="CR120" s="101"/>
      <c r="CS120" s="101"/>
      <c r="CT120" s="101"/>
      <c r="CU120" s="101"/>
      <c r="CV120" s="101"/>
      <c r="CW120" s="101"/>
      <c r="CX120" s="101"/>
      <c r="CY120" s="101"/>
      <c r="CZ120" s="101"/>
      <c r="DA120" s="101"/>
      <c r="DB120" s="101"/>
      <c r="DC120" s="101"/>
      <c r="DD120" s="101"/>
      <c r="DE120" s="101"/>
      <c r="DF120" s="101"/>
      <c r="DG120" s="101"/>
      <c r="DH120" s="101"/>
      <c r="DI120" s="101"/>
      <c r="DJ120" s="101"/>
      <c r="DK120" s="101"/>
      <c r="DL120" s="101"/>
      <c r="DM120" s="101"/>
      <c r="DN120" s="101"/>
      <c r="DO120" s="101"/>
      <c r="DP120" s="101"/>
      <c r="DQ120" s="101"/>
      <c r="DR120" s="101"/>
      <c r="DS120" s="101"/>
      <c r="DT120" s="101"/>
      <c r="DU120" s="101"/>
      <c r="DV120" s="101"/>
      <c r="DW120" s="101"/>
      <c r="DX120" s="101"/>
      <c r="DY120" s="101"/>
      <c r="DZ120" s="101"/>
      <c r="EA120" s="101"/>
      <c r="EB120" s="101"/>
      <c r="EC120" s="101"/>
      <c r="ED120" s="101"/>
      <c r="EE120" s="101"/>
      <c r="EF120" s="101"/>
      <c r="EG120" s="101"/>
      <c r="EH120" s="101"/>
      <c r="EI120" s="101"/>
      <c r="EJ120" s="101"/>
      <c r="EK120" s="101"/>
      <c r="EL120" s="101"/>
      <c r="EM120" s="101"/>
      <c r="EN120" s="101"/>
      <c r="EO120" s="101"/>
      <c r="EP120" s="101"/>
      <c r="EQ120" s="101"/>
      <c r="ER120" s="101"/>
      <c r="ES120" s="101"/>
      <c r="ET120" s="101"/>
      <c r="EU120" s="101"/>
      <c r="EV120" s="101"/>
      <c r="EW120" s="101"/>
      <c r="EX120" s="101"/>
      <c r="EY120" s="101"/>
      <c r="EZ120" s="101"/>
      <c r="FA120" s="101"/>
      <c r="FB120" s="101"/>
      <c r="FC120" s="101"/>
      <c r="FD120" s="101"/>
      <c r="FE120" s="101"/>
      <c r="FF120" s="101"/>
      <c r="FG120" s="101"/>
      <c r="FH120" s="101"/>
      <c r="FI120" s="101"/>
      <c r="FJ120" s="101"/>
      <c r="FK120" s="101"/>
      <c r="FL120" s="101"/>
      <c r="FM120" s="101"/>
      <c r="FN120" s="101"/>
      <c r="FO120" s="101"/>
      <c r="FP120" s="101"/>
      <c r="FQ120" s="101"/>
      <c r="FR120" s="101"/>
      <c r="FS120" s="101"/>
      <c r="FT120" s="101"/>
      <c r="FU120" s="101"/>
      <c r="FV120" s="101"/>
      <c r="FW120" s="101"/>
      <c r="FX120" s="101"/>
      <c r="FY120" s="101"/>
      <c r="FZ120" s="101"/>
      <c r="GA120" s="101"/>
      <c r="GB120" s="101"/>
      <c r="GC120" s="101"/>
      <c r="GD120" s="101"/>
      <c r="GE120" s="101"/>
      <c r="GF120" s="101"/>
      <c r="GG120" s="101"/>
      <c r="GH120" s="101"/>
      <c r="GI120" s="101"/>
      <c r="GJ120" s="101"/>
      <c r="GK120" s="101"/>
      <c r="GL120" s="101"/>
      <c r="GM120" s="101"/>
      <c r="GN120" s="101"/>
      <c r="GO120" s="101"/>
      <c r="GP120" s="101"/>
      <c r="GQ120" s="101"/>
      <c r="GR120" s="101"/>
      <c r="GS120" s="101"/>
      <c r="GT120" s="101"/>
      <c r="GU120" s="101"/>
      <c r="GV120" s="101"/>
      <c r="GW120" s="101"/>
      <c r="GX120" s="101"/>
      <c r="GY120" s="101"/>
      <c r="GZ120" s="101"/>
      <c r="HA120" s="101"/>
      <c r="HB120" s="101"/>
      <c r="HC120" s="101"/>
      <c r="HD120" s="101"/>
      <c r="HE120" s="101"/>
      <c r="HF120" s="101"/>
      <c r="HG120" s="101"/>
      <c r="HH120" s="101"/>
      <c r="HI120" s="101"/>
      <c r="HJ120" s="101"/>
      <c r="HK120" s="101"/>
      <c r="HL120" s="101"/>
      <c r="HM120" s="101"/>
      <c r="HN120" s="101"/>
      <c r="HO120" s="101"/>
      <c r="HP120" s="101"/>
      <c r="HQ120" s="101"/>
      <c r="HR120" s="101"/>
      <c r="HS120" s="101"/>
      <c r="HT120" s="101"/>
      <c r="HU120" s="101"/>
      <c r="HV120" s="101"/>
      <c r="HW120" s="101"/>
      <c r="HX120" s="101"/>
      <c r="HY120" s="101"/>
      <c r="HZ120" s="101"/>
      <c r="IA120" s="101"/>
      <c r="IB120" s="101"/>
      <c r="IC120" s="101"/>
      <c r="ID120" s="101"/>
      <c r="IE120" s="101"/>
      <c r="IF120" s="101"/>
      <c r="IG120" s="101"/>
      <c r="IH120" s="101"/>
      <c r="II120" s="101"/>
      <c r="IJ120" s="101"/>
      <c r="IK120" s="101"/>
      <c r="IL120" s="101"/>
      <c r="IM120" s="101"/>
      <c r="IN120" s="101"/>
      <c r="IO120" s="101"/>
      <c r="IP120" s="101"/>
      <c r="IQ120" s="101"/>
      <c r="IR120" s="101"/>
      <c r="IS120" s="101"/>
      <c r="IT120" s="101"/>
      <c r="IU120" s="101"/>
      <c r="IV120" s="101"/>
      <c r="IW120" s="101"/>
    </row>
    <row r="121" customFormat="false" ht="12.75" hidden="false" customHeight="false" outlineLevel="0" collapsed="false">
      <c r="A121" s="102" t="s">
        <v>76</v>
      </c>
      <c r="B121" s="100"/>
      <c r="C121" s="78" t="n">
        <f aca="false">'MID-COLUMBIA'!B220</f>
        <v>0</v>
      </c>
      <c r="D121" s="100"/>
      <c r="E121" s="78"/>
      <c r="F121" s="100"/>
      <c r="G121" s="78"/>
      <c r="H121" s="100"/>
      <c r="I121" s="78"/>
      <c r="J121" s="100"/>
      <c r="K121" s="78"/>
      <c r="L121" s="100"/>
      <c r="M121" s="78"/>
      <c r="N121" s="100"/>
      <c r="O121" s="78"/>
      <c r="P121" s="100"/>
      <c r="Q121" s="78"/>
      <c r="R121" s="100"/>
      <c r="S121" s="78"/>
      <c r="T121" s="100"/>
      <c r="U121" s="78"/>
      <c r="V121" s="100"/>
      <c r="W121" s="78"/>
      <c r="X121" s="100"/>
      <c r="Y121" s="78"/>
      <c r="Z121" s="100"/>
      <c r="AA121" s="78"/>
      <c r="AB121" s="100"/>
      <c r="AC121" s="78"/>
      <c r="AD121" s="100"/>
      <c r="AE121" s="78"/>
      <c r="AF121" s="100"/>
      <c r="AG121" s="78"/>
      <c r="AH121" s="100"/>
      <c r="AI121" s="78"/>
      <c r="AJ121" s="100"/>
      <c r="AK121" s="100"/>
      <c r="AL121" s="100"/>
      <c r="AM121" s="100"/>
      <c r="AN121" s="100"/>
      <c r="AO121" s="100"/>
      <c r="AP121" s="100"/>
      <c r="AQ121" s="100"/>
      <c r="AR121" s="100"/>
      <c r="AS121" s="100"/>
      <c r="AT121" s="100"/>
      <c r="AU121" s="100"/>
      <c r="AV121" s="100"/>
      <c r="AW121" s="100"/>
      <c r="AX121" s="100"/>
      <c r="AY121" s="100"/>
      <c r="AZ121" s="78"/>
      <c r="BA121" s="101"/>
      <c r="BB121" s="101"/>
      <c r="BC121" s="101"/>
      <c r="BD121" s="101"/>
      <c r="BE121" s="101"/>
      <c r="BF121" s="101"/>
      <c r="BG121" s="101"/>
      <c r="BH121" s="101"/>
      <c r="BI121" s="101"/>
      <c r="BJ121" s="101"/>
      <c r="BK121" s="101"/>
      <c r="BL121" s="101"/>
      <c r="BM121" s="101"/>
      <c r="BN121" s="101"/>
      <c r="BO121" s="101"/>
      <c r="BP121" s="101"/>
      <c r="BQ121" s="101"/>
      <c r="BR121" s="101"/>
      <c r="BS121" s="101"/>
      <c r="BT121" s="101"/>
      <c r="BU121" s="101"/>
      <c r="BV121" s="101"/>
      <c r="BW121" s="101"/>
      <c r="BX121" s="101"/>
      <c r="BY121" s="101"/>
      <c r="BZ121" s="101"/>
      <c r="CA121" s="101"/>
      <c r="CB121" s="101"/>
      <c r="CC121" s="101"/>
      <c r="CD121" s="101"/>
      <c r="CE121" s="101"/>
      <c r="CF121" s="101"/>
      <c r="CG121" s="101"/>
      <c r="CH121" s="101"/>
      <c r="CI121" s="101"/>
      <c r="CJ121" s="101"/>
      <c r="CK121" s="101"/>
      <c r="CL121" s="101"/>
      <c r="CM121" s="101"/>
      <c r="CN121" s="101"/>
      <c r="CO121" s="101"/>
      <c r="CP121" s="101"/>
      <c r="CQ121" s="101"/>
      <c r="CR121" s="101"/>
      <c r="CS121" s="101"/>
      <c r="CT121" s="101"/>
      <c r="CU121" s="101"/>
      <c r="CV121" s="101"/>
      <c r="CW121" s="101"/>
      <c r="CX121" s="101"/>
      <c r="CY121" s="101"/>
      <c r="CZ121" s="101"/>
      <c r="DA121" s="101"/>
      <c r="DB121" s="101"/>
      <c r="DC121" s="101"/>
      <c r="DD121" s="101"/>
      <c r="DE121" s="101"/>
      <c r="DF121" s="101"/>
      <c r="DG121" s="101"/>
      <c r="DH121" s="101"/>
      <c r="DI121" s="101"/>
      <c r="DJ121" s="101"/>
      <c r="DK121" s="101"/>
      <c r="DL121" s="101"/>
      <c r="DM121" s="101"/>
      <c r="DN121" s="101"/>
      <c r="DO121" s="101"/>
      <c r="DP121" s="101"/>
      <c r="DQ121" s="101"/>
      <c r="DR121" s="101"/>
      <c r="DS121" s="101"/>
      <c r="DT121" s="101"/>
      <c r="DU121" s="101"/>
      <c r="DV121" s="101"/>
      <c r="DW121" s="101"/>
      <c r="DX121" s="101"/>
      <c r="DY121" s="101"/>
      <c r="DZ121" s="101"/>
      <c r="EA121" s="101"/>
      <c r="EB121" s="101"/>
      <c r="EC121" s="101"/>
      <c r="ED121" s="101"/>
      <c r="EE121" s="101"/>
      <c r="EF121" s="101"/>
      <c r="EG121" s="101"/>
      <c r="EH121" s="101"/>
      <c r="EI121" s="101"/>
      <c r="EJ121" s="101"/>
      <c r="EK121" s="101"/>
      <c r="EL121" s="101"/>
      <c r="EM121" s="101"/>
      <c r="EN121" s="101"/>
      <c r="EO121" s="101"/>
      <c r="EP121" s="101"/>
      <c r="EQ121" s="101"/>
      <c r="ER121" s="101"/>
      <c r="ES121" s="101"/>
      <c r="ET121" s="101"/>
      <c r="EU121" s="101"/>
      <c r="EV121" s="101"/>
      <c r="EW121" s="101"/>
      <c r="EX121" s="101"/>
      <c r="EY121" s="101"/>
      <c r="EZ121" s="101"/>
      <c r="FA121" s="101"/>
      <c r="FB121" s="101"/>
      <c r="FC121" s="101"/>
      <c r="FD121" s="101"/>
      <c r="FE121" s="101"/>
      <c r="FF121" s="101"/>
      <c r="FG121" s="101"/>
      <c r="FH121" s="101"/>
      <c r="FI121" s="101"/>
      <c r="FJ121" s="101"/>
      <c r="FK121" s="101"/>
      <c r="FL121" s="101"/>
      <c r="FM121" s="101"/>
      <c r="FN121" s="101"/>
      <c r="FO121" s="101"/>
      <c r="FP121" s="101"/>
      <c r="FQ121" s="101"/>
      <c r="FR121" s="101"/>
      <c r="FS121" s="101"/>
      <c r="FT121" s="101"/>
      <c r="FU121" s="101"/>
      <c r="FV121" s="101"/>
      <c r="FW121" s="101"/>
      <c r="FX121" s="101"/>
      <c r="FY121" s="101"/>
      <c r="FZ121" s="101"/>
      <c r="GA121" s="101"/>
      <c r="GB121" s="101"/>
      <c r="GC121" s="101"/>
      <c r="GD121" s="101"/>
      <c r="GE121" s="101"/>
      <c r="GF121" s="101"/>
      <c r="GG121" s="101"/>
      <c r="GH121" s="101"/>
      <c r="GI121" s="101"/>
      <c r="GJ121" s="101"/>
      <c r="GK121" s="101"/>
      <c r="GL121" s="101"/>
      <c r="GM121" s="101"/>
      <c r="GN121" s="101"/>
      <c r="GO121" s="101"/>
      <c r="GP121" s="101"/>
      <c r="GQ121" s="101"/>
      <c r="GR121" s="101"/>
      <c r="GS121" s="101"/>
      <c r="GT121" s="101"/>
      <c r="GU121" s="101"/>
      <c r="GV121" s="101"/>
      <c r="GW121" s="101"/>
      <c r="GX121" s="101"/>
      <c r="GY121" s="101"/>
      <c r="GZ121" s="101"/>
      <c r="HA121" s="101"/>
      <c r="HB121" s="101"/>
      <c r="HC121" s="101"/>
      <c r="HD121" s="101"/>
      <c r="HE121" s="101"/>
      <c r="HF121" s="101"/>
      <c r="HG121" s="101"/>
      <c r="HH121" s="101"/>
      <c r="HI121" s="101"/>
      <c r="HJ121" s="101"/>
      <c r="HK121" s="101"/>
      <c r="HL121" s="101"/>
      <c r="HM121" s="101"/>
      <c r="HN121" s="101"/>
      <c r="HO121" s="101"/>
      <c r="HP121" s="101"/>
      <c r="HQ121" s="101"/>
      <c r="HR121" s="101"/>
      <c r="HS121" s="101"/>
      <c r="HT121" s="101"/>
      <c r="HU121" s="101"/>
      <c r="HV121" s="101"/>
      <c r="HW121" s="101"/>
      <c r="HX121" s="101"/>
      <c r="HY121" s="101"/>
      <c r="HZ121" s="101"/>
      <c r="IA121" s="101"/>
      <c r="IB121" s="101"/>
      <c r="IC121" s="101"/>
      <c r="ID121" s="101"/>
      <c r="IE121" s="101"/>
      <c r="IF121" s="101"/>
      <c r="IG121" s="101"/>
      <c r="IH121" s="101"/>
      <c r="II121" s="101"/>
      <c r="IJ121" s="101"/>
      <c r="IK121" s="101"/>
      <c r="IL121" s="101"/>
      <c r="IM121" s="101"/>
      <c r="IN121" s="101"/>
      <c r="IO121" s="101"/>
      <c r="IP121" s="101"/>
      <c r="IQ121" s="101"/>
      <c r="IR121" s="101"/>
      <c r="IS121" s="101"/>
      <c r="IT121" s="101"/>
      <c r="IU121" s="101"/>
      <c r="IV121" s="101"/>
      <c r="IW121" s="101"/>
    </row>
    <row r="122" customFormat="false" ht="12.75" hidden="false" customHeight="false" outlineLevel="0" collapsed="false">
      <c r="A122" s="103" t="s">
        <v>77</v>
      </c>
      <c r="B122" s="100"/>
      <c r="C122" s="77" t="n">
        <f aca="false">SUM(C120:C121)</f>
        <v>0</v>
      </c>
      <c r="D122" s="100"/>
      <c r="E122" s="78"/>
      <c r="F122" s="100"/>
      <c r="G122" s="78"/>
      <c r="H122" s="100"/>
      <c r="I122" s="78"/>
      <c r="J122" s="100"/>
      <c r="K122" s="78"/>
      <c r="L122" s="100"/>
      <c r="M122" s="78"/>
      <c r="N122" s="100"/>
      <c r="O122" s="78"/>
      <c r="P122" s="100"/>
      <c r="Q122" s="78"/>
      <c r="R122" s="100"/>
      <c r="S122" s="78"/>
      <c r="T122" s="100"/>
      <c r="U122" s="78"/>
      <c r="V122" s="100"/>
      <c r="W122" s="78"/>
      <c r="X122" s="100"/>
      <c r="Y122" s="78"/>
      <c r="Z122" s="100"/>
      <c r="AA122" s="78"/>
      <c r="AB122" s="100"/>
      <c r="AC122" s="78"/>
      <c r="AD122" s="100"/>
      <c r="AE122" s="78"/>
      <c r="AF122" s="100"/>
      <c r="AG122" s="78"/>
      <c r="AH122" s="100"/>
      <c r="AI122" s="78"/>
      <c r="AJ122" s="100"/>
      <c r="AK122" s="100"/>
      <c r="AL122" s="100"/>
      <c r="AM122" s="100"/>
      <c r="AN122" s="100"/>
      <c r="AO122" s="100"/>
      <c r="AP122" s="100"/>
      <c r="AQ122" s="100"/>
      <c r="AR122" s="100"/>
      <c r="AS122" s="100"/>
      <c r="AT122" s="100"/>
      <c r="AU122" s="100"/>
      <c r="AV122" s="100"/>
      <c r="AW122" s="100"/>
      <c r="AX122" s="100"/>
      <c r="AY122" s="100"/>
      <c r="AZ122" s="78"/>
      <c r="BA122" s="101"/>
      <c r="BB122" s="101"/>
      <c r="BC122" s="101"/>
      <c r="BD122" s="101"/>
      <c r="BE122" s="101"/>
      <c r="BF122" s="101"/>
      <c r="BG122" s="101"/>
      <c r="BH122" s="101"/>
      <c r="BI122" s="101"/>
      <c r="BJ122" s="101"/>
      <c r="BK122" s="101"/>
      <c r="BL122" s="101"/>
      <c r="BM122" s="101"/>
      <c r="BN122" s="101"/>
      <c r="BO122" s="101"/>
      <c r="BP122" s="101"/>
      <c r="BQ122" s="101"/>
      <c r="BR122" s="101"/>
      <c r="BS122" s="101"/>
      <c r="BT122" s="101"/>
      <c r="BU122" s="101"/>
      <c r="BV122" s="101"/>
      <c r="BW122" s="101"/>
      <c r="BX122" s="101"/>
      <c r="BY122" s="101"/>
      <c r="BZ122" s="101"/>
      <c r="CA122" s="101"/>
      <c r="CB122" s="101"/>
      <c r="CC122" s="101"/>
      <c r="CD122" s="101"/>
      <c r="CE122" s="101"/>
      <c r="CF122" s="101"/>
      <c r="CG122" s="101"/>
      <c r="CH122" s="101"/>
      <c r="CI122" s="101"/>
      <c r="CJ122" s="101"/>
      <c r="CK122" s="101"/>
      <c r="CL122" s="101"/>
      <c r="CM122" s="101"/>
      <c r="CN122" s="101"/>
      <c r="CO122" s="101"/>
      <c r="CP122" s="101"/>
      <c r="CQ122" s="101"/>
      <c r="CR122" s="101"/>
      <c r="CS122" s="101"/>
      <c r="CT122" s="101"/>
      <c r="CU122" s="101"/>
      <c r="CV122" s="101"/>
      <c r="CW122" s="101"/>
      <c r="CX122" s="101"/>
      <c r="CY122" s="101"/>
      <c r="CZ122" s="101"/>
      <c r="DA122" s="101"/>
      <c r="DB122" s="101"/>
      <c r="DC122" s="101"/>
      <c r="DD122" s="101"/>
      <c r="DE122" s="101"/>
      <c r="DF122" s="101"/>
      <c r="DG122" s="101"/>
      <c r="DH122" s="101"/>
      <c r="DI122" s="101"/>
      <c r="DJ122" s="101"/>
      <c r="DK122" s="101"/>
      <c r="DL122" s="101"/>
      <c r="DM122" s="101"/>
      <c r="DN122" s="101"/>
      <c r="DO122" s="101"/>
      <c r="DP122" s="101"/>
      <c r="DQ122" s="101"/>
      <c r="DR122" s="101"/>
      <c r="DS122" s="101"/>
      <c r="DT122" s="101"/>
      <c r="DU122" s="101"/>
      <c r="DV122" s="101"/>
      <c r="DW122" s="101"/>
      <c r="DX122" s="101"/>
      <c r="DY122" s="101"/>
      <c r="DZ122" s="101"/>
      <c r="EA122" s="101"/>
      <c r="EB122" s="101"/>
      <c r="EC122" s="101"/>
      <c r="ED122" s="101"/>
      <c r="EE122" s="101"/>
      <c r="EF122" s="101"/>
      <c r="EG122" s="101"/>
      <c r="EH122" s="101"/>
      <c r="EI122" s="101"/>
      <c r="EJ122" s="101"/>
      <c r="EK122" s="101"/>
      <c r="EL122" s="101"/>
      <c r="EM122" s="101"/>
      <c r="EN122" s="101"/>
      <c r="EO122" s="101"/>
      <c r="EP122" s="101"/>
      <c r="EQ122" s="101"/>
      <c r="ER122" s="101"/>
      <c r="ES122" s="101"/>
      <c r="ET122" s="101"/>
      <c r="EU122" s="101"/>
      <c r="EV122" s="101"/>
      <c r="EW122" s="101"/>
      <c r="EX122" s="101"/>
      <c r="EY122" s="101"/>
      <c r="EZ122" s="101"/>
      <c r="FA122" s="101"/>
      <c r="FB122" s="101"/>
      <c r="FC122" s="101"/>
      <c r="FD122" s="101"/>
      <c r="FE122" s="101"/>
      <c r="FF122" s="101"/>
      <c r="FG122" s="101"/>
      <c r="FH122" s="101"/>
      <c r="FI122" s="101"/>
      <c r="FJ122" s="101"/>
      <c r="FK122" s="101"/>
      <c r="FL122" s="101"/>
      <c r="FM122" s="101"/>
      <c r="FN122" s="101"/>
      <c r="FO122" s="101"/>
      <c r="FP122" s="101"/>
      <c r="FQ122" s="101"/>
      <c r="FR122" s="101"/>
      <c r="FS122" s="101"/>
      <c r="FT122" s="101"/>
      <c r="FU122" s="101"/>
      <c r="FV122" s="101"/>
      <c r="FW122" s="101"/>
      <c r="FX122" s="101"/>
      <c r="FY122" s="101"/>
      <c r="FZ122" s="101"/>
      <c r="GA122" s="101"/>
      <c r="GB122" s="101"/>
      <c r="GC122" s="101"/>
      <c r="GD122" s="101"/>
      <c r="GE122" s="101"/>
      <c r="GF122" s="101"/>
      <c r="GG122" s="101"/>
      <c r="GH122" s="101"/>
      <c r="GI122" s="101"/>
      <c r="GJ122" s="101"/>
      <c r="GK122" s="101"/>
      <c r="GL122" s="101"/>
      <c r="GM122" s="101"/>
      <c r="GN122" s="101"/>
      <c r="GO122" s="101"/>
      <c r="GP122" s="101"/>
      <c r="GQ122" s="101"/>
      <c r="GR122" s="101"/>
      <c r="GS122" s="101"/>
      <c r="GT122" s="101"/>
      <c r="GU122" s="101"/>
      <c r="GV122" s="101"/>
      <c r="GW122" s="101"/>
      <c r="GX122" s="101"/>
      <c r="GY122" s="101"/>
      <c r="GZ122" s="101"/>
      <c r="HA122" s="101"/>
      <c r="HB122" s="101"/>
      <c r="HC122" s="101"/>
      <c r="HD122" s="101"/>
      <c r="HE122" s="101"/>
      <c r="HF122" s="101"/>
      <c r="HG122" s="101"/>
      <c r="HH122" s="101"/>
      <c r="HI122" s="101"/>
      <c r="HJ122" s="101"/>
      <c r="HK122" s="101"/>
      <c r="HL122" s="101"/>
      <c r="HM122" s="101"/>
      <c r="HN122" s="101"/>
      <c r="HO122" s="101"/>
      <c r="HP122" s="101"/>
      <c r="HQ122" s="101"/>
      <c r="HR122" s="101"/>
      <c r="HS122" s="101"/>
      <c r="HT122" s="101"/>
      <c r="HU122" s="101"/>
      <c r="HV122" s="101"/>
      <c r="HW122" s="101"/>
      <c r="HX122" s="101"/>
      <c r="HY122" s="101"/>
      <c r="HZ122" s="101"/>
      <c r="IA122" s="101"/>
      <c r="IB122" s="101"/>
      <c r="IC122" s="101"/>
      <c r="ID122" s="101"/>
      <c r="IE122" s="101"/>
      <c r="IF122" s="101"/>
      <c r="IG122" s="101"/>
      <c r="IH122" s="101"/>
      <c r="II122" s="101"/>
      <c r="IJ122" s="101"/>
      <c r="IK122" s="101"/>
      <c r="IL122" s="101"/>
      <c r="IM122" s="101"/>
      <c r="IN122" s="101"/>
      <c r="IO122" s="101"/>
      <c r="IP122" s="101"/>
      <c r="IQ122" s="101"/>
      <c r="IR122" s="101"/>
      <c r="IS122" s="101"/>
      <c r="IT122" s="101"/>
      <c r="IU122" s="101"/>
      <c r="IV122" s="101"/>
      <c r="IW122" s="101"/>
    </row>
    <row r="123" customFormat="false" ht="12.75" hidden="false" customHeight="false" outlineLevel="0" collapsed="false">
      <c r="A123" s="102"/>
      <c r="B123" s="100"/>
      <c r="C123" s="78"/>
      <c r="D123" s="100"/>
      <c r="E123" s="78"/>
      <c r="F123" s="100"/>
      <c r="G123" s="78"/>
      <c r="H123" s="100"/>
      <c r="I123" s="78"/>
      <c r="J123" s="100"/>
      <c r="K123" s="78"/>
      <c r="L123" s="100"/>
      <c r="M123" s="78"/>
      <c r="N123" s="100"/>
      <c r="O123" s="78"/>
      <c r="P123" s="100"/>
      <c r="Q123" s="78"/>
      <c r="R123" s="100"/>
      <c r="S123" s="78"/>
      <c r="T123" s="100"/>
      <c r="U123" s="78"/>
      <c r="V123" s="100"/>
      <c r="W123" s="78"/>
      <c r="X123" s="100"/>
      <c r="Y123" s="78"/>
      <c r="Z123" s="100"/>
      <c r="AA123" s="78"/>
      <c r="AB123" s="100"/>
      <c r="AC123" s="78"/>
      <c r="AD123" s="100"/>
      <c r="AE123" s="78"/>
      <c r="AF123" s="100"/>
      <c r="AG123" s="78"/>
      <c r="AH123" s="100"/>
      <c r="AI123" s="78"/>
      <c r="AJ123" s="100"/>
      <c r="AK123" s="100"/>
      <c r="AL123" s="100"/>
      <c r="AM123" s="100"/>
      <c r="AN123" s="100"/>
      <c r="AO123" s="100"/>
      <c r="AP123" s="100"/>
      <c r="AQ123" s="100"/>
      <c r="AR123" s="100"/>
      <c r="AS123" s="100"/>
      <c r="AT123" s="100"/>
      <c r="AU123" s="100"/>
      <c r="AV123" s="100"/>
      <c r="AW123" s="100"/>
      <c r="AX123" s="100"/>
      <c r="AY123" s="100"/>
      <c r="AZ123" s="78"/>
      <c r="BA123" s="101"/>
      <c r="BB123" s="101"/>
      <c r="BC123" s="101"/>
      <c r="BD123" s="101"/>
      <c r="BE123" s="101"/>
      <c r="BF123" s="101"/>
      <c r="BG123" s="101"/>
      <c r="BH123" s="101"/>
      <c r="BI123" s="101"/>
      <c r="BJ123" s="101"/>
      <c r="BK123" s="101"/>
      <c r="BL123" s="101"/>
      <c r="BM123" s="101"/>
      <c r="BN123" s="101"/>
      <c r="BO123" s="101"/>
      <c r="BP123" s="101"/>
      <c r="BQ123" s="101"/>
      <c r="BR123" s="101"/>
      <c r="BS123" s="101"/>
      <c r="BT123" s="101"/>
      <c r="BU123" s="101"/>
      <c r="BV123" s="101"/>
      <c r="BW123" s="101"/>
      <c r="BX123" s="101"/>
      <c r="BY123" s="101"/>
      <c r="BZ123" s="101"/>
      <c r="CA123" s="101"/>
      <c r="CB123" s="101"/>
      <c r="CC123" s="101"/>
      <c r="CD123" s="101"/>
      <c r="CE123" s="101"/>
      <c r="CF123" s="101"/>
      <c r="CG123" s="101"/>
      <c r="CH123" s="101"/>
      <c r="CI123" s="101"/>
      <c r="CJ123" s="101"/>
      <c r="CK123" s="101"/>
      <c r="CL123" s="101"/>
      <c r="CM123" s="101"/>
      <c r="CN123" s="101"/>
      <c r="CO123" s="101"/>
      <c r="CP123" s="101"/>
      <c r="CQ123" s="101"/>
      <c r="CR123" s="101"/>
      <c r="CS123" s="101"/>
      <c r="CT123" s="101"/>
      <c r="CU123" s="101"/>
      <c r="CV123" s="101"/>
      <c r="CW123" s="101"/>
      <c r="CX123" s="101"/>
      <c r="CY123" s="101"/>
      <c r="CZ123" s="101"/>
      <c r="DA123" s="101"/>
      <c r="DB123" s="101"/>
      <c r="DC123" s="101"/>
      <c r="DD123" s="101"/>
      <c r="DE123" s="101"/>
      <c r="DF123" s="101"/>
      <c r="DG123" s="101"/>
      <c r="DH123" s="101"/>
      <c r="DI123" s="101"/>
      <c r="DJ123" s="101"/>
      <c r="DK123" s="101"/>
      <c r="DL123" s="101"/>
      <c r="DM123" s="101"/>
      <c r="DN123" s="101"/>
      <c r="DO123" s="101"/>
      <c r="DP123" s="101"/>
      <c r="DQ123" s="101"/>
      <c r="DR123" s="101"/>
      <c r="DS123" s="101"/>
      <c r="DT123" s="101"/>
      <c r="DU123" s="101"/>
      <c r="DV123" s="101"/>
      <c r="DW123" s="101"/>
      <c r="DX123" s="101"/>
      <c r="DY123" s="101"/>
      <c r="DZ123" s="101"/>
      <c r="EA123" s="101"/>
      <c r="EB123" s="101"/>
      <c r="EC123" s="101"/>
      <c r="ED123" s="101"/>
      <c r="EE123" s="101"/>
      <c r="EF123" s="101"/>
      <c r="EG123" s="101"/>
      <c r="EH123" s="101"/>
      <c r="EI123" s="101"/>
      <c r="EJ123" s="101"/>
      <c r="EK123" s="101"/>
      <c r="EL123" s="101"/>
      <c r="EM123" s="101"/>
      <c r="EN123" s="101"/>
      <c r="EO123" s="101"/>
      <c r="EP123" s="101"/>
      <c r="EQ123" s="101"/>
      <c r="ER123" s="101"/>
      <c r="ES123" s="101"/>
      <c r="ET123" s="101"/>
      <c r="EU123" s="101"/>
      <c r="EV123" s="101"/>
      <c r="EW123" s="101"/>
      <c r="EX123" s="101"/>
      <c r="EY123" s="101"/>
      <c r="EZ123" s="101"/>
      <c r="FA123" s="101"/>
      <c r="FB123" s="101"/>
      <c r="FC123" s="101"/>
      <c r="FD123" s="101"/>
      <c r="FE123" s="101"/>
      <c r="FF123" s="101"/>
      <c r="FG123" s="101"/>
      <c r="FH123" s="101"/>
      <c r="FI123" s="101"/>
      <c r="FJ123" s="101"/>
      <c r="FK123" s="101"/>
      <c r="FL123" s="101"/>
      <c r="FM123" s="101"/>
      <c r="FN123" s="101"/>
      <c r="FO123" s="101"/>
      <c r="FP123" s="101"/>
      <c r="FQ123" s="101"/>
      <c r="FR123" s="101"/>
      <c r="FS123" s="101"/>
      <c r="FT123" s="101"/>
      <c r="FU123" s="101"/>
      <c r="FV123" s="101"/>
      <c r="FW123" s="101"/>
      <c r="FX123" s="101"/>
      <c r="FY123" s="101"/>
      <c r="FZ123" s="101"/>
      <c r="GA123" s="101"/>
      <c r="GB123" s="101"/>
      <c r="GC123" s="101"/>
      <c r="GD123" s="101"/>
      <c r="GE123" s="101"/>
      <c r="GF123" s="101"/>
      <c r="GG123" s="101"/>
      <c r="GH123" s="101"/>
      <c r="GI123" s="101"/>
      <c r="GJ123" s="101"/>
      <c r="GK123" s="101"/>
      <c r="GL123" s="101"/>
      <c r="GM123" s="101"/>
      <c r="GN123" s="101"/>
      <c r="GO123" s="101"/>
      <c r="GP123" s="101"/>
      <c r="GQ123" s="101"/>
      <c r="GR123" s="101"/>
      <c r="GS123" s="101"/>
      <c r="GT123" s="101"/>
      <c r="GU123" s="101"/>
      <c r="GV123" s="101"/>
      <c r="GW123" s="101"/>
      <c r="GX123" s="101"/>
      <c r="GY123" s="101"/>
      <c r="GZ123" s="101"/>
      <c r="HA123" s="101"/>
      <c r="HB123" s="101"/>
      <c r="HC123" s="101"/>
      <c r="HD123" s="101"/>
      <c r="HE123" s="101"/>
      <c r="HF123" s="101"/>
      <c r="HG123" s="101"/>
      <c r="HH123" s="101"/>
      <c r="HI123" s="101"/>
      <c r="HJ123" s="101"/>
      <c r="HK123" s="101"/>
      <c r="HL123" s="101"/>
      <c r="HM123" s="101"/>
      <c r="HN123" s="101"/>
      <c r="HO123" s="101"/>
      <c r="HP123" s="101"/>
      <c r="HQ123" s="101"/>
      <c r="HR123" s="101"/>
      <c r="HS123" s="101"/>
      <c r="HT123" s="101"/>
      <c r="HU123" s="101"/>
      <c r="HV123" s="101"/>
      <c r="HW123" s="101"/>
      <c r="HX123" s="101"/>
      <c r="HY123" s="101"/>
      <c r="HZ123" s="101"/>
      <c r="IA123" s="101"/>
      <c r="IB123" s="101"/>
      <c r="IC123" s="101"/>
      <c r="ID123" s="101"/>
      <c r="IE123" s="101"/>
      <c r="IF123" s="101"/>
      <c r="IG123" s="101"/>
      <c r="IH123" s="101"/>
      <c r="II123" s="101"/>
      <c r="IJ123" s="101"/>
      <c r="IK123" s="101"/>
      <c r="IL123" s="101"/>
      <c r="IM123" s="101"/>
      <c r="IN123" s="101"/>
      <c r="IO123" s="101"/>
      <c r="IP123" s="101"/>
      <c r="IQ123" s="101"/>
      <c r="IR123" s="101"/>
      <c r="IS123" s="101"/>
      <c r="IT123" s="101"/>
      <c r="IU123" s="101"/>
      <c r="IV123" s="101"/>
      <c r="IW123" s="101"/>
    </row>
    <row r="124" customFormat="false" ht="12.75" hidden="false" customHeight="false" outlineLevel="0" collapsed="false">
      <c r="A124" s="102"/>
      <c r="B124" s="100"/>
      <c r="C124" s="78"/>
      <c r="D124" s="100"/>
      <c r="E124" s="78"/>
      <c r="F124" s="100"/>
      <c r="G124" s="78"/>
      <c r="H124" s="100"/>
      <c r="I124" s="78"/>
      <c r="J124" s="100"/>
      <c r="K124" s="78"/>
      <c r="L124" s="100"/>
      <c r="M124" s="78"/>
      <c r="N124" s="100"/>
      <c r="O124" s="78"/>
      <c r="P124" s="100"/>
      <c r="Q124" s="78"/>
      <c r="R124" s="100"/>
      <c r="S124" s="78"/>
      <c r="T124" s="100"/>
      <c r="U124" s="78"/>
      <c r="V124" s="100"/>
      <c r="W124" s="78"/>
      <c r="X124" s="100"/>
      <c r="Y124" s="78"/>
      <c r="Z124" s="100"/>
      <c r="AA124" s="78"/>
      <c r="AB124" s="100"/>
      <c r="AC124" s="78"/>
      <c r="AD124" s="100"/>
      <c r="AE124" s="78"/>
      <c r="AF124" s="100"/>
      <c r="AG124" s="78"/>
      <c r="AH124" s="100"/>
      <c r="AI124" s="78"/>
      <c r="AJ124" s="100"/>
      <c r="AK124" s="100"/>
      <c r="AL124" s="100"/>
      <c r="AM124" s="100"/>
      <c r="AN124" s="100"/>
      <c r="AO124" s="100"/>
      <c r="AP124" s="100"/>
      <c r="AQ124" s="100"/>
      <c r="AR124" s="100"/>
      <c r="AS124" s="100"/>
      <c r="AT124" s="100"/>
      <c r="AU124" s="100"/>
      <c r="AV124" s="100"/>
      <c r="AW124" s="100"/>
      <c r="AX124" s="100"/>
      <c r="AY124" s="100"/>
      <c r="AZ124" s="78"/>
      <c r="BA124" s="101"/>
      <c r="BB124" s="101"/>
      <c r="BC124" s="101"/>
      <c r="BD124" s="101"/>
      <c r="BE124" s="101"/>
      <c r="BF124" s="101"/>
      <c r="BG124" s="101"/>
      <c r="BH124" s="101"/>
      <c r="BI124" s="101"/>
      <c r="BJ124" s="101"/>
      <c r="BK124" s="101"/>
      <c r="BL124" s="101"/>
      <c r="BM124" s="101"/>
      <c r="BN124" s="101"/>
      <c r="BO124" s="101"/>
      <c r="BP124" s="101"/>
      <c r="BQ124" s="101"/>
      <c r="BR124" s="101"/>
      <c r="BS124" s="101"/>
      <c r="BT124" s="101"/>
      <c r="BU124" s="101"/>
      <c r="BV124" s="101"/>
      <c r="BW124" s="101"/>
      <c r="BX124" s="101"/>
      <c r="BY124" s="101"/>
      <c r="BZ124" s="101"/>
      <c r="CA124" s="101"/>
      <c r="CB124" s="101"/>
      <c r="CC124" s="101"/>
      <c r="CD124" s="101"/>
      <c r="CE124" s="101"/>
      <c r="CF124" s="101"/>
      <c r="CG124" s="101"/>
      <c r="CH124" s="101"/>
      <c r="CI124" s="101"/>
      <c r="CJ124" s="101"/>
      <c r="CK124" s="101"/>
      <c r="CL124" s="101"/>
      <c r="CM124" s="101"/>
      <c r="CN124" s="101"/>
      <c r="CO124" s="101"/>
      <c r="CP124" s="101"/>
      <c r="CQ124" s="101"/>
      <c r="CR124" s="101"/>
      <c r="CS124" s="101"/>
      <c r="CT124" s="101"/>
      <c r="CU124" s="101"/>
      <c r="CV124" s="101"/>
      <c r="CW124" s="101"/>
      <c r="CX124" s="101"/>
      <c r="CY124" s="101"/>
      <c r="CZ124" s="101"/>
      <c r="DA124" s="101"/>
      <c r="DB124" s="101"/>
      <c r="DC124" s="101"/>
      <c r="DD124" s="101"/>
      <c r="DE124" s="101"/>
      <c r="DF124" s="101"/>
      <c r="DG124" s="101"/>
      <c r="DH124" s="101"/>
      <c r="DI124" s="101"/>
      <c r="DJ124" s="101"/>
      <c r="DK124" s="101"/>
      <c r="DL124" s="101"/>
      <c r="DM124" s="101"/>
      <c r="DN124" s="101"/>
      <c r="DO124" s="101"/>
      <c r="DP124" s="101"/>
      <c r="DQ124" s="101"/>
      <c r="DR124" s="101"/>
      <c r="DS124" s="101"/>
      <c r="DT124" s="101"/>
      <c r="DU124" s="101"/>
      <c r="DV124" s="101"/>
      <c r="DW124" s="101"/>
      <c r="DX124" s="101"/>
      <c r="DY124" s="101"/>
      <c r="DZ124" s="101"/>
      <c r="EA124" s="101"/>
      <c r="EB124" s="101"/>
      <c r="EC124" s="101"/>
      <c r="ED124" s="101"/>
      <c r="EE124" s="101"/>
      <c r="EF124" s="101"/>
      <c r="EG124" s="101"/>
      <c r="EH124" s="101"/>
      <c r="EI124" s="101"/>
      <c r="EJ124" s="101"/>
      <c r="EK124" s="101"/>
      <c r="EL124" s="101"/>
      <c r="EM124" s="101"/>
      <c r="EN124" s="101"/>
      <c r="EO124" s="101"/>
      <c r="EP124" s="101"/>
      <c r="EQ124" s="101"/>
      <c r="ER124" s="101"/>
      <c r="ES124" s="101"/>
      <c r="ET124" s="101"/>
      <c r="EU124" s="101"/>
      <c r="EV124" s="101"/>
      <c r="EW124" s="101"/>
      <c r="EX124" s="101"/>
      <c r="EY124" s="101"/>
      <c r="EZ124" s="101"/>
      <c r="FA124" s="101"/>
      <c r="FB124" s="101"/>
      <c r="FC124" s="101"/>
      <c r="FD124" s="101"/>
      <c r="FE124" s="101"/>
      <c r="FF124" s="101"/>
      <c r="FG124" s="101"/>
      <c r="FH124" s="101"/>
      <c r="FI124" s="101"/>
      <c r="FJ124" s="101"/>
      <c r="FK124" s="101"/>
      <c r="FL124" s="101"/>
      <c r="FM124" s="101"/>
      <c r="FN124" s="101"/>
      <c r="FO124" s="101"/>
      <c r="FP124" s="101"/>
      <c r="FQ124" s="101"/>
      <c r="FR124" s="101"/>
      <c r="FS124" s="101"/>
      <c r="FT124" s="101"/>
      <c r="FU124" s="101"/>
      <c r="FV124" s="101"/>
      <c r="FW124" s="101"/>
      <c r="FX124" s="101"/>
      <c r="FY124" s="101"/>
      <c r="FZ124" s="101"/>
      <c r="GA124" s="101"/>
      <c r="GB124" s="101"/>
      <c r="GC124" s="101"/>
      <c r="GD124" s="101"/>
      <c r="GE124" s="101"/>
      <c r="GF124" s="101"/>
      <c r="GG124" s="101"/>
      <c r="GH124" s="101"/>
      <c r="GI124" s="101"/>
      <c r="GJ124" s="101"/>
      <c r="GK124" s="101"/>
      <c r="GL124" s="101"/>
      <c r="GM124" s="101"/>
      <c r="GN124" s="101"/>
      <c r="GO124" s="101"/>
      <c r="GP124" s="101"/>
      <c r="GQ124" s="101"/>
      <c r="GR124" s="101"/>
      <c r="GS124" s="101"/>
      <c r="GT124" s="101"/>
      <c r="GU124" s="101"/>
      <c r="GV124" s="101"/>
      <c r="GW124" s="101"/>
      <c r="GX124" s="101"/>
      <c r="GY124" s="101"/>
      <c r="GZ124" s="101"/>
      <c r="HA124" s="101"/>
      <c r="HB124" s="101"/>
      <c r="HC124" s="101"/>
      <c r="HD124" s="101"/>
      <c r="HE124" s="101"/>
      <c r="HF124" s="101"/>
      <c r="HG124" s="101"/>
      <c r="HH124" s="101"/>
      <c r="HI124" s="101"/>
      <c r="HJ124" s="101"/>
      <c r="HK124" s="101"/>
      <c r="HL124" s="101"/>
      <c r="HM124" s="101"/>
      <c r="HN124" s="101"/>
      <c r="HO124" s="101"/>
      <c r="HP124" s="101"/>
      <c r="HQ124" s="101"/>
      <c r="HR124" s="101"/>
      <c r="HS124" s="101"/>
      <c r="HT124" s="101"/>
      <c r="HU124" s="101"/>
      <c r="HV124" s="101"/>
      <c r="HW124" s="101"/>
      <c r="HX124" s="101"/>
      <c r="HY124" s="101"/>
      <c r="HZ124" s="101"/>
      <c r="IA124" s="101"/>
      <c r="IB124" s="101"/>
      <c r="IC124" s="101"/>
      <c r="ID124" s="101"/>
      <c r="IE124" s="101"/>
      <c r="IF124" s="101"/>
      <c r="IG124" s="101"/>
      <c r="IH124" s="101"/>
      <c r="II124" s="101"/>
      <c r="IJ124" s="101"/>
      <c r="IK124" s="101"/>
      <c r="IL124" s="101"/>
      <c r="IM124" s="101"/>
      <c r="IN124" s="101"/>
      <c r="IO124" s="101"/>
      <c r="IP124" s="101"/>
      <c r="IQ124" s="101"/>
      <c r="IR124" s="101"/>
      <c r="IS124" s="101"/>
      <c r="IT124" s="101"/>
      <c r="IU124" s="101"/>
      <c r="IV124" s="101"/>
      <c r="IW124" s="101"/>
    </row>
    <row r="125" customFormat="false" ht="12.75" hidden="false" customHeight="false" outlineLevel="0" collapsed="false">
      <c r="A125" s="102"/>
      <c r="B125" s="100"/>
      <c r="C125" s="78"/>
      <c r="D125" s="100"/>
      <c r="E125" s="78"/>
      <c r="F125" s="100"/>
      <c r="G125" s="78"/>
      <c r="H125" s="100"/>
      <c r="I125" s="78"/>
      <c r="J125" s="100"/>
      <c r="K125" s="78"/>
      <c r="L125" s="100"/>
      <c r="M125" s="78"/>
      <c r="N125" s="100"/>
      <c r="O125" s="78"/>
      <c r="P125" s="100"/>
      <c r="Q125" s="78"/>
      <c r="R125" s="100"/>
      <c r="S125" s="78"/>
      <c r="T125" s="100"/>
      <c r="U125" s="78"/>
      <c r="V125" s="100"/>
      <c r="W125" s="78"/>
      <c r="X125" s="100"/>
      <c r="Y125" s="78"/>
      <c r="Z125" s="100"/>
      <c r="AA125" s="78"/>
      <c r="AB125" s="100"/>
      <c r="AC125" s="78"/>
      <c r="AD125" s="100"/>
      <c r="AE125" s="78"/>
      <c r="AF125" s="100"/>
      <c r="AG125" s="78"/>
      <c r="AH125" s="100"/>
      <c r="AI125" s="78"/>
      <c r="AJ125" s="100"/>
      <c r="AK125" s="100"/>
      <c r="AL125" s="100"/>
      <c r="AM125" s="100"/>
      <c r="AN125" s="100"/>
      <c r="AO125" s="100"/>
      <c r="AP125" s="100"/>
      <c r="AQ125" s="100"/>
      <c r="AR125" s="100"/>
      <c r="AS125" s="100"/>
      <c r="AT125" s="100"/>
      <c r="AU125" s="100"/>
      <c r="AV125" s="100"/>
      <c r="AW125" s="100"/>
      <c r="AX125" s="100"/>
      <c r="AY125" s="100"/>
      <c r="AZ125" s="78"/>
      <c r="BA125" s="101"/>
      <c r="BB125" s="101"/>
      <c r="BC125" s="101"/>
      <c r="BD125" s="101"/>
      <c r="BE125" s="101"/>
      <c r="BF125" s="101"/>
      <c r="BG125" s="101"/>
      <c r="BH125" s="101"/>
      <c r="BI125" s="101"/>
      <c r="BJ125" s="101"/>
      <c r="BK125" s="101"/>
      <c r="BL125" s="101"/>
      <c r="BM125" s="101"/>
      <c r="BN125" s="101"/>
      <c r="BO125" s="101"/>
      <c r="BP125" s="101"/>
      <c r="BQ125" s="101"/>
      <c r="BR125" s="101"/>
      <c r="BS125" s="101"/>
      <c r="BT125" s="101"/>
      <c r="BU125" s="101"/>
      <c r="BV125" s="101"/>
      <c r="BW125" s="101"/>
      <c r="BX125" s="101"/>
      <c r="BY125" s="101"/>
      <c r="BZ125" s="101"/>
      <c r="CA125" s="101"/>
      <c r="CB125" s="101"/>
      <c r="CC125" s="101"/>
      <c r="CD125" s="101"/>
      <c r="CE125" s="101"/>
      <c r="CF125" s="101"/>
      <c r="CG125" s="101"/>
      <c r="CH125" s="101"/>
      <c r="CI125" s="101"/>
      <c r="CJ125" s="101"/>
      <c r="CK125" s="101"/>
      <c r="CL125" s="101"/>
      <c r="CM125" s="101"/>
      <c r="CN125" s="101"/>
      <c r="CO125" s="101"/>
      <c r="CP125" s="101"/>
      <c r="CQ125" s="101"/>
      <c r="CR125" s="101"/>
      <c r="CS125" s="101"/>
      <c r="CT125" s="101"/>
      <c r="CU125" s="101"/>
      <c r="CV125" s="101"/>
      <c r="CW125" s="101"/>
      <c r="CX125" s="101"/>
      <c r="CY125" s="101"/>
      <c r="CZ125" s="101"/>
      <c r="DA125" s="101"/>
      <c r="DB125" s="101"/>
      <c r="DC125" s="101"/>
      <c r="DD125" s="101"/>
      <c r="DE125" s="101"/>
      <c r="DF125" s="101"/>
      <c r="DG125" s="101"/>
      <c r="DH125" s="101"/>
      <c r="DI125" s="101"/>
      <c r="DJ125" s="101"/>
      <c r="DK125" s="101"/>
      <c r="DL125" s="101"/>
      <c r="DM125" s="101"/>
      <c r="DN125" s="101"/>
      <c r="DO125" s="101"/>
      <c r="DP125" s="101"/>
      <c r="DQ125" s="101"/>
      <c r="DR125" s="101"/>
      <c r="DS125" s="101"/>
      <c r="DT125" s="101"/>
      <c r="DU125" s="101"/>
      <c r="DV125" s="101"/>
      <c r="DW125" s="101"/>
      <c r="DX125" s="101"/>
      <c r="DY125" s="101"/>
      <c r="DZ125" s="101"/>
      <c r="EA125" s="101"/>
      <c r="EB125" s="101"/>
      <c r="EC125" s="101"/>
      <c r="ED125" s="101"/>
      <c r="EE125" s="101"/>
      <c r="EF125" s="101"/>
      <c r="EG125" s="101"/>
      <c r="EH125" s="101"/>
      <c r="EI125" s="101"/>
      <c r="EJ125" s="101"/>
      <c r="EK125" s="101"/>
      <c r="EL125" s="101"/>
      <c r="EM125" s="101"/>
      <c r="EN125" s="101"/>
      <c r="EO125" s="101"/>
      <c r="EP125" s="101"/>
      <c r="EQ125" s="101"/>
      <c r="ER125" s="101"/>
      <c r="ES125" s="101"/>
      <c r="ET125" s="101"/>
      <c r="EU125" s="101"/>
      <c r="EV125" s="101"/>
      <c r="EW125" s="101"/>
      <c r="EX125" s="101"/>
      <c r="EY125" s="101"/>
      <c r="EZ125" s="101"/>
      <c r="FA125" s="101"/>
      <c r="FB125" s="101"/>
      <c r="FC125" s="101"/>
      <c r="FD125" s="101"/>
      <c r="FE125" s="101"/>
      <c r="FF125" s="101"/>
      <c r="FG125" s="101"/>
      <c r="FH125" s="101"/>
      <c r="FI125" s="101"/>
      <c r="FJ125" s="101"/>
      <c r="FK125" s="101"/>
      <c r="FL125" s="101"/>
      <c r="FM125" s="101"/>
      <c r="FN125" s="101"/>
      <c r="FO125" s="101"/>
      <c r="FP125" s="101"/>
      <c r="FQ125" s="101"/>
      <c r="FR125" s="101"/>
      <c r="FS125" s="101"/>
      <c r="FT125" s="101"/>
      <c r="FU125" s="101"/>
      <c r="FV125" s="101"/>
      <c r="FW125" s="101"/>
      <c r="FX125" s="101"/>
      <c r="FY125" s="101"/>
      <c r="FZ125" s="101"/>
      <c r="GA125" s="101"/>
      <c r="GB125" s="101"/>
      <c r="GC125" s="101"/>
      <c r="GD125" s="101"/>
      <c r="GE125" s="101"/>
      <c r="GF125" s="101"/>
      <c r="GG125" s="101"/>
      <c r="GH125" s="101"/>
      <c r="GI125" s="101"/>
      <c r="GJ125" s="101"/>
      <c r="GK125" s="101"/>
      <c r="GL125" s="101"/>
      <c r="GM125" s="101"/>
      <c r="GN125" s="101"/>
      <c r="GO125" s="101"/>
      <c r="GP125" s="101"/>
      <c r="GQ125" s="101"/>
      <c r="GR125" s="101"/>
      <c r="GS125" s="101"/>
      <c r="GT125" s="101"/>
      <c r="GU125" s="101"/>
      <c r="GV125" s="101"/>
      <c r="GW125" s="101"/>
      <c r="GX125" s="101"/>
      <c r="GY125" s="101"/>
      <c r="GZ125" s="101"/>
      <c r="HA125" s="101"/>
      <c r="HB125" s="101"/>
      <c r="HC125" s="101"/>
      <c r="HD125" s="101"/>
      <c r="HE125" s="101"/>
      <c r="HF125" s="101"/>
      <c r="HG125" s="101"/>
      <c r="HH125" s="101"/>
      <c r="HI125" s="101"/>
      <c r="HJ125" s="101"/>
      <c r="HK125" s="101"/>
      <c r="HL125" s="101"/>
      <c r="HM125" s="101"/>
      <c r="HN125" s="101"/>
      <c r="HO125" s="101"/>
      <c r="HP125" s="101"/>
      <c r="HQ125" s="101"/>
      <c r="HR125" s="101"/>
      <c r="HS125" s="101"/>
      <c r="HT125" s="101"/>
      <c r="HU125" s="101"/>
      <c r="HV125" s="101"/>
      <c r="HW125" s="101"/>
      <c r="HX125" s="101"/>
      <c r="HY125" s="101"/>
      <c r="HZ125" s="101"/>
      <c r="IA125" s="101"/>
      <c r="IB125" s="101"/>
      <c r="IC125" s="101"/>
      <c r="ID125" s="101"/>
      <c r="IE125" s="101"/>
      <c r="IF125" s="101"/>
      <c r="IG125" s="101"/>
      <c r="IH125" s="101"/>
      <c r="II125" s="101"/>
      <c r="IJ125" s="101"/>
      <c r="IK125" s="101"/>
      <c r="IL125" s="101"/>
      <c r="IM125" s="101"/>
      <c r="IN125" s="101"/>
      <c r="IO125" s="101"/>
      <c r="IP125" s="101"/>
      <c r="IQ125" s="101"/>
      <c r="IR125" s="101"/>
      <c r="IS125" s="101"/>
      <c r="IT125" s="101"/>
      <c r="IU125" s="101"/>
      <c r="IV125" s="101"/>
      <c r="IW125" s="101"/>
    </row>
    <row r="126" customFormat="false" ht="12.75" hidden="false" customHeight="false" outlineLevel="0" collapsed="false">
      <c r="A126" s="102"/>
      <c r="B126" s="100"/>
      <c r="C126" s="78"/>
      <c r="D126" s="100"/>
      <c r="E126" s="78"/>
      <c r="F126" s="100"/>
      <c r="G126" s="78"/>
      <c r="H126" s="100"/>
      <c r="I126" s="78"/>
      <c r="J126" s="100"/>
      <c r="K126" s="78"/>
      <c r="L126" s="100"/>
      <c r="M126" s="78"/>
      <c r="N126" s="100"/>
      <c r="O126" s="78"/>
      <c r="P126" s="100"/>
      <c r="Q126" s="78"/>
      <c r="R126" s="100"/>
      <c r="S126" s="78"/>
      <c r="T126" s="100"/>
      <c r="U126" s="78"/>
      <c r="V126" s="100"/>
      <c r="W126" s="78"/>
      <c r="X126" s="100"/>
      <c r="Y126" s="78"/>
      <c r="Z126" s="100"/>
      <c r="AA126" s="78"/>
      <c r="AB126" s="100"/>
      <c r="AC126" s="78"/>
      <c r="AD126" s="100"/>
      <c r="AE126" s="78"/>
      <c r="AF126" s="100"/>
      <c r="AG126" s="78"/>
      <c r="AH126" s="100"/>
      <c r="AI126" s="78"/>
      <c r="AJ126" s="100"/>
      <c r="AK126" s="100"/>
      <c r="AL126" s="100"/>
      <c r="AM126" s="100"/>
      <c r="AN126" s="100"/>
      <c r="AO126" s="100"/>
      <c r="AP126" s="100"/>
      <c r="AQ126" s="100"/>
      <c r="AR126" s="100"/>
      <c r="AS126" s="100"/>
      <c r="AT126" s="100"/>
      <c r="AU126" s="100"/>
      <c r="AV126" s="100"/>
      <c r="AW126" s="100"/>
      <c r="AX126" s="100"/>
      <c r="AY126" s="100"/>
      <c r="AZ126" s="78"/>
      <c r="BA126" s="101"/>
      <c r="BB126" s="101"/>
      <c r="BC126" s="101"/>
      <c r="BD126" s="101"/>
      <c r="BE126" s="101"/>
      <c r="BF126" s="101"/>
      <c r="BG126" s="101"/>
      <c r="BH126" s="101"/>
      <c r="BI126" s="101"/>
      <c r="BJ126" s="101"/>
      <c r="BK126" s="101"/>
      <c r="BL126" s="101"/>
      <c r="BM126" s="101"/>
      <c r="BN126" s="101"/>
      <c r="BO126" s="101"/>
      <c r="BP126" s="101"/>
      <c r="BQ126" s="101"/>
      <c r="BR126" s="101"/>
      <c r="BS126" s="101"/>
      <c r="BT126" s="101"/>
      <c r="BU126" s="101"/>
      <c r="BV126" s="101"/>
      <c r="BW126" s="101"/>
      <c r="BX126" s="101"/>
      <c r="BY126" s="101"/>
      <c r="BZ126" s="101"/>
      <c r="CA126" s="101"/>
      <c r="CB126" s="101"/>
      <c r="CC126" s="101"/>
      <c r="CD126" s="101"/>
      <c r="CE126" s="101"/>
      <c r="CF126" s="101"/>
      <c r="CG126" s="101"/>
      <c r="CH126" s="101"/>
      <c r="CI126" s="101"/>
      <c r="CJ126" s="101"/>
      <c r="CK126" s="101"/>
      <c r="CL126" s="101"/>
      <c r="CM126" s="101"/>
      <c r="CN126" s="101"/>
      <c r="CO126" s="101"/>
      <c r="CP126" s="101"/>
      <c r="CQ126" s="101"/>
      <c r="CR126" s="101"/>
      <c r="CS126" s="101"/>
      <c r="CT126" s="101"/>
      <c r="CU126" s="101"/>
      <c r="CV126" s="101"/>
      <c r="CW126" s="101"/>
      <c r="CX126" s="101"/>
      <c r="CY126" s="101"/>
      <c r="CZ126" s="101"/>
      <c r="DA126" s="101"/>
      <c r="DB126" s="101"/>
      <c r="DC126" s="101"/>
      <c r="DD126" s="101"/>
      <c r="DE126" s="101"/>
      <c r="DF126" s="101"/>
      <c r="DG126" s="101"/>
      <c r="DH126" s="101"/>
      <c r="DI126" s="101"/>
      <c r="DJ126" s="101"/>
      <c r="DK126" s="101"/>
      <c r="DL126" s="101"/>
      <c r="DM126" s="101"/>
      <c r="DN126" s="101"/>
      <c r="DO126" s="101"/>
      <c r="DP126" s="101"/>
      <c r="DQ126" s="101"/>
      <c r="DR126" s="101"/>
      <c r="DS126" s="101"/>
      <c r="DT126" s="101"/>
      <c r="DU126" s="101"/>
      <c r="DV126" s="101"/>
      <c r="DW126" s="101"/>
      <c r="DX126" s="101"/>
      <c r="DY126" s="101"/>
      <c r="DZ126" s="101"/>
      <c r="EA126" s="101"/>
      <c r="EB126" s="101"/>
      <c r="EC126" s="101"/>
      <c r="ED126" s="101"/>
      <c r="EE126" s="101"/>
      <c r="EF126" s="101"/>
      <c r="EG126" s="101"/>
      <c r="EH126" s="101"/>
      <c r="EI126" s="101"/>
      <c r="EJ126" s="101"/>
      <c r="EK126" s="101"/>
      <c r="EL126" s="101"/>
      <c r="EM126" s="101"/>
      <c r="EN126" s="101"/>
      <c r="EO126" s="101"/>
      <c r="EP126" s="101"/>
      <c r="EQ126" s="101"/>
      <c r="ER126" s="101"/>
      <c r="ES126" s="101"/>
      <c r="ET126" s="101"/>
      <c r="EU126" s="101"/>
      <c r="EV126" s="101"/>
      <c r="EW126" s="101"/>
      <c r="EX126" s="101"/>
      <c r="EY126" s="101"/>
      <c r="EZ126" s="101"/>
      <c r="FA126" s="101"/>
      <c r="FB126" s="101"/>
      <c r="FC126" s="101"/>
      <c r="FD126" s="101"/>
      <c r="FE126" s="101"/>
      <c r="FF126" s="101"/>
      <c r="FG126" s="101"/>
      <c r="FH126" s="101"/>
      <c r="FI126" s="101"/>
      <c r="FJ126" s="101"/>
      <c r="FK126" s="101"/>
      <c r="FL126" s="101"/>
      <c r="FM126" s="101"/>
      <c r="FN126" s="101"/>
      <c r="FO126" s="101"/>
      <c r="FP126" s="101"/>
      <c r="FQ126" s="101"/>
      <c r="FR126" s="101"/>
      <c r="FS126" s="101"/>
      <c r="FT126" s="101"/>
      <c r="FU126" s="101"/>
      <c r="FV126" s="101"/>
      <c r="FW126" s="101"/>
      <c r="FX126" s="101"/>
      <c r="FY126" s="101"/>
      <c r="FZ126" s="101"/>
      <c r="GA126" s="101"/>
      <c r="GB126" s="101"/>
      <c r="GC126" s="101"/>
      <c r="GD126" s="101"/>
      <c r="GE126" s="101"/>
      <c r="GF126" s="101"/>
      <c r="GG126" s="101"/>
      <c r="GH126" s="101"/>
      <c r="GI126" s="101"/>
      <c r="GJ126" s="101"/>
      <c r="GK126" s="101"/>
      <c r="GL126" s="101"/>
      <c r="GM126" s="101"/>
      <c r="GN126" s="101"/>
      <c r="GO126" s="101"/>
      <c r="GP126" s="101"/>
      <c r="GQ126" s="101"/>
      <c r="GR126" s="101"/>
      <c r="GS126" s="101"/>
      <c r="GT126" s="101"/>
      <c r="GU126" s="101"/>
      <c r="GV126" s="101"/>
      <c r="GW126" s="101"/>
      <c r="GX126" s="101"/>
      <c r="GY126" s="101"/>
      <c r="GZ126" s="101"/>
      <c r="HA126" s="101"/>
      <c r="HB126" s="101"/>
      <c r="HC126" s="101"/>
      <c r="HD126" s="101"/>
      <c r="HE126" s="101"/>
      <c r="HF126" s="101"/>
      <c r="HG126" s="101"/>
      <c r="HH126" s="101"/>
      <c r="HI126" s="101"/>
      <c r="HJ126" s="101"/>
      <c r="HK126" s="101"/>
      <c r="HL126" s="101"/>
      <c r="HM126" s="101"/>
      <c r="HN126" s="101"/>
      <c r="HO126" s="101"/>
      <c r="HP126" s="101"/>
      <c r="HQ126" s="101"/>
      <c r="HR126" s="101"/>
      <c r="HS126" s="101"/>
      <c r="HT126" s="101"/>
      <c r="HU126" s="101"/>
      <c r="HV126" s="101"/>
      <c r="HW126" s="101"/>
      <c r="HX126" s="101"/>
      <c r="HY126" s="101"/>
      <c r="HZ126" s="101"/>
      <c r="IA126" s="101"/>
      <c r="IB126" s="101"/>
      <c r="IC126" s="101"/>
      <c r="ID126" s="101"/>
      <c r="IE126" s="101"/>
      <c r="IF126" s="101"/>
      <c r="IG126" s="101"/>
      <c r="IH126" s="101"/>
      <c r="II126" s="101"/>
      <c r="IJ126" s="101"/>
      <c r="IK126" s="101"/>
      <c r="IL126" s="101"/>
      <c r="IM126" s="101"/>
      <c r="IN126" s="101"/>
      <c r="IO126" s="101"/>
      <c r="IP126" s="101"/>
      <c r="IQ126" s="101"/>
      <c r="IR126" s="101"/>
      <c r="IS126" s="101"/>
      <c r="IT126" s="101"/>
      <c r="IU126" s="101"/>
      <c r="IV126" s="101"/>
      <c r="IW126" s="101"/>
    </row>
    <row r="127" customFormat="false" ht="12.75" hidden="false" customHeight="false" outlineLevel="0" collapsed="false">
      <c r="A127" s="102"/>
      <c r="B127" s="100"/>
      <c r="C127" s="78"/>
      <c r="D127" s="100"/>
      <c r="E127" s="78"/>
      <c r="F127" s="100"/>
      <c r="G127" s="78"/>
      <c r="H127" s="100"/>
      <c r="I127" s="78"/>
      <c r="J127" s="100"/>
      <c r="K127" s="78"/>
      <c r="L127" s="100"/>
      <c r="M127" s="78"/>
      <c r="N127" s="100"/>
      <c r="O127" s="78"/>
      <c r="P127" s="100"/>
      <c r="Q127" s="78"/>
      <c r="R127" s="100"/>
      <c r="S127" s="78"/>
      <c r="T127" s="100"/>
      <c r="U127" s="78"/>
      <c r="V127" s="100"/>
      <c r="W127" s="78"/>
      <c r="X127" s="100"/>
      <c r="Y127" s="78"/>
      <c r="Z127" s="100"/>
      <c r="AA127" s="78"/>
      <c r="AB127" s="100"/>
      <c r="AC127" s="78"/>
      <c r="AD127" s="100"/>
      <c r="AE127" s="78"/>
      <c r="AF127" s="100"/>
      <c r="AG127" s="78"/>
      <c r="AH127" s="100"/>
      <c r="AI127" s="78"/>
      <c r="AJ127" s="100"/>
      <c r="AK127" s="100"/>
      <c r="AL127" s="100"/>
      <c r="AM127" s="100"/>
      <c r="AN127" s="100"/>
      <c r="AO127" s="100"/>
      <c r="AP127" s="100"/>
      <c r="AQ127" s="100"/>
      <c r="AR127" s="100"/>
      <c r="AS127" s="100"/>
      <c r="AT127" s="100"/>
      <c r="AU127" s="100"/>
      <c r="AV127" s="100"/>
      <c r="AW127" s="100"/>
      <c r="AX127" s="100"/>
      <c r="AY127" s="100"/>
      <c r="AZ127" s="78"/>
      <c r="BA127" s="101"/>
      <c r="BB127" s="101"/>
      <c r="BC127" s="101"/>
      <c r="BD127" s="101"/>
      <c r="BE127" s="101"/>
      <c r="BF127" s="101"/>
      <c r="BG127" s="101"/>
      <c r="BH127" s="101"/>
      <c r="BI127" s="101"/>
      <c r="BJ127" s="101"/>
      <c r="BK127" s="101"/>
      <c r="BL127" s="101"/>
      <c r="BM127" s="101"/>
      <c r="BN127" s="101"/>
      <c r="BO127" s="101"/>
      <c r="BP127" s="101"/>
      <c r="BQ127" s="101"/>
      <c r="BR127" s="101"/>
      <c r="BS127" s="101"/>
      <c r="BT127" s="101"/>
      <c r="BU127" s="101"/>
      <c r="BV127" s="101"/>
      <c r="BW127" s="101"/>
      <c r="BX127" s="101"/>
      <c r="BY127" s="101"/>
      <c r="BZ127" s="101"/>
      <c r="CA127" s="101"/>
      <c r="CB127" s="101"/>
      <c r="CC127" s="101"/>
      <c r="CD127" s="101"/>
      <c r="CE127" s="101"/>
      <c r="CF127" s="101"/>
      <c r="CG127" s="101"/>
      <c r="CH127" s="101"/>
      <c r="CI127" s="101"/>
      <c r="CJ127" s="101"/>
      <c r="CK127" s="101"/>
      <c r="CL127" s="101"/>
      <c r="CM127" s="101"/>
      <c r="CN127" s="101"/>
      <c r="CO127" s="101"/>
      <c r="CP127" s="101"/>
      <c r="CQ127" s="101"/>
      <c r="CR127" s="101"/>
      <c r="CS127" s="101"/>
      <c r="CT127" s="101"/>
      <c r="CU127" s="101"/>
      <c r="CV127" s="101"/>
      <c r="CW127" s="101"/>
      <c r="CX127" s="101"/>
      <c r="CY127" s="101"/>
      <c r="CZ127" s="101"/>
      <c r="DA127" s="101"/>
      <c r="DB127" s="101"/>
      <c r="DC127" s="101"/>
      <c r="DD127" s="101"/>
      <c r="DE127" s="101"/>
      <c r="DF127" s="101"/>
      <c r="DG127" s="101"/>
      <c r="DH127" s="101"/>
      <c r="DI127" s="101"/>
      <c r="DJ127" s="101"/>
      <c r="DK127" s="101"/>
      <c r="DL127" s="101"/>
      <c r="DM127" s="101"/>
      <c r="DN127" s="101"/>
      <c r="DO127" s="101"/>
      <c r="DP127" s="101"/>
      <c r="DQ127" s="101"/>
      <c r="DR127" s="101"/>
      <c r="DS127" s="101"/>
      <c r="DT127" s="101"/>
      <c r="DU127" s="101"/>
      <c r="DV127" s="101"/>
      <c r="DW127" s="101"/>
      <c r="DX127" s="101"/>
      <c r="DY127" s="101"/>
      <c r="DZ127" s="101"/>
      <c r="EA127" s="101"/>
      <c r="EB127" s="101"/>
      <c r="EC127" s="101"/>
      <c r="ED127" s="101"/>
      <c r="EE127" s="101"/>
      <c r="EF127" s="101"/>
      <c r="EG127" s="101"/>
      <c r="EH127" s="101"/>
      <c r="EI127" s="101"/>
      <c r="EJ127" s="101"/>
      <c r="EK127" s="101"/>
      <c r="EL127" s="101"/>
      <c r="EM127" s="101"/>
      <c r="EN127" s="101"/>
      <c r="EO127" s="101"/>
      <c r="EP127" s="101"/>
      <c r="EQ127" s="101"/>
      <c r="ER127" s="101"/>
      <c r="ES127" s="101"/>
      <c r="ET127" s="101"/>
      <c r="EU127" s="101"/>
      <c r="EV127" s="101"/>
      <c r="EW127" s="101"/>
      <c r="EX127" s="101"/>
      <c r="EY127" s="101"/>
      <c r="EZ127" s="101"/>
      <c r="FA127" s="101"/>
      <c r="FB127" s="101"/>
      <c r="FC127" s="101"/>
      <c r="FD127" s="101"/>
      <c r="FE127" s="101"/>
      <c r="FF127" s="101"/>
      <c r="FG127" s="101"/>
      <c r="FH127" s="101"/>
      <c r="FI127" s="101"/>
      <c r="FJ127" s="101"/>
      <c r="FK127" s="101"/>
      <c r="FL127" s="101"/>
      <c r="FM127" s="101"/>
      <c r="FN127" s="101"/>
      <c r="FO127" s="101"/>
      <c r="FP127" s="101"/>
      <c r="FQ127" s="101"/>
      <c r="FR127" s="101"/>
      <c r="FS127" s="101"/>
      <c r="FT127" s="101"/>
      <c r="FU127" s="101"/>
      <c r="FV127" s="101"/>
      <c r="FW127" s="101"/>
      <c r="FX127" s="101"/>
      <c r="FY127" s="101"/>
      <c r="FZ127" s="101"/>
      <c r="GA127" s="101"/>
      <c r="GB127" s="101"/>
      <c r="GC127" s="101"/>
      <c r="GD127" s="101"/>
      <c r="GE127" s="101"/>
      <c r="GF127" s="101"/>
      <c r="GG127" s="101"/>
      <c r="GH127" s="101"/>
      <c r="GI127" s="101"/>
      <c r="GJ127" s="101"/>
      <c r="GK127" s="101"/>
      <c r="GL127" s="101"/>
      <c r="GM127" s="101"/>
      <c r="GN127" s="101"/>
      <c r="GO127" s="101"/>
      <c r="GP127" s="101"/>
      <c r="GQ127" s="101"/>
      <c r="GR127" s="101"/>
      <c r="GS127" s="101"/>
      <c r="GT127" s="101"/>
      <c r="GU127" s="101"/>
      <c r="GV127" s="101"/>
      <c r="GW127" s="101"/>
      <c r="GX127" s="101"/>
      <c r="GY127" s="101"/>
      <c r="GZ127" s="101"/>
      <c r="HA127" s="101"/>
      <c r="HB127" s="101"/>
      <c r="HC127" s="101"/>
      <c r="HD127" s="101"/>
      <c r="HE127" s="101"/>
      <c r="HF127" s="101"/>
      <c r="HG127" s="101"/>
      <c r="HH127" s="101"/>
      <c r="HI127" s="101"/>
      <c r="HJ127" s="101"/>
      <c r="HK127" s="101"/>
      <c r="HL127" s="101"/>
      <c r="HM127" s="101"/>
      <c r="HN127" s="101"/>
      <c r="HO127" s="101"/>
      <c r="HP127" s="101"/>
      <c r="HQ127" s="101"/>
      <c r="HR127" s="101"/>
      <c r="HS127" s="101"/>
      <c r="HT127" s="101"/>
      <c r="HU127" s="101"/>
      <c r="HV127" s="101"/>
      <c r="HW127" s="101"/>
      <c r="HX127" s="101"/>
      <c r="HY127" s="101"/>
      <c r="HZ127" s="101"/>
      <c r="IA127" s="101"/>
      <c r="IB127" s="101"/>
      <c r="IC127" s="101"/>
      <c r="ID127" s="101"/>
      <c r="IE127" s="101"/>
      <c r="IF127" s="101"/>
      <c r="IG127" s="101"/>
      <c r="IH127" s="101"/>
      <c r="II127" s="101"/>
      <c r="IJ127" s="101"/>
      <c r="IK127" s="101"/>
      <c r="IL127" s="101"/>
      <c r="IM127" s="101"/>
      <c r="IN127" s="101"/>
      <c r="IO127" s="101"/>
      <c r="IP127" s="101"/>
      <c r="IQ127" s="101"/>
      <c r="IR127" s="101"/>
      <c r="IS127" s="101"/>
      <c r="IT127" s="101"/>
      <c r="IU127" s="101"/>
      <c r="IV127" s="101"/>
      <c r="IW127" s="101"/>
    </row>
    <row r="128" customFormat="false" ht="12.75" hidden="false" customHeight="false" outlineLevel="0" collapsed="false">
      <c r="A128" s="102"/>
      <c r="B128" s="100"/>
      <c r="C128" s="78"/>
      <c r="D128" s="100"/>
      <c r="E128" s="78"/>
      <c r="F128" s="100"/>
      <c r="G128" s="78"/>
      <c r="H128" s="100"/>
      <c r="I128" s="78"/>
      <c r="J128" s="100"/>
      <c r="K128" s="78"/>
      <c r="L128" s="100"/>
      <c r="M128" s="78"/>
      <c r="N128" s="100"/>
      <c r="O128" s="78"/>
      <c r="P128" s="100"/>
      <c r="Q128" s="78"/>
      <c r="R128" s="100"/>
      <c r="S128" s="78"/>
      <c r="T128" s="100"/>
      <c r="U128" s="78"/>
      <c r="V128" s="100"/>
      <c r="W128" s="78"/>
      <c r="X128" s="100"/>
      <c r="Y128" s="78"/>
      <c r="Z128" s="100"/>
      <c r="AA128" s="78"/>
      <c r="AB128" s="100"/>
      <c r="AC128" s="78"/>
      <c r="AD128" s="100"/>
      <c r="AE128" s="78"/>
      <c r="AF128" s="100"/>
      <c r="AG128" s="78"/>
      <c r="AH128" s="100"/>
      <c r="AI128" s="78"/>
      <c r="AJ128" s="100"/>
      <c r="AK128" s="100"/>
      <c r="AL128" s="100"/>
      <c r="AM128" s="100"/>
      <c r="AN128" s="100"/>
      <c r="AO128" s="100"/>
      <c r="AP128" s="100"/>
      <c r="AQ128" s="100"/>
      <c r="AR128" s="100"/>
      <c r="AS128" s="100"/>
      <c r="AT128" s="100"/>
      <c r="AU128" s="100"/>
      <c r="AV128" s="100"/>
      <c r="AW128" s="100"/>
      <c r="AX128" s="100"/>
      <c r="AY128" s="100"/>
      <c r="AZ128" s="78"/>
      <c r="BA128" s="101"/>
      <c r="BB128" s="101"/>
      <c r="BC128" s="101"/>
      <c r="BD128" s="101"/>
      <c r="BE128" s="101"/>
      <c r="BF128" s="101"/>
      <c r="BG128" s="101"/>
      <c r="BH128" s="101"/>
      <c r="BI128" s="101"/>
      <c r="BJ128" s="101"/>
      <c r="BK128" s="101"/>
      <c r="BL128" s="101"/>
      <c r="BM128" s="101"/>
      <c r="BN128" s="101"/>
      <c r="BO128" s="101"/>
      <c r="BP128" s="101"/>
      <c r="BQ128" s="101"/>
      <c r="BR128" s="101"/>
      <c r="BS128" s="101"/>
      <c r="BT128" s="101"/>
      <c r="BU128" s="101"/>
      <c r="BV128" s="101"/>
      <c r="BW128" s="101"/>
      <c r="BX128" s="101"/>
      <c r="BY128" s="101"/>
      <c r="BZ128" s="101"/>
      <c r="CA128" s="101"/>
      <c r="CB128" s="101"/>
      <c r="CC128" s="101"/>
      <c r="CD128" s="101"/>
      <c r="CE128" s="101"/>
      <c r="CF128" s="101"/>
      <c r="CG128" s="101"/>
      <c r="CH128" s="101"/>
      <c r="CI128" s="101"/>
      <c r="CJ128" s="101"/>
      <c r="CK128" s="101"/>
      <c r="CL128" s="101"/>
      <c r="CM128" s="101"/>
      <c r="CN128" s="101"/>
      <c r="CO128" s="101"/>
      <c r="CP128" s="101"/>
      <c r="CQ128" s="101"/>
      <c r="CR128" s="101"/>
      <c r="CS128" s="101"/>
      <c r="CT128" s="101"/>
      <c r="CU128" s="101"/>
      <c r="CV128" s="101"/>
      <c r="CW128" s="101"/>
      <c r="CX128" s="101"/>
      <c r="CY128" s="101"/>
      <c r="CZ128" s="101"/>
      <c r="DA128" s="101"/>
      <c r="DB128" s="101"/>
      <c r="DC128" s="101"/>
      <c r="DD128" s="101"/>
      <c r="DE128" s="101"/>
      <c r="DF128" s="101"/>
      <c r="DG128" s="101"/>
      <c r="DH128" s="101"/>
      <c r="DI128" s="101"/>
      <c r="DJ128" s="101"/>
      <c r="DK128" s="101"/>
      <c r="DL128" s="101"/>
      <c r="DM128" s="101"/>
      <c r="DN128" s="101"/>
      <c r="DO128" s="101"/>
      <c r="DP128" s="101"/>
      <c r="DQ128" s="101"/>
      <c r="DR128" s="101"/>
      <c r="DS128" s="101"/>
      <c r="DT128" s="101"/>
      <c r="DU128" s="101"/>
      <c r="DV128" s="101"/>
      <c r="DW128" s="101"/>
      <c r="DX128" s="101"/>
      <c r="DY128" s="101"/>
      <c r="DZ128" s="101"/>
      <c r="EA128" s="101"/>
      <c r="EB128" s="101"/>
      <c r="EC128" s="101"/>
      <c r="ED128" s="101"/>
      <c r="EE128" s="101"/>
      <c r="EF128" s="101"/>
      <c r="EG128" s="101"/>
      <c r="EH128" s="101"/>
      <c r="EI128" s="101"/>
      <c r="EJ128" s="101"/>
      <c r="EK128" s="101"/>
      <c r="EL128" s="101"/>
      <c r="EM128" s="101"/>
      <c r="EN128" s="101"/>
      <c r="EO128" s="101"/>
      <c r="EP128" s="101"/>
      <c r="EQ128" s="101"/>
      <c r="ER128" s="101"/>
      <c r="ES128" s="101"/>
      <c r="ET128" s="101"/>
      <c r="EU128" s="101"/>
      <c r="EV128" s="101"/>
      <c r="EW128" s="101"/>
      <c r="EX128" s="101"/>
      <c r="EY128" s="101"/>
      <c r="EZ128" s="101"/>
      <c r="FA128" s="101"/>
      <c r="FB128" s="101"/>
      <c r="FC128" s="101"/>
      <c r="FD128" s="101"/>
      <c r="FE128" s="101"/>
      <c r="FF128" s="101"/>
      <c r="FG128" s="101"/>
      <c r="FH128" s="101"/>
      <c r="FI128" s="101"/>
      <c r="FJ128" s="101"/>
      <c r="FK128" s="101"/>
      <c r="FL128" s="101"/>
      <c r="FM128" s="101"/>
      <c r="FN128" s="101"/>
      <c r="FO128" s="101"/>
      <c r="FP128" s="101"/>
      <c r="FQ128" s="101"/>
      <c r="FR128" s="101"/>
      <c r="FS128" s="101"/>
      <c r="FT128" s="101"/>
      <c r="FU128" s="101"/>
      <c r="FV128" s="101"/>
      <c r="FW128" s="101"/>
      <c r="FX128" s="101"/>
      <c r="FY128" s="101"/>
      <c r="FZ128" s="101"/>
      <c r="GA128" s="101"/>
      <c r="GB128" s="101"/>
      <c r="GC128" s="101"/>
      <c r="GD128" s="101"/>
      <c r="GE128" s="101"/>
      <c r="GF128" s="101"/>
      <c r="GG128" s="101"/>
      <c r="GH128" s="101"/>
      <c r="GI128" s="101"/>
      <c r="GJ128" s="101"/>
      <c r="GK128" s="101"/>
      <c r="GL128" s="101"/>
      <c r="GM128" s="101"/>
      <c r="GN128" s="101"/>
      <c r="GO128" s="101"/>
      <c r="GP128" s="101"/>
      <c r="GQ128" s="101"/>
      <c r="GR128" s="101"/>
      <c r="GS128" s="101"/>
      <c r="GT128" s="101"/>
      <c r="GU128" s="101"/>
      <c r="GV128" s="101"/>
      <c r="GW128" s="101"/>
      <c r="GX128" s="101"/>
      <c r="GY128" s="101"/>
      <c r="GZ128" s="101"/>
      <c r="HA128" s="101"/>
      <c r="HB128" s="101"/>
      <c r="HC128" s="101"/>
      <c r="HD128" s="101"/>
      <c r="HE128" s="101"/>
      <c r="HF128" s="101"/>
      <c r="HG128" s="101"/>
      <c r="HH128" s="101"/>
      <c r="HI128" s="101"/>
      <c r="HJ128" s="101"/>
      <c r="HK128" s="101"/>
      <c r="HL128" s="101"/>
      <c r="HM128" s="101"/>
      <c r="HN128" s="101"/>
      <c r="HO128" s="101"/>
      <c r="HP128" s="101"/>
      <c r="HQ128" s="101"/>
      <c r="HR128" s="101"/>
      <c r="HS128" s="101"/>
      <c r="HT128" s="101"/>
      <c r="HU128" s="101"/>
      <c r="HV128" s="101"/>
      <c r="HW128" s="101"/>
      <c r="HX128" s="101"/>
      <c r="HY128" s="101"/>
      <c r="HZ128" s="101"/>
      <c r="IA128" s="101"/>
      <c r="IB128" s="101"/>
      <c r="IC128" s="101"/>
      <c r="ID128" s="101"/>
      <c r="IE128" s="101"/>
      <c r="IF128" s="101"/>
      <c r="IG128" s="101"/>
      <c r="IH128" s="101"/>
      <c r="II128" s="101"/>
      <c r="IJ128" s="101"/>
      <c r="IK128" s="101"/>
      <c r="IL128" s="101"/>
      <c r="IM128" s="101"/>
      <c r="IN128" s="101"/>
      <c r="IO128" s="101"/>
      <c r="IP128" s="101"/>
      <c r="IQ128" s="101"/>
      <c r="IR128" s="101"/>
      <c r="IS128" s="101"/>
      <c r="IT128" s="101"/>
      <c r="IU128" s="101"/>
      <c r="IV128" s="101"/>
      <c r="IW128" s="101"/>
    </row>
    <row r="129" customFormat="false" ht="12.75" hidden="false" customHeight="false" outlineLevel="0" collapsed="false">
      <c r="A129" s="102"/>
      <c r="B129" s="100"/>
      <c r="C129" s="78"/>
      <c r="D129" s="100"/>
      <c r="E129" s="78"/>
      <c r="F129" s="100"/>
      <c r="G129" s="78"/>
      <c r="H129" s="100"/>
      <c r="I129" s="78"/>
      <c r="J129" s="100"/>
      <c r="K129" s="78"/>
      <c r="L129" s="100"/>
      <c r="M129" s="78"/>
      <c r="N129" s="100"/>
      <c r="O129" s="78"/>
      <c r="P129" s="100"/>
      <c r="Q129" s="78"/>
      <c r="R129" s="100"/>
      <c r="S129" s="78"/>
      <c r="T129" s="100"/>
      <c r="U129" s="78"/>
      <c r="V129" s="100"/>
      <c r="W129" s="78"/>
      <c r="X129" s="100"/>
      <c r="Y129" s="78"/>
      <c r="Z129" s="100"/>
      <c r="AA129" s="78"/>
      <c r="AB129" s="100"/>
      <c r="AC129" s="78"/>
      <c r="AD129" s="100"/>
      <c r="AE129" s="78"/>
      <c r="AF129" s="100"/>
      <c r="AG129" s="78"/>
      <c r="AH129" s="100"/>
      <c r="AI129" s="78"/>
      <c r="AJ129" s="100"/>
      <c r="AK129" s="100"/>
      <c r="AL129" s="100"/>
      <c r="AM129" s="100"/>
      <c r="AN129" s="100"/>
      <c r="AO129" s="100"/>
      <c r="AP129" s="100"/>
      <c r="AQ129" s="100"/>
      <c r="AR129" s="100"/>
      <c r="AS129" s="100"/>
      <c r="AT129" s="100"/>
      <c r="AU129" s="100"/>
      <c r="AV129" s="100"/>
      <c r="AW129" s="100"/>
      <c r="AX129" s="100"/>
      <c r="AY129" s="100"/>
      <c r="AZ129" s="78"/>
      <c r="BA129" s="101"/>
      <c r="BB129" s="101"/>
      <c r="BC129" s="101"/>
      <c r="BD129" s="101"/>
      <c r="BE129" s="101"/>
      <c r="BF129" s="101"/>
      <c r="BG129" s="101"/>
      <c r="BH129" s="101"/>
      <c r="BI129" s="101"/>
      <c r="BJ129" s="101"/>
      <c r="BK129" s="101"/>
      <c r="BL129" s="101"/>
      <c r="BM129" s="101"/>
      <c r="BN129" s="101"/>
      <c r="BO129" s="101"/>
      <c r="BP129" s="101"/>
      <c r="BQ129" s="101"/>
      <c r="BR129" s="101"/>
      <c r="BS129" s="101"/>
      <c r="BT129" s="101"/>
      <c r="BU129" s="101"/>
      <c r="BV129" s="101"/>
      <c r="BW129" s="101"/>
      <c r="BX129" s="101"/>
      <c r="BY129" s="101"/>
      <c r="BZ129" s="101"/>
      <c r="CA129" s="101"/>
      <c r="CB129" s="101"/>
      <c r="CC129" s="101"/>
      <c r="CD129" s="101"/>
      <c r="CE129" s="101"/>
      <c r="CF129" s="101"/>
      <c r="CG129" s="101"/>
      <c r="CH129" s="101"/>
      <c r="CI129" s="101"/>
      <c r="CJ129" s="101"/>
      <c r="CK129" s="101"/>
      <c r="CL129" s="101"/>
      <c r="CM129" s="101"/>
      <c r="CN129" s="101"/>
      <c r="CO129" s="101"/>
      <c r="CP129" s="101"/>
      <c r="CQ129" s="101"/>
      <c r="CR129" s="101"/>
      <c r="CS129" s="101"/>
      <c r="CT129" s="101"/>
      <c r="CU129" s="101"/>
      <c r="CV129" s="101"/>
      <c r="CW129" s="101"/>
      <c r="CX129" s="101"/>
      <c r="CY129" s="101"/>
      <c r="CZ129" s="101"/>
      <c r="DA129" s="101"/>
      <c r="DB129" s="101"/>
      <c r="DC129" s="101"/>
      <c r="DD129" s="101"/>
      <c r="DE129" s="101"/>
      <c r="DF129" s="101"/>
      <c r="DG129" s="101"/>
      <c r="DH129" s="101"/>
      <c r="DI129" s="101"/>
      <c r="DJ129" s="101"/>
      <c r="DK129" s="101"/>
      <c r="DL129" s="101"/>
      <c r="DM129" s="101"/>
      <c r="DN129" s="101"/>
      <c r="DO129" s="101"/>
      <c r="DP129" s="101"/>
      <c r="DQ129" s="101"/>
      <c r="DR129" s="101"/>
      <c r="DS129" s="101"/>
      <c r="DT129" s="101"/>
      <c r="DU129" s="101"/>
      <c r="DV129" s="101"/>
      <c r="DW129" s="101"/>
      <c r="DX129" s="101"/>
      <c r="DY129" s="101"/>
      <c r="DZ129" s="101"/>
      <c r="EA129" s="101"/>
      <c r="EB129" s="101"/>
      <c r="EC129" s="101"/>
      <c r="ED129" s="101"/>
      <c r="EE129" s="101"/>
      <c r="EF129" s="101"/>
      <c r="EG129" s="101"/>
      <c r="EH129" s="101"/>
      <c r="EI129" s="101"/>
      <c r="EJ129" s="101"/>
      <c r="EK129" s="101"/>
      <c r="EL129" s="101"/>
      <c r="EM129" s="101"/>
      <c r="EN129" s="101"/>
      <c r="EO129" s="101"/>
      <c r="EP129" s="101"/>
      <c r="EQ129" s="101"/>
      <c r="ER129" s="101"/>
      <c r="ES129" s="101"/>
      <c r="ET129" s="101"/>
      <c r="EU129" s="101"/>
      <c r="EV129" s="101"/>
      <c r="EW129" s="101"/>
      <c r="EX129" s="101"/>
      <c r="EY129" s="101"/>
      <c r="EZ129" s="101"/>
      <c r="FA129" s="101"/>
      <c r="FB129" s="101"/>
      <c r="FC129" s="101"/>
      <c r="FD129" s="101"/>
      <c r="FE129" s="101"/>
      <c r="FF129" s="101"/>
      <c r="FG129" s="101"/>
      <c r="FH129" s="101"/>
      <c r="FI129" s="101"/>
      <c r="FJ129" s="101"/>
      <c r="FK129" s="101"/>
      <c r="FL129" s="101"/>
      <c r="FM129" s="101"/>
      <c r="FN129" s="101"/>
      <c r="FO129" s="101"/>
      <c r="FP129" s="101"/>
      <c r="FQ129" s="101"/>
      <c r="FR129" s="101"/>
      <c r="FS129" s="101"/>
      <c r="FT129" s="101"/>
      <c r="FU129" s="101"/>
      <c r="FV129" s="101"/>
      <c r="FW129" s="101"/>
      <c r="FX129" s="101"/>
      <c r="FY129" s="101"/>
      <c r="FZ129" s="101"/>
      <c r="GA129" s="101"/>
      <c r="GB129" s="101"/>
      <c r="GC129" s="101"/>
      <c r="GD129" s="101"/>
      <c r="GE129" s="101"/>
      <c r="GF129" s="101"/>
      <c r="GG129" s="101"/>
      <c r="GH129" s="101"/>
      <c r="GI129" s="101"/>
      <c r="GJ129" s="101"/>
      <c r="GK129" s="101"/>
      <c r="GL129" s="101"/>
      <c r="GM129" s="101"/>
      <c r="GN129" s="101"/>
      <c r="GO129" s="101"/>
      <c r="GP129" s="101"/>
      <c r="GQ129" s="101"/>
      <c r="GR129" s="101"/>
      <c r="GS129" s="101"/>
      <c r="GT129" s="101"/>
      <c r="GU129" s="101"/>
      <c r="GV129" s="101"/>
      <c r="GW129" s="101"/>
      <c r="GX129" s="101"/>
      <c r="GY129" s="101"/>
      <c r="GZ129" s="101"/>
      <c r="HA129" s="101"/>
      <c r="HB129" s="101"/>
      <c r="HC129" s="101"/>
      <c r="HD129" s="101"/>
      <c r="HE129" s="101"/>
      <c r="HF129" s="101"/>
      <c r="HG129" s="101"/>
      <c r="HH129" s="101"/>
      <c r="HI129" s="101"/>
      <c r="HJ129" s="101"/>
      <c r="HK129" s="101"/>
      <c r="HL129" s="101"/>
      <c r="HM129" s="101"/>
      <c r="HN129" s="101"/>
      <c r="HO129" s="101"/>
      <c r="HP129" s="101"/>
      <c r="HQ129" s="101"/>
      <c r="HR129" s="101"/>
      <c r="HS129" s="101"/>
      <c r="HT129" s="101"/>
      <c r="HU129" s="101"/>
      <c r="HV129" s="101"/>
      <c r="HW129" s="101"/>
      <c r="HX129" s="101"/>
      <c r="HY129" s="101"/>
      <c r="HZ129" s="101"/>
      <c r="IA129" s="101"/>
      <c r="IB129" s="101"/>
      <c r="IC129" s="101"/>
      <c r="ID129" s="101"/>
      <c r="IE129" s="101"/>
      <c r="IF129" s="101"/>
      <c r="IG129" s="101"/>
      <c r="IH129" s="101"/>
      <c r="II129" s="101"/>
      <c r="IJ129" s="101"/>
      <c r="IK129" s="101"/>
      <c r="IL129" s="101"/>
      <c r="IM129" s="101"/>
      <c r="IN129" s="101"/>
      <c r="IO129" s="101"/>
      <c r="IP129" s="101"/>
      <c r="IQ129" s="101"/>
      <c r="IR129" s="101"/>
      <c r="IS129" s="101"/>
      <c r="IT129" s="101"/>
      <c r="IU129" s="101"/>
      <c r="IV129" s="101"/>
      <c r="IW129" s="101"/>
    </row>
    <row r="130" customFormat="false" ht="12.75" hidden="false" customHeight="false" outlineLevel="0" collapsed="false">
      <c r="A130" s="102"/>
      <c r="B130" s="100"/>
      <c r="C130" s="78"/>
      <c r="D130" s="100"/>
      <c r="E130" s="78"/>
      <c r="F130" s="100"/>
      <c r="G130" s="78"/>
      <c r="H130" s="100"/>
      <c r="I130" s="78"/>
      <c r="J130" s="100"/>
      <c r="K130" s="78"/>
      <c r="L130" s="100"/>
      <c r="M130" s="78"/>
      <c r="N130" s="100"/>
      <c r="O130" s="78"/>
      <c r="P130" s="100"/>
      <c r="Q130" s="78"/>
      <c r="R130" s="100"/>
      <c r="S130" s="78"/>
      <c r="T130" s="100"/>
      <c r="U130" s="78"/>
      <c r="V130" s="100"/>
      <c r="W130" s="78"/>
      <c r="X130" s="100"/>
      <c r="Y130" s="78"/>
      <c r="Z130" s="100"/>
      <c r="AA130" s="78"/>
      <c r="AB130" s="100"/>
      <c r="AC130" s="78"/>
      <c r="AD130" s="100"/>
      <c r="AE130" s="78"/>
      <c r="AF130" s="100"/>
      <c r="AG130" s="78"/>
      <c r="AH130" s="100"/>
      <c r="AI130" s="78"/>
      <c r="AJ130" s="100"/>
      <c r="AK130" s="100"/>
      <c r="AL130" s="100"/>
      <c r="AM130" s="100"/>
      <c r="AN130" s="100"/>
      <c r="AO130" s="100"/>
      <c r="AP130" s="100"/>
      <c r="AQ130" s="100"/>
      <c r="AR130" s="100"/>
      <c r="AS130" s="100"/>
      <c r="AT130" s="100"/>
      <c r="AU130" s="100"/>
      <c r="AV130" s="100"/>
      <c r="AW130" s="100"/>
      <c r="AX130" s="100"/>
      <c r="AY130" s="100"/>
      <c r="AZ130" s="78"/>
      <c r="BA130" s="101"/>
      <c r="BB130" s="101"/>
      <c r="BC130" s="101"/>
      <c r="BD130" s="101"/>
      <c r="BE130" s="101"/>
      <c r="BF130" s="101"/>
      <c r="BG130" s="101"/>
      <c r="BH130" s="101"/>
      <c r="BI130" s="101"/>
      <c r="BJ130" s="101"/>
      <c r="BK130" s="101"/>
      <c r="BL130" s="101"/>
      <c r="BM130" s="101"/>
      <c r="BN130" s="101"/>
      <c r="BO130" s="101"/>
      <c r="BP130" s="101"/>
      <c r="BQ130" s="101"/>
      <c r="BR130" s="101"/>
      <c r="BS130" s="101"/>
      <c r="BT130" s="101"/>
      <c r="BU130" s="101"/>
      <c r="BV130" s="101"/>
      <c r="BW130" s="101"/>
      <c r="BX130" s="101"/>
      <c r="BY130" s="101"/>
      <c r="BZ130" s="101"/>
      <c r="CA130" s="101"/>
      <c r="CB130" s="101"/>
      <c r="CC130" s="101"/>
      <c r="CD130" s="101"/>
      <c r="CE130" s="101"/>
      <c r="CF130" s="101"/>
      <c r="CG130" s="101"/>
      <c r="CH130" s="101"/>
      <c r="CI130" s="101"/>
      <c r="CJ130" s="101"/>
      <c r="CK130" s="101"/>
      <c r="CL130" s="101"/>
      <c r="CM130" s="101"/>
      <c r="CN130" s="101"/>
      <c r="CO130" s="101"/>
      <c r="CP130" s="101"/>
      <c r="CQ130" s="101"/>
      <c r="CR130" s="101"/>
      <c r="CS130" s="101"/>
      <c r="CT130" s="101"/>
      <c r="CU130" s="101"/>
      <c r="CV130" s="101"/>
      <c r="CW130" s="101"/>
      <c r="CX130" s="101"/>
      <c r="CY130" s="101"/>
      <c r="CZ130" s="101"/>
      <c r="DA130" s="101"/>
      <c r="DB130" s="101"/>
      <c r="DC130" s="101"/>
      <c r="DD130" s="101"/>
      <c r="DE130" s="101"/>
      <c r="DF130" s="101"/>
      <c r="DG130" s="101"/>
      <c r="DH130" s="101"/>
      <c r="DI130" s="101"/>
      <c r="DJ130" s="101"/>
      <c r="DK130" s="101"/>
      <c r="DL130" s="101"/>
      <c r="DM130" s="101"/>
      <c r="DN130" s="101"/>
      <c r="DO130" s="101"/>
      <c r="DP130" s="101"/>
      <c r="DQ130" s="101"/>
      <c r="DR130" s="101"/>
      <c r="DS130" s="101"/>
      <c r="DT130" s="101"/>
      <c r="DU130" s="101"/>
      <c r="DV130" s="101"/>
      <c r="DW130" s="101"/>
      <c r="DX130" s="101"/>
      <c r="DY130" s="101"/>
      <c r="DZ130" s="101"/>
      <c r="EA130" s="101"/>
      <c r="EB130" s="101"/>
      <c r="EC130" s="101"/>
      <c r="ED130" s="101"/>
      <c r="EE130" s="101"/>
      <c r="EF130" s="101"/>
      <c r="EG130" s="101"/>
      <c r="EH130" s="101"/>
      <c r="EI130" s="101"/>
      <c r="EJ130" s="101"/>
      <c r="EK130" s="101"/>
      <c r="EL130" s="101"/>
      <c r="EM130" s="101"/>
      <c r="EN130" s="101"/>
      <c r="EO130" s="101"/>
      <c r="EP130" s="101"/>
      <c r="EQ130" s="101"/>
      <c r="ER130" s="101"/>
      <c r="ES130" s="101"/>
      <c r="ET130" s="101"/>
      <c r="EU130" s="101"/>
      <c r="EV130" s="101"/>
      <c r="EW130" s="101"/>
      <c r="EX130" s="101"/>
      <c r="EY130" s="101"/>
      <c r="EZ130" s="101"/>
      <c r="FA130" s="101"/>
      <c r="FB130" s="101"/>
      <c r="FC130" s="101"/>
      <c r="FD130" s="101"/>
      <c r="FE130" s="101"/>
      <c r="FF130" s="101"/>
      <c r="FG130" s="101"/>
      <c r="FH130" s="101"/>
      <c r="FI130" s="101"/>
      <c r="FJ130" s="101"/>
      <c r="FK130" s="101"/>
      <c r="FL130" s="101"/>
      <c r="FM130" s="101"/>
      <c r="FN130" s="101"/>
      <c r="FO130" s="101"/>
      <c r="FP130" s="101"/>
      <c r="FQ130" s="101"/>
      <c r="FR130" s="101"/>
      <c r="FS130" s="101"/>
      <c r="FT130" s="101"/>
      <c r="FU130" s="101"/>
      <c r="FV130" s="101"/>
      <c r="FW130" s="101"/>
      <c r="FX130" s="101"/>
      <c r="FY130" s="101"/>
      <c r="FZ130" s="101"/>
      <c r="GA130" s="101"/>
      <c r="GB130" s="101"/>
      <c r="GC130" s="101"/>
      <c r="GD130" s="101"/>
      <c r="GE130" s="101"/>
      <c r="GF130" s="101"/>
      <c r="GG130" s="101"/>
      <c r="GH130" s="101"/>
      <c r="GI130" s="101"/>
      <c r="GJ130" s="101"/>
      <c r="GK130" s="101"/>
      <c r="GL130" s="101"/>
      <c r="GM130" s="101"/>
      <c r="GN130" s="101"/>
      <c r="GO130" s="101"/>
      <c r="GP130" s="101"/>
      <c r="GQ130" s="101"/>
      <c r="GR130" s="101"/>
      <c r="GS130" s="101"/>
      <c r="GT130" s="101"/>
      <c r="GU130" s="101"/>
      <c r="GV130" s="101"/>
      <c r="GW130" s="101"/>
      <c r="GX130" s="101"/>
      <c r="GY130" s="101"/>
      <c r="GZ130" s="101"/>
      <c r="HA130" s="101"/>
      <c r="HB130" s="101"/>
      <c r="HC130" s="101"/>
      <c r="HD130" s="101"/>
      <c r="HE130" s="101"/>
      <c r="HF130" s="101"/>
      <c r="HG130" s="101"/>
      <c r="HH130" s="101"/>
      <c r="HI130" s="101"/>
      <c r="HJ130" s="101"/>
      <c r="HK130" s="101"/>
      <c r="HL130" s="101"/>
      <c r="HM130" s="101"/>
      <c r="HN130" s="101"/>
      <c r="HO130" s="101"/>
      <c r="HP130" s="101"/>
      <c r="HQ130" s="101"/>
      <c r="HR130" s="101"/>
      <c r="HS130" s="101"/>
      <c r="HT130" s="101"/>
      <c r="HU130" s="101"/>
      <c r="HV130" s="101"/>
      <c r="HW130" s="101"/>
      <c r="HX130" s="101"/>
      <c r="HY130" s="101"/>
      <c r="HZ130" s="101"/>
      <c r="IA130" s="101"/>
      <c r="IB130" s="101"/>
      <c r="IC130" s="101"/>
      <c r="ID130" s="101"/>
      <c r="IE130" s="101"/>
      <c r="IF130" s="101"/>
      <c r="IG130" s="101"/>
      <c r="IH130" s="101"/>
      <c r="II130" s="101"/>
      <c r="IJ130" s="101"/>
      <c r="IK130" s="101"/>
      <c r="IL130" s="101"/>
      <c r="IM130" s="101"/>
      <c r="IN130" s="101"/>
      <c r="IO130" s="101"/>
      <c r="IP130" s="101"/>
      <c r="IQ130" s="101"/>
      <c r="IR130" s="101"/>
      <c r="IS130" s="101"/>
      <c r="IT130" s="101"/>
      <c r="IU130" s="101"/>
      <c r="IV130" s="101"/>
      <c r="IW130" s="101"/>
    </row>
    <row r="131" customFormat="false" ht="12.75" hidden="false" customHeight="false" outlineLevel="0" collapsed="false">
      <c r="A131" s="102"/>
      <c r="B131" s="100"/>
      <c r="C131" s="104"/>
      <c r="D131" s="100"/>
      <c r="E131" s="104"/>
      <c r="F131" s="100"/>
      <c r="G131" s="104"/>
      <c r="H131" s="100"/>
      <c r="I131" s="104"/>
      <c r="J131" s="100"/>
      <c r="K131" s="104"/>
      <c r="L131" s="100"/>
      <c r="M131" s="104"/>
      <c r="N131" s="100"/>
      <c r="O131" s="104"/>
      <c r="P131" s="100"/>
      <c r="Q131" s="104"/>
      <c r="R131" s="100"/>
      <c r="S131" s="104"/>
      <c r="T131" s="100"/>
      <c r="U131" s="104"/>
      <c r="V131" s="100"/>
      <c r="W131" s="104"/>
      <c r="X131" s="100"/>
      <c r="Y131" s="104"/>
      <c r="Z131" s="100"/>
      <c r="AA131" s="104"/>
      <c r="AB131" s="100"/>
      <c r="AC131" s="104"/>
      <c r="AD131" s="100"/>
      <c r="AE131" s="104"/>
      <c r="AF131" s="100"/>
      <c r="AG131" s="104"/>
      <c r="AH131" s="100"/>
      <c r="AI131" s="104"/>
      <c r="AJ131" s="100"/>
      <c r="AK131" s="100"/>
      <c r="AL131" s="100"/>
      <c r="AM131" s="100"/>
      <c r="AN131" s="100"/>
      <c r="AO131" s="100"/>
      <c r="AP131" s="100"/>
      <c r="AQ131" s="100"/>
      <c r="AR131" s="100"/>
      <c r="AS131" s="100"/>
      <c r="AT131" s="100"/>
      <c r="AU131" s="100"/>
      <c r="AV131" s="100"/>
      <c r="AW131" s="100"/>
      <c r="AX131" s="100"/>
      <c r="AY131" s="100"/>
      <c r="AZ131" s="104"/>
      <c r="BA131" s="101"/>
      <c r="BB131" s="101"/>
      <c r="BC131" s="101"/>
      <c r="BD131" s="101"/>
      <c r="BE131" s="101"/>
      <c r="BF131" s="101"/>
      <c r="BG131" s="101"/>
      <c r="BH131" s="101"/>
      <c r="BI131" s="101"/>
      <c r="BJ131" s="101"/>
      <c r="BK131" s="101"/>
      <c r="BL131" s="101"/>
      <c r="BM131" s="101"/>
      <c r="BN131" s="101"/>
      <c r="BO131" s="101"/>
      <c r="BP131" s="101"/>
      <c r="BQ131" s="101"/>
      <c r="BR131" s="101"/>
      <c r="BS131" s="101"/>
      <c r="BT131" s="101"/>
      <c r="BU131" s="101"/>
      <c r="BV131" s="101"/>
      <c r="BW131" s="101"/>
      <c r="BX131" s="101"/>
      <c r="BY131" s="101"/>
      <c r="BZ131" s="101"/>
      <c r="CA131" s="101"/>
      <c r="CB131" s="101"/>
      <c r="CC131" s="101"/>
      <c r="CD131" s="101"/>
      <c r="CE131" s="101"/>
      <c r="CF131" s="101"/>
      <c r="CG131" s="101"/>
      <c r="CH131" s="101"/>
      <c r="CI131" s="101"/>
      <c r="CJ131" s="101"/>
      <c r="CK131" s="101"/>
      <c r="CL131" s="101"/>
      <c r="CM131" s="101"/>
      <c r="CN131" s="101"/>
      <c r="CO131" s="101"/>
      <c r="CP131" s="101"/>
      <c r="CQ131" s="101"/>
      <c r="CR131" s="101"/>
      <c r="CS131" s="101"/>
      <c r="CT131" s="101"/>
      <c r="CU131" s="101"/>
      <c r="CV131" s="101"/>
      <c r="CW131" s="101"/>
      <c r="CX131" s="101"/>
      <c r="CY131" s="101"/>
      <c r="CZ131" s="101"/>
      <c r="DA131" s="101"/>
      <c r="DB131" s="101"/>
      <c r="DC131" s="101"/>
      <c r="DD131" s="101"/>
      <c r="DE131" s="101"/>
      <c r="DF131" s="101"/>
      <c r="DG131" s="101"/>
      <c r="DH131" s="101"/>
      <c r="DI131" s="101"/>
      <c r="DJ131" s="101"/>
      <c r="DK131" s="101"/>
      <c r="DL131" s="101"/>
      <c r="DM131" s="101"/>
      <c r="DN131" s="101"/>
      <c r="DO131" s="101"/>
      <c r="DP131" s="101"/>
      <c r="DQ131" s="101"/>
      <c r="DR131" s="101"/>
      <c r="DS131" s="101"/>
      <c r="DT131" s="101"/>
      <c r="DU131" s="101"/>
      <c r="DV131" s="101"/>
      <c r="DW131" s="101"/>
      <c r="DX131" s="101"/>
      <c r="DY131" s="101"/>
      <c r="DZ131" s="101"/>
      <c r="EA131" s="101"/>
      <c r="EB131" s="101"/>
      <c r="EC131" s="101"/>
      <c r="ED131" s="101"/>
      <c r="EE131" s="101"/>
      <c r="EF131" s="101"/>
      <c r="EG131" s="101"/>
      <c r="EH131" s="101"/>
      <c r="EI131" s="101"/>
      <c r="EJ131" s="101"/>
      <c r="EK131" s="101"/>
      <c r="EL131" s="101"/>
      <c r="EM131" s="101"/>
      <c r="EN131" s="101"/>
      <c r="EO131" s="101"/>
      <c r="EP131" s="101"/>
      <c r="EQ131" s="101"/>
      <c r="ER131" s="101"/>
      <c r="ES131" s="101"/>
      <c r="ET131" s="101"/>
      <c r="EU131" s="101"/>
      <c r="EV131" s="101"/>
      <c r="EW131" s="101"/>
      <c r="EX131" s="101"/>
      <c r="EY131" s="101"/>
      <c r="EZ131" s="101"/>
      <c r="FA131" s="101"/>
      <c r="FB131" s="101"/>
      <c r="FC131" s="101"/>
      <c r="FD131" s="101"/>
      <c r="FE131" s="101"/>
      <c r="FF131" s="101"/>
      <c r="FG131" s="101"/>
      <c r="FH131" s="101"/>
      <c r="FI131" s="101"/>
      <c r="FJ131" s="101"/>
      <c r="FK131" s="101"/>
      <c r="FL131" s="101"/>
      <c r="FM131" s="101"/>
      <c r="FN131" s="101"/>
      <c r="FO131" s="101"/>
      <c r="FP131" s="101"/>
      <c r="FQ131" s="101"/>
      <c r="FR131" s="101"/>
      <c r="FS131" s="101"/>
      <c r="FT131" s="101"/>
      <c r="FU131" s="101"/>
      <c r="FV131" s="101"/>
      <c r="FW131" s="101"/>
      <c r="FX131" s="101"/>
      <c r="FY131" s="101"/>
      <c r="FZ131" s="101"/>
      <c r="GA131" s="101"/>
      <c r="GB131" s="101"/>
      <c r="GC131" s="101"/>
      <c r="GD131" s="101"/>
      <c r="GE131" s="101"/>
      <c r="GF131" s="101"/>
      <c r="GG131" s="101"/>
      <c r="GH131" s="101"/>
      <c r="GI131" s="101"/>
      <c r="GJ131" s="101"/>
      <c r="GK131" s="101"/>
      <c r="GL131" s="101"/>
      <c r="GM131" s="101"/>
      <c r="GN131" s="101"/>
      <c r="GO131" s="101"/>
      <c r="GP131" s="101"/>
      <c r="GQ131" s="101"/>
      <c r="GR131" s="101"/>
      <c r="GS131" s="101"/>
      <c r="GT131" s="101"/>
      <c r="GU131" s="101"/>
      <c r="GV131" s="101"/>
      <c r="GW131" s="101"/>
      <c r="GX131" s="101"/>
      <c r="GY131" s="101"/>
      <c r="GZ131" s="101"/>
      <c r="HA131" s="101"/>
      <c r="HB131" s="101"/>
      <c r="HC131" s="101"/>
      <c r="HD131" s="101"/>
      <c r="HE131" s="101"/>
      <c r="HF131" s="101"/>
      <c r="HG131" s="101"/>
      <c r="HH131" s="101"/>
      <c r="HI131" s="101"/>
      <c r="HJ131" s="101"/>
      <c r="HK131" s="101"/>
      <c r="HL131" s="101"/>
      <c r="HM131" s="101"/>
      <c r="HN131" s="101"/>
      <c r="HO131" s="101"/>
      <c r="HP131" s="101"/>
      <c r="HQ131" s="101"/>
      <c r="HR131" s="101"/>
      <c r="HS131" s="101"/>
      <c r="HT131" s="101"/>
      <c r="HU131" s="101"/>
      <c r="HV131" s="101"/>
      <c r="HW131" s="101"/>
      <c r="HX131" s="101"/>
      <c r="HY131" s="101"/>
      <c r="HZ131" s="101"/>
      <c r="IA131" s="101"/>
      <c r="IB131" s="101"/>
      <c r="IC131" s="101"/>
      <c r="ID131" s="101"/>
      <c r="IE131" s="101"/>
      <c r="IF131" s="101"/>
      <c r="IG131" s="101"/>
      <c r="IH131" s="101"/>
      <c r="II131" s="101"/>
      <c r="IJ131" s="101"/>
      <c r="IK131" s="101"/>
      <c r="IL131" s="101"/>
      <c r="IM131" s="101"/>
      <c r="IN131" s="101"/>
      <c r="IO131" s="101"/>
      <c r="IP131" s="101"/>
      <c r="IQ131" s="101"/>
      <c r="IR131" s="101"/>
      <c r="IS131" s="101"/>
      <c r="IT131" s="101"/>
      <c r="IU131" s="101"/>
      <c r="IV131" s="101"/>
      <c r="IW131" s="101"/>
    </row>
    <row r="132" customFormat="false" ht="12.75" hidden="false" customHeight="false" outlineLevel="0" collapsed="false">
      <c r="A132" s="102"/>
      <c r="B132" s="100"/>
      <c r="C132" s="78"/>
      <c r="D132" s="100"/>
      <c r="E132" s="78"/>
      <c r="F132" s="100"/>
      <c r="G132" s="78"/>
      <c r="H132" s="100"/>
      <c r="I132" s="78"/>
      <c r="J132" s="100"/>
      <c r="K132" s="78"/>
      <c r="L132" s="100"/>
      <c r="M132" s="78"/>
      <c r="N132" s="100"/>
      <c r="O132" s="78"/>
      <c r="P132" s="100"/>
      <c r="Q132" s="78"/>
      <c r="R132" s="100"/>
      <c r="S132" s="78"/>
      <c r="T132" s="100"/>
      <c r="U132" s="78"/>
      <c r="V132" s="100"/>
      <c r="W132" s="78"/>
      <c r="X132" s="100"/>
      <c r="Y132" s="78"/>
      <c r="Z132" s="100"/>
      <c r="AA132" s="78"/>
      <c r="AB132" s="100"/>
      <c r="AC132" s="78"/>
      <c r="AD132" s="100"/>
      <c r="AE132" s="78"/>
      <c r="AF132" s="100"/>
      <c r="AG132" s="78"/>
      <c r="AH132" s="100"/>
      <c r="AI132" s="78"/>
      <c r="AJ132" s="100"/>
      <c r="AK132" s="100"/>
      <c r="AL132" s="100"/>
      <c r="AM132" s="100"/>
      <c r="AN132" s="100"/>
      <c r="AO132" s="100"/>
      <c r="AP132" s="100"/>
      <c r="AQ132" s="100"/>
      <c r="AR132" s="100"/>
      <c r="AS132" s="100"/>
      <c r="AT132" s="100"/>
      <c r="AU132" s="100"/>
      <c r="AV132" s="100"/>
      <c r="AW132" s="100"/>
      <c r="AX132" s="100"/>
      <c r="AY132" s="100"/>
      <c r="AZ132" s="78"/>
      <c r="BA132" s="101"/>
      <c r="BB132" s="101"/>
      <c r="BC132" s="101"/>
      <c r="BD132" s="101"/>
      <c r="BE132" s="101"/>
      <c r="BF132" s="101"/>
      <c r="BG132" s="101"/>
      <c r="BH132" s="101"/>
      <c r="BI132" s="101"/>
      <c r="BJ132" s="101"/>
      <c r="BK132" s="101"/>
      <c r="BL132" s="101"/>
      <c r="BM132" s="101"/>
      <c r="BN132" s="101"/>
      <c r="BO132" s="101"/>
      <c r="BP132" s="101"/>
      <c r="BQ132" s="101"/>
      <c r="BR132" s="101"/>
      <c r="BS132" s="101"/>
      <c r="BT132" s="101"/>
      <c r="BU132" s="101"/>
      <c r="BV132" s="101"/>
      <c r="BW132" s="101"/>
      <c r="BX132" s="101"/>
      <c r="BY132" s="101"/>
      <c r="BZ132" s="101"/>
      <c r="CA132" s="101"/>
      <c r="CB132" s="101"/>
      <c r="CC132" s="101"/>
      <c r="CD132" s="101"/>
      <c r="CE132" s="101"/>
      <c r="CF132" s="101"/>
      <c r="CG132" s="101"/>
      <c r="CH132" s="101"/>
      <c r="CI132" s="101"/>
      <c r="CJ132" s="101"/>
      <c r="CK132" s="101"/>
      <c r="CL132" s="101"/>
      <c r="CM132" s="101"/>
      <c r="CN132" s="101"/>
      <c r="CO132" s="101"/>
      <c r="CP132" s="101"/>
      <c r="CQ132" s="101"/>
      <c r="CR132" s="101"/>
      <c r="CS132" s="101"/>
      <c r="CT132" s="101"/>
      <c r="CU132" s="101"/>
      <c r="CV132" s="101"/>
      <c r="CW132" s="101"/>
      <c r="CX132" s="101"/>
      <c r="CY132" s="101"/>
      <c r="CZ132" s="101"/>
      <c r="DA132" s="101"/>
      <c r="DB132" s="101"/>
      <c r="DC132" s="101"/>
      <c r="DD132" s="101"/>
      <c r="DE132" s="101"/>
      <c r="DF132" s="101"/>
      <c r="DG132" s="101"/>
      <c r="DH132" s="101"/>
      <c r="DI132" s="101"/>
      <c r="DJ132" s="101"/>
      <c r="DK132" s="101"/>
      <c r="DL132" s="101"/>
      <c r="DM132" s="101"/>
      <c r="DN132" s="101"/>
      <c r="DO132" s="101"/>
      <c r="DP132" s="101"/>
      <c r="DQ132" s="101"/>
      <c r="DR132" s="101"/>
      <c r="DS132" s="101"/>
      <c r="DT132" s="101"/>
      <c r="DU132" s="101"/>
      <c r="DV132" s="101"/>
      <c r="DW132" s="101"/>
      <c r="DX132" s="101"/>
      <c r="DY132" s="101"/>
      <c r="DZ132" s="101"/>
      <c r="EA132" s="101"/>
      <c r="EB132" s="101"/>
      <c r="EC132" s="101"/>
      <c r="ED132" s="101"/>
      <c r="EE132" s="101"/>
      <c r="EF132" s="101"/>
      <c r="EG132" s="101"/>
      <c r="EH132" s="101"/>
      <c r="EI132" s="101"/>
      <c r="EJ132" s="101"/>
      <c r="EK132" s="101"/>
      <c r="EL132" s="101"/>
      <c r="EM132" s="101"/>
      <c r="EN132" s="101"/>
      <c r="EO132" s="101"/>
      <c r="EP132" s="101"/>
      <c r="EQ132" s="101"/>
      <c r="ER132" s="101"/>
      <c r="ES132" s="101"/>
      <c r="ET132" s="101"/>
      <c r="EU132" s="101"/>
      <c r="EV132" s="101"/>
      <c r="EW132" s="101"/>
      <c r="EX132" s="101"/>
      <c r="EY132" s="101"/>
      <c r="EZ132" s="101"/>
      <c r="FA132" s="101"/>
      <c r="FB132" s="101"/>
      <c r="FC132" s="101"/>
      <c r="FD132" s="101"/>
      <c r="FE132" s="101"/>
      <c r="FF132" s="101"/>
      <c r="FG132" s="101"/>
      <c r="FH132" s="101"/>
      <c r="FI132" s="101"/>
      <c r="FJ132" s="101"/>
      <c r="FK132" s="101"/>
      <c r="FL132" s="101"/>
      <c r="FM132" s="101"/>
      <c r="FN132" s="101"/>
      <c r="FO132" s="101"/>
      <c r="FP132" s="101"/>
      <c r="FQ132" s="101"/>
      <c r="FR132" s="101"/>
      <c r="FS132" s="101"/>
      <c r="FT132" s="101"/>
      <c r="FU132" s="101"/>
      <c r="FV132" s="101"/>
      <c r="FW132" s="101"/>
      <c r="FX132" s="101"/>
      <c r="FY132" s="101"/>
      <c r="FZ132" s="101"/>
      <c r="GA132" s="101"/>
      <c r="GB132" s="101"/>
      <c r="GC132" s="101"/>
      <c r="GD132" s="101"/>
      <c r="GE132" s="101"/>
      <c r="GF132" s="101"/>
      <c r="GG132" s="101"/>
      <c r="GH132" s="101"/>
      <c r="GI132" s="101"/>
      <c r="GJ132" s="101"/>
      <c r="GK132" s="101"/>
      <c r="GL132" s="101"/>
      <c r="GM132" s="101"/>
      <c r="GN132" s="101"/>
      <c r="GO132" s="101"/>
      <c r="GP132" s="101"/>
      <c r="GQ132" s="101"/>
      <c r="GR132" s="101"/>
      <c r="GS132" s="101"/>
      <c r="GT132" s="101"/>
      <c r="GU132" s="101"/>
      <c r="GV132" s="101"/>
      <c r="GW132" s="101"/>
      <c r="GX132" s="101"/>
      <c r="GY132" s="101"/>
      <c r="GZ132" s="101"/>
      <c r="HA132" s="101"/>
      <c r="HB132" s="101"/>
      <c r="HC132" s="101"/>
      <c r="HD132" s="101"/>
      <c r="HE132" s="101"/>
      <c r="HF132" s="101"/>
      <c r="HG132" s="101"/>
      <c r="HH132" s="101"/>
      <c r="HI132" s="101"/>
      <c r="HJ132" s="101"/>
      <c r="HK132" s="101"/>
      <c r="HL132" s="101"/>
      <c r="HM132" s="101"/>
      <c r="HN132" s="101"/>
      <c r="HO132" s="101"/>
      <c r="HP132" s="101"/>
      <c r="HQ132" s="101"/>
      <c r="HR132" s="101"/>
      <c r="HS132" s="101"/>
      <c r="HT132" s="101"/>
      <c r="HU132" s="101"/>
      <c r="HV132" s="101"/>
      <c r="HW132" s="101"/>
      <c r="HX132" s="101"/>
      <c r="HY132" s="101"/>
      <c r="HZ132" s="101"/>
      <c r="IA132" s="101"/>
      <c r="IB132" s="101"/>
      <c r="IC132" s="101"/>
      <c r="ID132" s="101"/>
      <c r="IE132" s="101"/>
      <c r="IF132" s="101"/>
      <c r="IG132" s="101"/>
      <c r="IH132" s="101"/>
      <c r="II132" s="101"/>
      <c r="IJ132" s="101"/>
      <c r="IK132" s="101"/>
      <c r="IL132" s="101"/>
      <c r="IM132" s="101"/>
      <c r="IN132" s="101"/>
      <c r="IO132" s="101"/>
      <c r="IP132" s="101"/>
      <c r="IQ132" s="101"/>
      <c r="IR132" s="101"/>
      <c r="IS132" s="101"/>
      <c r="IT132" s="101"/>
      <c r="IU132" s="101"/>
      <c r="IV132" s="101"/>
      <c r="IW132" s="101"/>
    </row>
    <row r="133" customFormat="false" ht="12.75" hidden="false" customHeight="false" outlineLevel="0" collapsed="false">
      <c r="A133" s="102"/>
      <c r="B133" s="100"/>
      <c r="C133" s="78"/>
      <c r="D133" s="100"/>
      <c r="E133" s="78"/>
      <c r="F133" s="100"/>
      <c r="G133" s="78"/>
      <c r="H133" s="100"/>
      <c r="I133" s="78"/>
      <c r="J133" s="100"/>
      <c r="K133" s="78"/>
      <c r="L133" s="100"/>
      <c r="M133" s="78"/>
      <c r="N133" s="100"/>
      <c r="O133" s="78"/>
      <c r="P133" s="100"/>
      <c r="Q133" s="78"/>
      <c r="R133" s="100"/>
      <c r="S133" s="78"/>
      <c r="T133" s="100"/>
      <c r="U133" s="78"/>
      <c r="V133" s="100"/>
      <c r="W133" s="78"/>
      <c r="X133" s="100"/>
      <c r="Y133" s="78"/>
      <c r="Z133" s="100"/>
      <c r="AA133" s="78"/>
      <c r="AB133" s="100"/>
      <c r="AC133" s="78"/>
      <c r="AD133" s="100"/>
      <c r="AE133" s="78"/>
      <c r="AF133" s="100"/>
      <c r="AG133" s="78"/>
      <c r="AH133" s="100"/>
      <c r="AI133" s="78"/>
      <c r="AJ133" s="100"/>
      <c r="AK133" s="100"/>
      <c r="AL133" s="100"/>
      <c r="AM133" s="100"/>
      <c r="AN133" s="100"/>
      <c r="AO133" s="100"/>
      <c r="AP133" s="100"/>
      <c r="AQ133" s="100"/>
      <c r="AR133" s="100"/>
      <c r="AS133" s="100"/>
      <c r="AT133" s="100"/>
      <c r="AU133" s="100"/>
      <c r="AV133" s="100"/>
      <c r="AW133" s="100"/>
      <c r="AX133" s="100"/>
      <c r="AY133" s="100"/>
      <c r="AZ133" s="78"/>
      <c r="BA133" s="101"/>
      <c r="BB133" s="101"/>
      <c r="BC133" s="101"/>
      <c r="BD133" s="101"/>
      <c r="BE133" s="101"/>
      <c r="BF133" s="101"/>
      <c r="BG133" s="101"/>
      <c r="BH133" s="101"/>
      <c r="BI133" s="101"/>
      <c r="BJ133" s="101"/>
      <c r="BK133" s="101"/>
      <c r="BL133" s="101"/>
      <c r="BM133" s="101"/>
      <c r="BN133" s="101"/>
      <c r="BO133" s="101"/>
      <c r="BP133" s="101"/>
      <c r="BQ133" s="101"/>
      <c r="BR133" s="101"/>
      <c r="BS133" s="101"/>
      <c r="BT133" s="101"/>
      <c r="BU133" s="101"/>
      <c r="BV133" s="101"/>
      <c r="BW133" s="101"/>
      <c r="BX133" s="101"/>
      <c r="BY133" s="101"/>
      <c r="BZ133" s="101"/>
      <c r="CA133" s="101"/>
      <c r="CB133" s="101"/>
      <c r="CC133" s="101"/>
      <c r="CD133" s="101"/>
      <c r="CE133" s="101"/>
      <c r="CF133" s="101"/>
      <c r="CG133" s="101"/>
      <c r="CH133" s="101"/>
      <c r="CI133" s="101"/>
      <c r="CJ133" s="101"/>
      <c r="CK133" s="101"/>
      <c r="CL133" s="101"/>
      <c r="CM133" s="101"/>
      <c r="CN133" s="101"/>
      <c r="CO133" s="101"/>
      <c r="CP133" s="101"/>
      <c r="CQ133" s="101"/>
      <c r="CR133" s="101"/>
      <c r="CS133" s="101"/>
      <c r="CT133" s="101"/>
      <c r="CU133" s="101"/>
      <c r="CV133" s="101"/>
      <c r="CW133" s="101"/>
      <c r="CX133" s="101"/>
      <c r="CY133" s="101"/>
      <c r="CZ133" s="101"/>
      <c r="DA133" s="101"/>
      <c r="DB133" s="101"/>
      <c r="DC133" s="101"/>
      <c r="DD133" s="101"/>
      <c r="DE133" s="101"/>
      <c r="DF133" s="101"/>
      <c r="DG133" s="101"/>
      <c r="DH133" s="101"/>
      <c r="DI133" s="101"/>
      <c r="DJ133" s="101"/>
      <c r="DK133" s="101"/>
      <c r="DL133" s="101"/>
      <c r="DM133" s="101"/>
      <c r="DN133" s="101"/>
      <c r="DO133" s="101"/>
      <c r="DP133" s="101"/>
      <c r="DQ133" s="101"/>
      <c r="DR133" s="101"/>
      <c r="DS133" s="101"/>
      <c r="DT133" s="101"/>
      <c r="DU133" s="101"/>
      <c r="DV133" s="101"/>
      <c r="DW133" s="101"/>
      <c r="DX133" s="101"/>
      <c r="DY133" s="101"/>
      <c r="DZ133" s="101"/>
      <c r="EA133" s="101"/>
      <c r="EB133" s="101"/>
      <c r="EC133" s="101"/>
      <c r="ED133" s="101"/>
      <c r="EE133" s="101"/>
      <c r="EF133" s="101"/>
      <c r="EG133" s="101"/>
      <c r="EH133" s="101"/>
      <c r="EI133" s="101"/>
      <c r="EJ133" s="101"/>
      <c r="EK133" s="101"/>
      <c r="EL133" s="101"/>
      <c r="EM133" s="101"/>
      <c r="EN133" s="101"/>
      <c r="EO133" s="101"/>
      <c r="EP133" s="101"/>
      <c r="EQ133" s="101"/>
      <c r="ER133" s="101"/>
      <c r="ES133" s="101"/>
      <c r="ET133" s="101"/>
      <c r="EU133" s="101"/>
      <c r="EV133" s="101"/>
      <c r="EW133" s="101"/>
      <c r="EX133" s="101"/>
      <c r="EY133" s="101"/>
      <c r="EZ133" s="101"/>
      <c r="FA133" s="101"/>
      <c r="FB133" s="101"/>
      <c r="FC133" s="101"/>
      <c r="FD133" s="101"/>
      <c r="FE133" s="101"/>
      <c r="FF133" s="101"/>
      <c r="FG133" s="101"/>
      <c r="FH133" s="101"/>
      <c r="FI133" s="101"/>
      <c r="FJ133" s="101"/>
      <c r="FK133" s="101"/>
      <c r="FL133" s="101"/>
      <c r="FM133" s="101"/>
      <c r="FN133" s="101"/>
      <c r="FO133" s="101"/>
      <c r="FP133" s="101"/>
      <c r="FQ133" s="101"/>
      <c r="FR133" s="101"/>
      <c r="FS133" s="101"/>
      <c r="FT133" s="101"/>
      <c r="FU133" s="101"/>
      <c r="FV133" s="101"/>
      <c r="FW133" s="101"/>
      <c r="FX133" s="101"/>
      <c r="FY133" s="101"/>
      <c r="FZ133" s="101"/>
      <c r="GA133" s="101"/>
      <c r="GB133" s="101"/>
      <c r="GC133" s="101"/>
      <c r="GD133" s="101"/>
      <c r="GE133" s="101"/>
      <c r="GF133" s="101"/>
      <c r="GG133" s="101"/>
      <c r="GH133" s="101"/>
      <c r="GI133" s="101"/>
      <c r="GJ133" s="101"/>
      <c r="GK133" s="101"/>
      <c r="GL133" s="101"/>
      <c r="GM133" s="101"/>
      <c r="GN133" s="101"/>
      <c r="GO133" s="101"/>
      <c r="GP133" s="101"/>
      <c r="GQ133" s="101"/>
      <c r="GR133" s="101"/>
      <c r="GS133" s="101"/>
      <c r="GT133" s="101"/>
      <c r="GU133" s="101"/>
      <c r="GV133" s="101"/>
      <c r="GW133" s="101"/>
      <c r="GX133" s="101"/>
      <c r="GY133" s="101"/>
      <c r="GZ133" s="101"/>
      <c r="HA133" s="101"/>
      <c r="HB133" s="101"/>
      <c r="HC133" s="101"/>
      <c r="HD133" s="101"/>
      <c r="HE133" s="101"/>
      <c r="HF133" s="101"/>
      <c r="HG133" s="101"/>
      <c r="HH133" s="101"/>
      <c r="HI133" s="101"/>
      <c r="HJ133" s="101"/>
      <c r="HK133" s="101"/>
      <c r="HL133" s="101"/>
      <c r="HM133" s="101"/>
      <c r="HN133" s="101"/>
      <c r="HO133" s="101"/>
      <c r="HP133" s="101"/>
      <c r="HQ133" s="101"/>
      <c r="HR133" s="101"/>
      <c r="HS133" s="101"/>
      <c r="HT133" s="101"/>
      <c r="HU133" s="101"/>
      <c r="HV133" s="101"/>
      <c r="HW133" s="101"/>
      <c r="HX133" s="101"/>
      <c r="HY133" s="101"/>
      <c r="HZ133" s="101"/>
      <c r="IA133" s="101"/>
      <c r="IB133" s="101"/>
      <c r="IC133" s="101"/>
      <c r="ID133" s="101"/>
      <c r="IE133" s="101"/>
      <c r="IF133" s="101"/>
      <c r="IG133" s="101"/>
      <c r="IH133" s="101"/>
      <c r="II133" s="101"/>
      <c r="IJ133" s="101"/>
      <c r="IK133" s="101"/>
      <c r="IL133" s="101"/>
      <c r="IM133" s="101"/>
      <c r="IN133" s="101"/>
      <c r="IO133" s="101"/>
      <c r="IP133" s="101"/>
      <c r="IQ133" s="101"/>
      <c r="IR133" s="101"/>
      <c r="IS133" s="101"/>
      <c r="IT133" s="101"/>
      <c r="IU133" s="101"/>
      <c r="IV133" s="101"/>
      <c r="IW133" s="101"/>
    </row>
    <row r="134" customFormat="false" ht="12.75" hidden="false" customHeight="false" outlineLevel="0" collapsed="false">
      <c r="A134" s="101"/>
      <c r="B134" s="100"/>
      <c r="C134" s="101"/>
      <c r="D134" s="100"/>
      <c r="E134" s="101"/>
      <c r="F134" s="100"/>
      <c r="G134" s="101"/>
      <c r="H134" s="100"/>
      <c r="I134" s="101"/>
      <c r="J134" s="100"/>
      <c r="K134" s="101"/>
      <c r="L134" s="100"/>
      <c r="M134" s="101"/>
      <c r="N134" s="100"/>
      <c r="O134" s="105"/>
      <c r="P134" s="106"/>
      <c r="Q134" s="105"/>
      <c r="R134" s="106"/>
      <c r="S134" s="105"/>
      <c r="T134" s="106"/>
      <c r="U134" s="105"/>
      <c r="V134" s="100"/>
      <c r="W134" s="101"/>
      <c r="X134" s="100"/>
      <c r="Y134" s="101"/>
      <c r="Z134" s="100"/>
      <c r="AA134" s="101"/>
      <c r="AB134" s="100"/>
      <c r="AC134" s="101"/>
      <c r="AD134" s="100"/>
      <c r="AE134" s="101"/>
      <c r="AF134" s="100"/>
      <c r="AG134" s="101"/>
      <c r="AH134" s="100"/>
      <c r="AI134" s="101"/>
      <c r="AJ134" s="100"/>
      <c r="AK134" s="100"/>
      <c r="AL134" s="100"/>
      <c r="AM134" s="100"/>
      <c r="AN134" s="100"/>
      <c r="AO134" s="100"/>
      <c r="AP134" s="100"/>
      <c r="AQ134" s="100"/>
      <c r="AR134" s="100"/>
      <c r="AS134" s="100"/>
      <c r="AT134" s="100"/>
      <c r="AU134" s="100"/>
      <c r="AV134" s="100"/>
      <c r="AW134" s="100"/>
      <c r="AX134" s="100"/>
      <c r="AY134" s="100"/>
      <c r="AZ134" s="101"/>
      <c r="BA134" s="101"/>
      <c r="BB134" s="101"/>
      <c r="BC134" s="101"/>
      <c r="BD134" s="101"/>
      <c r="BE134" s="101"/>
      <c r="BF134" s="101"/>
      <c r="BG134" s="101"/>
      <c r="BH134" s="101"/>
      <c r="BI134" s="101"/>
      <c r="BJ134" s="101"/>
      <c r="BK134" s="101"/>
      <c r="BL134" s="101"/>
      <c r="BM134" s="101"/>
      <c r="BN134" s="101"/>
      <c r="BO134" s="101"/>
      <c r="BP134" s="101"/>
      <c r="BQ134" s="101"/>
      <c r="BR134" s="101"/>
      <c r="BS134" s="101"/>
      <c r="BT134" s="101"/>
      <c r="BU134" s="101"/>
      <c r="BV134" s="101"/>
      <c r="BW134" s="101"/>
      <c r="BX134" s="101"/>
      <c r="BY134" s="101"/>
      <c r="BZ134" s="101"/>
      <c r="CA134" s="101"/>
      <c r="CB134" s="101"/>
      <c r="CC134" s="101"/>
      <c r="CD134" s="101"/>
      <c r="CE134" s="101"/>
      <c r="CF134" s="101"/>
      <c r="CG134" s="101"/>
      <c r="CH134" s="101"/>
      <c r="CI134" s="101"/>
      <c r="CJ134" s="101"/>
      <c r="CK134" s="101"/>
      <c r="CL134" s="101"/>
      <c r="CM134" s="101"/>
      <c r="CN134" s="101"/>
      <c r="CO134" s="101"/>
      <c r="CP134" s="101"/>
      <c r="CQ134" s="101"/>
      <c r="CR134" s="101"/>
      <c r="CS134" s="101"/>
      <c r="CT134" s="101"/>
      <c r="CU134" s="101"/>
      <c r="CV134" s="101"/>
      <c r="CW134" s="101"/>
      <c r="CX134" s="101"/>
      <c r="CY134" s="101"/>
      <c r="CZ134" s="101"/>
      <c r="DA134" s="101"/>
      <c r="DB134" s="101"/>
      <c r="DC134" s="101"/>
      <c r="DD134" s="101"/>
      <c r="DE134" s="101"/>
      <c r="DF134" s="101"/>
      <c r="DG134" s="101"/>
      <c r="DH134" s="101"/>
      <c r="DI134" s="101"/>
      <c r="DJ134" s="101"/>
      <c r="DK134" s="101"/>
      <c r="DL134" s="101"/>
      <c r="DM134" s="101"/>
      <c r="DN134" s="101"/>
      <c r="DO134" s="101"/>
      <c r="DP134" s="101"/>
      <c r="DQ134" s="101"/>
      <c r="DR134" s="101"/>
      <c r="DS134" s="101"/>
      <c r="DT134" s="101"/>
      <c r="DU134" s="101"/>
      <c r="DV134" s="101"/>
      <c r="DW134" s="101"/>
      <c r="DX134" s="101"/>
      <c r="DY134" s="101"/>
      <c r="DZ134" s="101"/>
      <c r="EA134" s="101"/>
      <c r="EB134" s="101"/>
      <c r="EC134" s="101"/>
      <c r="ED134" s="101"/>
      <c r="EE134" s="101"/>
      <c r="EF134" s="101"/>
      <c r="EG134" s="101"/>
      <c r="EH134" s="101"/>
      <c r="EI134" s="101"/>
      <c r="EJ134" s="101"/>
      <c r="EK134" s="101"/>
      <c r="EL134" s="101"/>
      <c r="EM134" s="101"/>
      <c r="EN134" s="101"/>
      <c r="EO134" s="101"/>
      <c r="EP134" s="101"/>
      <c r="EQ134" s="101"/>
      <c r="ER134" s="101"/>
      <c r="ES134" s="101"/>
      <c r="ET134" s="101"/>
      <c r="EU134" s="101"/>
      <c r="EV134" s="101"/>
      <c r="EW134" s="101"/>
      <c r="EX134" s="101"/>
      <c r="EY134" s="101"/>
      <c r="EZ134" s="101"/>
      <c r="FA134" s="101"/>
      <c r="FB134" s="101"/>
      <c r="FC134" s="101"/>
      <c r="FD134" s="101"/>
      <c r="FE134" s="101"/>
      <c r="FF134" s="101"/>
      <c r="FG134" s="101"/>
      <c r="FH134" s="101"/>
      <c r="FI134" s="101"/>
      <c r="FJ134" s="101"/>
      <c r="FK134" s="101"/>
      <c r="FL134" s="101"/>
      <c r="FM134" s="101"/>
      <c r="FN134" s="101"/>
      <c r="FO134" s="101"/>
      <c r="FP134" s="101"/>
      <c r="FQ134" s="101"/>
      <c r="FR134" s="101"/>
      <c r="FS134" s="101"/>
      <c r="FT134" s="101"/>
      <c r="FU134" s="101"/>
      <c r="FV134" s="101"/>
      <c r="FW134" s="101"/>
      <c r="FX134" s="101"/>
      <c r="FY134" s="101"/>
      <c r="FZ134" s="101"/>
      <c r="GA134" s="101"/>
      <c r="GB134" s="101"/>
      <c r="GC134" s="101"/>
      <c r="GD134" s="101"/>
      <c r="GE134" s="101"/>
      <c r="GF134" s="101"/>
      <c r="GG134" s="101"/>
      <c r="GH134" s="101"/>
      <c r="GI134" s="101"/>
      <c r="GJ134" s="101"/>
      <c r="GK134" s="101"/>
      <c r="GL134" s="101"/>
      <c r="GM134" s="101"/>
      <c r="GN134" s="101"/>
      <c r="GO134" s="101"/>
      <c r="GP134" s="101"/>
      <c r="GQ134" s="101"/>
      <c r="GR134" s="101"/>
      <c r="GS134" s="101"/>
      <c r="GT134" s="101"/>
      <c r="GU134" s="101"/>
      <c r="GV134" s="101"/>
      <c r="GW134" s="101"/>
      <c r="GX134" s="101"/>
      <c r="GY134" s="101"/>
      <c r="GZ134" s="101"/>
      <c r="HA134" s="101"/>
      <c r="HB134" s="101"/>
      <c r="HC134" s="101"/>
      <c r="HD134" s="101"/>
      <c r="HE134" s="101"/>
      <c r="HF134" s="101"/>
      <c r="HG134" s="101"/>
      <c r="HH134" s="101"/>
      <c r="HI134" s="101"/>
      <c r="HJ134" s="101"/>
      <c r="HK134" s="101"/>
      <c r="HL134" s="101"/>
      <c r="HM134" s="101"/>
      <c r="HN134" s="101"/>
      <c r="HO134" s="101"/>
      <c r="HP134" s="101"/>
      <c r="HQ134" s="101"/>
      <c r="HR134" s="101"/>
      <c r="HS134" s="101"/>
      <c r="HT134" s="101"/>
      <c r="HU134" s="101"/>
      <c r="HV134" s="101"/>
      <c r="HW134" s="101"/>
      <c r="HX134" s="101"/>
      <c r="HY134" s="101"/>
      <c r="HZ134" s="101"/>
      <c r="IA134" s="101"/>
      <c r="IB134" s="101"/>
      <c r="IC134" s="101"/>
      <c r="ID134" s="101"/>
      <c r="IE134" s="101"/>
      <c r="IF134" s="101"/>
      <c r="IG134" s="101"/>
      <c r="IH134" s="101"/>
      <c r="II134" s="101"/>
      <c r="IJ134" s="101"/>
      <c r="IK134" s="101"/>
      <c r="IL134" s="101"/>
      <c r="IM134" s="101"/>
      <c r="IN134" s="101"/>
      <c r="IO134" s="101"/>
      <c r="IP134" s="101"/>
      <c r="IQ134" s="101"/>
      <c r="IR134" s="101"/>
      <c r="IS134" s="101"/>
      <c r="IT134" s="101"/>
      <c r="IU134" s="101"/>
      <c r="IV134" s="101"/>
      <c r="IW134" s="101"/>
    </row>
    <row r="135" customFormat="false" ht="12.75" hidden="false" customHeight="false" outlineLevel="0" collapsed="false">
      <c r="A135" s="101"/>
      <c r="B135" s="107"/>
      <c r="C135" s="107"/>
      <c r="D135" s="100"/>
      <c r="E135" s="101"/>
      <c r="F135" s="100"/>
      <c r="G135" s="101"/>
      <c r="H135" s="100"/>
      <c r="I135" s="101"/>
      <c r="J135" s="100"/>
      <c r="K135" s="101"/>
      <c r="L135" s="100"/>
      <c r="M135" s="101"/>
      <c r="N135" s="100"/>
      <c r="O135" s="105"/>
      <c r="P135" s="106"/>
      <c r="Q135" s="105"/>
      <c r="R135" s="105"/>
      <c r="S135" s="105"/>
      <c r="T135" s="105"/>
      <c r="U135" s="105"/>
      <c r="V135" s="101"/>
      <c r="W135" s="101"/>
      <c r="X135" s="101"/>
      <c r="Y135" s="101"/>
      <c r="Z135" s="100"/>
      <c r="AA135" s="101"/>
      <c r="AB135" s="100"/>
      <c r="AC135" s="101"/>
      <c r="AD135" s="100"/>
      <c r="AE135" s="101"/>
      <c r="AF135" s="100"/>
      <c r="AG135" s="101"/>
      <c r="AH135" s="100"/>
      <c r="AI135" s="101"/>
      <c r="AJ135" s="100"/>
      <c r="AK135" s="100"/>
      <c r="AL135" s="100"/>
      <c r="AM135" s="100"/>
      <c r="AN135" s="100"/>
      <c r="AO135" s="100"/>
      <c r="AP135" s="100"/>
      <c r="AQ135" s="100"/>
      <c r="AR135" s="100"/>
      <c r="AS135" s="100"/>
      <c r="AT135" s="100"/>
      <c r="AU135" s="100"/>
      <c r="AV135" s="100"/>
      <c r="AW135" s="100"/>
      <c r="AX135" s="100"/>
      <c r="AY135" s="100"/>
      <c r="AZ135" s="101"/>
      <c r="BA135" s="101"/>
      <c r="BB135" s="101"/>
      <c r="BC135" s="101"/>
      <c r="BD135" s="101"/>
      <c r="BE135" s="101"/>
      <c r="BF135" s="101"/>
      <c r="BG135" s="101"/>
      <c r="BH135" s="101"/>
      <c r="BI135" s="101"/>
      <c r="BJ135" s="101"/>
      <c r="BK135" s="101"/>
      <c r="BL135" s="101"/>
      <c r="BM135" s="101"/>
      <c r="BN135" s="101"/>
      <c r="BO135" s="101"/>
      <c r="BP135" s="101"/>
      <c r="BQ135" s="101"/>
      <c r="BR135" s="101"/>
      <c r="BS135" s="101"/>
      <c r="BT135" s="101"/>
      <c r="BU135" s="101"/>
      <c r="BV135" s="101"/>
      <c r="BW135" s="101"/>
      <c r="BX135" s="101"/>
      <c r="BY135" s="101"/>
      <c r="BZ135" s="101"/>
      <c r="CA135" s="101"/>
      <c r="CB135" s="101"/>
      <c r="CC135" s="101"/>
      <c r="CD135" s="101"/>
      <c r="CE135" s="101"/>
      <c r="CF135" s="101"/>
      <c r="CG135" s="101"/>
      <c r="CH135" s="101"/>
      <c r="CI135" s="101"/>
      <c r="CJ135" s="101"/>
      <c r="CK135" s="101"/>
      <c r="CL135" s="101"/>
      <c r="CM135" s="101"/>
      <c r="CN135" s="101"/>
      <c r="CO135" s="101"/>
      <c r="CP135" s="101"/>
      <c r="CQ135" s="101"/>
      <c r="CR135" s="101"/>
      <c r="CS135" s="101"/>
      <c r="CT135" s="101"/>
      <c r="CU135" s="101"/>
      <c r="CV135" s="101"/>
      <c r="CW135" s="101"/>
      <c r="CX135" s="101"/>
      <c r="CY135" s="101"/>
      <c r="CZ135" s="101"/>
      <c r="DA135" s="101"/>
      <c r="DB135" s="101"/>
      <c r="DC135" s="101"/>
      <c r="DD135" s="101"/>
      <c r="DE135" s="101"/>
      <c r="DF135" s="101"/>
      <c r="DG135" s="101"/>
      <c r="DH135" s="101"/>
      <c r="DI135" s="101"/>
      <c r="DJ135" s="101"/>
      <c r="DK135" s="101"/>
      <c r="DL135" s="101"/>
      <c r="DM135" s="101"/>
      <c r="DN135" s="101"/>
      <c r="DO135" s="101"/>
      <c r="DP135" s="101"/>
      <c r="DQ135" s="101"/>
      <c r="DR135" s="101"/>
      <c r="DS135" s="101"/>
      <c r="DT135" s="101"/>
      <c r="DU135" s="101"/>
      <c r="DV135" s="101"/>
      <c r="DW135" s="101"/>
      <c r="DX135" s="101"/>
      <c r="DY135" s="101"/>
      <c r="DZ135" s="101"/>
      <c r="EA135" s="101"/>
      <c r="EB135" s="101"/>
      <c r="EC135" s="101"/>
      <c r="ED135" s="101"/>
      <c r="EE135" s="101"/>
      <c r="EF135" s="101"/>
      <c r="EG135" s="101"/>
      <c r="EH135" s="101"/>
      <c r="EI135" s="101"/>
      <c r="EJ135" s="101"/>
      <c r="EK135" s="101"/>
      <c r="EL135" s="101"/>
      <c r="EM135" s="101"/>
      <c r="EN135" s="101"/>
      <c r="EO135" s="101"/>
      <c r="EP135" s="101"/>
      <c r="EQ135" s="101"/>
      <c r="ER135" s="101"/>
      <c r="ES135" s="101"/>
      <c r="ET135" s="101"/>
      <c r="EU135" s="101"/>
      <c r="EV135" s="101"/>
      <c r="EW135" s="101"/>
      <c r="EX135" s="101"/>
      <c r="EY135" s="101"/>
      <c r="EZ135" s="101"/>
      <c r="FA135" s="101"/>
      <c r="FB135" s="101"/>
      <c r="FC135" s="101"/>
      <c r="FD135" s="101"/>
      <c r="FE135" s="101"/>
      <c r="FF135" s="101"/>
      <c r="FG135" s="101"/>
      <c r="FH135" s="101"/>
      <c r="FI135" s="101"/>
      <c r="FJ135" s="101"/>
      <c r="FK135" s="101"/>
      <c r="FL135" s="101"/>
      <c r="FM135" s="101"/>
      <c r="FN135" s="101"/>
      <c r="FO135" s="101"/>
      <c r="FP135" s="101"/>
      <c r="FQ135" s="101"/>
      <c r="FR135" s="101"/>
      <c r="FS135" s="101"/>
      <c r="FT135" s="101"/>
      <c r="FU135" s="101"/>
      <c r="FV135" s="101"/>
      <c r="FW135" s="101"/>
      <c r="FX135" s="101"/>
      <c r="FY135" s="101"/>
      <c r="FZ135" s="101"/>
      <c r="GA135" s="101"/>
      <c r="GB135" s="101"/>
      <c r="GC135" s="101"/>
      <c r="GD135" s="101"/>
      <c r="GE135" s="101"/>
      <c r="GF135" s="101"/>
      <c r="GG135" s="101"/>
      <c r="GH135" s="101"/>
      <c r="GI135" s="101"/>
      <c r="GJ135" s="101"/>
      <c r="GK135" s="101"/>
      <c r="GL135" s="101"/>
      <c r="GM135" s="101"/>
      <c r="GN135" s="101"/>
      <c r="GO135" s="101"/>
      <c r="GP135" s="101"/>
      <c r="GQ135" s="101"/>
      <c r="GR135" s="101"/>
      <c r="GS135" s="101"/>
      <c r="GT135" s="101"/>
      <c r="GU135" s="101"/>
      <c r="GV135" s="101"/>
      <c r="GW135" s="101"/>
      <c r="GX135" s="101"/>
      <c r="GY135" s="101"/>
      <c r="GZ135" s="101"/>
      <c r="HA135" s="101"/>
      <c r="HB135" s="101"/>
      <c r="HC135" s="101"/>
      <c r="HD135" s="101"/>
      <c r="HE135" s="101"/>
      <c r="HF135" s="101"/>
      <c r="HG135" s="101"/>
      <c r="HH135" s="101"/>
      <c r="HI135" s="101"/>
      <c r="HJ135" s="101"/>
      <c r="HK135" s="101"/>
      <c r="HL135" s="101"/>
      <c r="HM135" s="101"/>
      <c r="HN135" s="101"/>
      <c r="HO135" s="101"/>
      <c r="HP135" s="101"/>
      <c r="HQ135" s="101"/>
      <c r="HR135" s="101"/>
      <c r="HS135" s="101"/>
      <c r="HT135" s="101"/>
      <c r="HU135" s="101"/>
      <c r="HV135" s="101"/>
      <c r="HW135" s="101"/>
      <c r="HX135" s="101"/>
      <c r="HY135" s="101"/>
      <c r="HZ135" s="101"/>
      <c r="IA135" s="101"/>
      <c r="IB135" s="101"/>
      <c r="IC135" s="101"/>
      <c r="ID135" s="101"/>
      <c r="IE135" s="101"/>
      <c r="IF135" s="101"/>
      <c r="IG135" s="101"/>
      <c r="IH135" s="101"/>
      <c r="II135" s="101"/>
      <c r="IJ135" s="101"/>
      <c r="IK135" s="101"/>
      <c r="IL135" s="101"/>
      <c r="IM135" s="101"/>
      <c r="IN135" s="101"/>
      <c r="IO135" s="101"/>
      <c r="IP135" s="101"/>
      <c r="IQ135" s="101"/>
      <c r="IR135" s="101"/>
      <c r="IS135" s="101"/>
      <c r="IT135" s="101"/>
      <c r="IU135" s="101"/>
      <c r="IV135" s="101"/>
      <c r="IW135" s="101"/>
    </row>
    <row r="136" customFormat="false" ht="12.75" hidden="false" customHeight="false" outlineLevel="0" collapsed="false">
      <c r="A136" s="9"/>
      <c r="B136" s="27"/>
      <c r="C136" s="27"/>
      <c r="E136" s="9"/>
      <c r="G136" s="9"/>
      <c r="I136" s="9"/>
      <c r="K136" s="9"/>
      <c r="M136" s="9"/>
      <c r="O136" s="108"/>
      <c r="Q136" s="108"/>
      <c r="R136" s="108"/>
      <c r="S136" s="108"/>
      <c r="T136" s="108"/>
      <c r="U136" s="108"/>
      <c r="V136" s="9"/>
      <c r="W136" s="9"/>
      <c r="X136" s="9"/>
      <c r="Y136" s="9"/>
      <c r="AA136" s="9"/>
      <c r="AC136" s="9"/>
      <c r="AE136" s="9"/>
      <c r="AG136" s="9"/>
      <c r="AI136" s="9"/>
      <c r="AZ136" s="9"/>
      <c r="BA136" s="9"/>
      <c r="BB136" s="9"/>
      <c r="BC136" s="9"/>
      <c r="BD136" s="9"/>
      <c r="BE136" s="9"/>
      <c r="BF136" s="9"/>
      <c r="BG136" s="9"/>
      <c r="BH136" s="9"/>
      <c r="BI136" s="9"/>
      <c r="BJ136" s="9"/>
      <c r="BK136" s="9"/>
      <c r="BL136" s="9"/>
      <c r="BM136" s="9"/>
      <c r="BN136" s="9"/>
      <c r="BO136" s="9"/>
      <c r="BP136" s="9"/>
      <c r="BQ136" s="9"/>
      <c r="BR136" s="9"/>
      <c r="BS136" s="9"/>
      <c r="BT136" s="9"/>
      <c r="BU136" s="9"/>
      <c r="BV136" s="9"/>
      <c r="BW136" s="9"/>
      <c r="BX136" s="9"/>
      <c r="BY136" s="9"/>
      <c r="BZ136" s="9"/>
      <c r="CA136" s="9"/>
      <c r="CB136" s="9"/>
      <c r="CC136" s="9"/>
      <c r="CD136" s="9"/>
      <c r="CE136" s="9"/>
      <c r="CF136" s="9"/>
      <c r="CG136" s="9"/>
      <c r="CH136" s="9"/>
      <c r="CI136" s="9"/>
      <c r="CJ136" s="9"/>
      <c r="CK136" s="9"/>
      <c r="CL136" s="9"/>
      <c r="CM136" s="9"/>
      <c r="CN136" s="9"/>
      <c r="CO136" s="9"/>
      <c r="CP136" s="9"/>
      <c r="CQ136" s="9"/>
      <c r="CR136" s="9"/>
      <c r="CS136" s="9"/>
      <c r="CT136" s="9"/>
      <c r="CU136" s="9"/>
      <c r="CV136" s="9"/>
      <c r="CW136" s="9"/>
      <c r="CX136" s="9"/>
      <c r="CY136" s="9"/>
      <c r="CZ136" s="9"/>
      <c r="DA136" s="9"/>
      <c r="DB136" s="9"/>
      <c r="DC136" s="9"/>
      <c r="DD136" s="9"/>
      <c r="DE136" s="9"/>
      <c r="DF136" s="9"/>
      <c r="DG136" s="9"/>
      <c r="DH136" s="9"/>
      <c r="DI136" s="9"/>
      <c r="DJ136" s="9"/>
      <c r="DK136" s="9"/>
      <c r="DL136" s="9"/>
      <c r="DM136" s="9"/>
      <c r="DN136" s="9"/>
      <c r="DO136" s="9"/>
      <c r="DP136" s="9"/>
      <c r="DQ136" s="9"/>
      <c r="DR136" s="9"/>
      <c r="DS136" s="9"/>
      <c r="DT136" s="9"/>
      <c r="DU136" s="9"/>
      <c r="DV136" s="9"/>
      <c r="DW136" s="9"/>
      <c r="DX136" s="9"/>
      <c r="DY136" s="9"/>
      <c r="DZ136" s="9"/>
      <c r="EA136" s="9"/>
      <c r="EB136" s="9"/>
      <c r="EC136" s="9"/>
      <c r="ED136" s="9"/>
      <c r="EE136" s="9"/>
      <c r="EF136" s="9"/>
      <c r="EG136" s="9"/>
      <c r="EH136" s="9"/>
      <c r="EI136" s="9"/>
      <c r="EJ136" s="9"/>
      <c r="EK136" s="9"/>
      <c r="EL136" s="9"/>
      <c r="EM136" s="9"/>
      <c r="EN136" s="9"/>
      <c r="EO136" s="9"/>
      <c r="EP136" s="9"/>
      <c r="EQ136" s="9"/>
      <c r="ER136" s="9"/>
      <c r="ES136" s="9"/>
      <c r="ET136" s="9"/>
      <c r="EU136" s="9"/>
      <c r="EV136" s="9"/>
      <c r="EW136" s="9"/>
      <c r="EX136" s="9"/>
      <c r="EY136" s="9"/>
      <c r="EZ136" s="9"/>
      <c r="FA136" s="9"/>
      <c r="FB136" s="9"/>
      <c r="FC136" s="9"/>
      <c r="FD136" s="9"/>
      <c r="FE136" s="9"/>
      <c r="FF136" s="9"/>
      <c r="FG136" s="9"/>
      <c r="FH136" s="9"/>
      <c r="FI136" s="9"/>
      <c r="FJ136" s="9"/>
      <c r="FK136" s="9"/>
      <c r="FL136" s="9"/>
      <c r="FM136" s="9"/>
      <c r="FN136" s="9"/>
      <c r="FO136" s="9"/>
      <c r="FP136" s="9"/>
      <c r="FQ136" s="9"/>
      <c r="FR136" s="9"/>
      <c r="FS136" s="9"/>
      <c r="FT136" s="9"/>
      <c r="FU136" s="9"/>
      <c r="FV136" s="9"/>
      <c r="FW136" s="9"/>
      <c r="FX136" s="9"/>
      <c r="FY136" s="9"/>
      <c r="FZ136" s="9"/>
      <c r="GA136" s="9"/>
      <c r="GB136" s="9"/>
      <c r="GC136" s="9"/>
      <c r="GD136" s="9"/>
      <c r="GE136" s="9"/>
      <c r="GF136" s="9"/>
      <c r="GG136" s="9"/>
      <c r="GH136" s="9"/>
      <c r="GI136" s="9"/>
      <c r="GJ136" s="9"/>
      <c r="GK136" s="9"/>
      <c r="GL136" s="9"/>
      <c r="GM136" s="9"/>
      <c r="GN136" s="9"/>
      <c r="GO136" s="9"/>
      <c r="GP136" s="9"/>
      <c r="GQ136" s="9"/>
      <c r="GR136" s="9"/>
      <c r="GS136" s="9"/>
      <c r="GT136" s="9"/>
      <c r="GU136" s="9"/>
      <c r="GV136" s="9"/>
      <c r="GW136" s="9"/>
      <c r="GX136" s="9"/>
      <c r="GY136" s="9"/>
      <c r="GZ136" s="9"/>
      <c r="HA136" s="9"/>
      <c r="HB136" s="9"/>
      <c r="HC136" s="9"/>
      <c r="HD136" s="9"/>
      <c r="HE136" s="9"/>
      <c r="HF136" s="9"/>
      <c r="HG136" s="9"/>
      <c r="HH136" s="9"/>
      <c r="HI136" s="9"/>
      <c r="HJ136" s="9"/>
      <c r="HK136" s="9"/>
      <c r="HL136" s="9"/>
      <c r="HM136" s="9"/>
      <c r="HN136" s="9"/>
      <c r="HO136" s="9"/>
      <c r="HP136" s="9"/>
      <c r="HQ136" s="9"/>
      <c r="HR136" s="9"/>
      <c r="HS136" s="9"/>
      <c r="HT136" s="9"/>
      <c r="HU136" s="9"/>
      <c r="HV136" s="9"/>
      <c r="HW136" s="9"/>
      <c r="HX136" s="9"/>
      <c r="HY136" s="9"/>
      <c r="HZ136" s="9"/>
      <c r="IA136" s="9"/>
      <c r="IB136" s="9"/>
      <c r="IC136" s="9"/>
      <c r="ID136" s="9"/>
      <c r="IE136" s="9"/>
      <c r="IF136" s="9"/>
      <c r="IG136" s="9"/>
      <c r="IH136" s="9"/>
      <c r="II136" s="9"/>
      <c r="IJ136" s="9"/>
      <c r="IK136" s="9"/>
      <c r="IL136" s="9"/>
      <c r="IM136" s="9"/>
      <c r="IN136" s="9"/>
      <c r="IO136" s="9"/>
      <c r="IP136" s="9"/>
      <c r="IQ136" s="9"/>
      <c r="IR136" s="9"/>
      <c r="IS136" s="9"/>
      <c r="IT136" s="9"/>
      <c r="IU136" s="9"/>
      <c r="IV136" s="9"/>
      <c r="IW136" s="9"/>
    </row>
    <row r="137" customFormat="false" ht="12.75" hidden="false" customHeight="false" outlineLevel="0" collapsed="false">
      <c r="A137" s="9"/>
      <c r="C137" s="70"/>
      <c r="E137" s="9"/>
      <c r="G137" s="9"/>
      <c r="I137" s="9"/>
      <c r="K137" s="9"/>
      <c r="M137" s="9"/>
      <c r="O137" s="108"/>
      <c r="Q137" s="108"/>
      <c r="R137" s="108"/>
      <c r="S137" s="108"/>
      <c r="T137" s="108"/>
      <c r="U137" s="108"/>
      <c r="V137" s="9"/>
      <c r="W137" s="9"/>
      <c r="X137" s="9"/>
      <c r="Y137" s="9"/>
      <c r="AA137" s="9"/>
      <c r="AC137" s="9"/>
      <c r="AE137" s="9"/>
      <c r="AG137" s="9"/>
      <c r="AI137" s="9"/>
      <c r="AZ137" s="9"/>
      <c r="BA137" s="9"/>
      <c r="BB137" s="9"/>
      <c r="BC137" s="9"/>
      <c r="BD137" s="9"/>
      <c r="BE137" s="9"/>
      <c r="BF137" s="9"/>
      <c r="BG137" s="9"/>
      <c r="BH137" s="9"/>
      <c r="BI137" s="9"/>
      <c r="BJ137" s="9"/>
      <c r="BK137" s="9"/>
      <c r="BL137" s="9"/>
      <c r="BM137" s="9"/>
      <c r="BN137" s="9"/>
      <c r="BO137" s="9"/>
      <c r="BP137" s="9"/>
      <c r="BQ137" s="9"/>
      <c r="BR137" s="9"/>
      <c r="BS137" s="9"/>
      <c r="BT137" s="9"/>
      <c r="BU137" s="9"/>
      <c r="BV137" s="9"/>
      <c r="BW137" s="9"/>
      <c r="BX137" s="9"/>
      <c r="BY137" s="9"/>
      <c r="BZ137" s="9"/>
      <c r="CA137" s="9"/>
      <c r="CB137" s="9"/>
      <c r="CC137" s="9"/>
      <c r="CD137" s="9"/>
      <c r="CE137" s="9"/>
      <c r="CF137" s="9"/>
      <c r="CG137" s="9"/>
      <c r="CH137" s="9"/>
      <c r="CI137" s="9"/>
      <c r="CJ137" s="9"/>
      <c r="CK137" s="9"/>
      <c r="CL137" s="9"/>
      <c r="CM137" s="9"/>
      <c r="CN137" s="9"/>
      <c r="CO137" s="9"/>
      <c r="CP137" s="9"/>
      <c r="CQ137" s="9"/>
      <c r="CR137" s="9"/>
      <c r="CS137" s="9"/>
      <c r="CT137" s="9"/>
      <c r="CU137" s="9"/>
      <c r="CV137" s="9"/>
      <c r="CW137" s="9"/>
      <c r="CX137" s="9"/>
      <c r="CY137" s="9"/>
      <c r="CZ137" s="9"/>
      <c r="DA137" s="9"/>
      <c r="DB137" s="9"/>
      <c r="DC137" s="9"/>
      <c r="DD137" s="9"/>
      <c r="DE137" s="9"/>
      <c r="DF137" s="9"/>
      <c r="DG137" s="9"/>
      <c r="DH137" s="9"/>
      <c r="DI137" s="9"/>
      <c r="DJ137" s="9"/>
      <c r="DK137" s="9"/>
      <c r="DL137" s="9"/>
      <c r="DM137" s="9"/>
      <c r="DN137" s="9"/>
      <c r="DO137" s="9"/>
      <c r="DP137" s="9"/>
      <c r="DQ137" s="9"/>
      <c r="DR137" s="9"/>
      <c r="DS137" s="9"/>
      <c r="DT137" s="9"/>
      <c r="DU137" s="9"/>
      <c r="DV137" s="9"/>
      <c r="DW137" s="9"/>
      <c r="DX137" s="9"/>
      <c r="DY137" s="9"/>
      <c r="DZ137" s="9"/>
      <c r="EA137" s="9"/>
      <c r="EB137" s="9"/>
      <c r="EC137" s="9"/>
      <c r="ED137" s="9"/>
      <c r="EE137" s="9"/>
      <c r="EF137" s="9"/>
      <c r="EG137" s="9"/>
      <c r="EH137" s="9"/>
      <c r="EI137" s="9"/>
      <c r="EJ137" s="9"/>
      <c r="EK137" s="9"/>
      <c r="EL137" s="9"/>
      <c r="EM137" s="9"/>
      <c r="EN137" s="9"/>
      <c r="EO137" s="9"/>
      <c r="EP137" s="9"/>
      <c r="EQ137" s="9"/>
      <c r="ER137" s="9"/>
      <c r="ES137" s="9"/>
      <c r="ET137" s="9"/>
      <c r="EU137" s="9"/>
      <c r="EV137" s="9"/>
      <c r="EW137" s="9"/>
      <c r="EX137" s="9"/>
      <c r="EY137" s="9"/>
      <c r="EZ137" s="9"/>
      <c r="FA137" s="9"/>
      <c r="FB137" s="9"/>
      <c r="FC137" s="9"/>
      <c r="FD137" s="9"/>
      <c r="FE137" s="9"/>
      <c r="FF137" s="9"/>
      <c r="FG137" s="9"/>
      <c r="FH137" s="9"/>
      <c r="FI137" s="9"/>
      <c r="FJ137" s="9"/>
      <c r="FK137" s="9"/>
      <c r="FL137" s="9"/>
      <c r="FM137" s="9"/>
      <c r="FN137" s="9"/>
      <c r="FO137" s="9"/>
      <c r="FP137" s="9"/>
      <c r="FQ137" s="9"/>
      <c r="FR137" s="9"/>
      <c r="FS137" s="9"/>
      <c r="FT137" s="9"/>
      <c r="FU137" s="9"/>
      <c r="FV137" s="9"/>
      <c r="FW137" s="9"/>
      <c r="FX137" s="9"/>
      <c r="FY137" s="9"/>
      <c r="FZ137" s="9"/>
      <c r="GA137" s="9"/>
      <c r="GB137" s="9"/>
      <c r="GC137" s="9"/>
      <c r="GD137" s="9"/>
      <c r="GE137" s="9"/>
      <c r="GF137" s="9"/>
      <c r="GG137" s="9"/>
      <c r="GH137" s="9"/>
      <c r="GI137" s="9"/>
      <c r="GJ137" s="9"/>
      <c r="GK137" s="9"/>
      <c r="GL137" s="9"/>
      <c r="GM137" s="9"/>
      <c r="GN137" s="9"/>
      <c r="GO137" s="9"/>
      <c r="GP137" s="9"/>
      <c r="GQ137" s="9"/>
      <c r="GR137" s="9"/>
      <c r="GS137" s="9"/>
      <c r="GT137" s="9"/>
      <c r="GU137" s="9"/>
      <c r="GV137" s="9"/>
      <c r="GW137" s="9"/>
      <c r="GX137" s="9"/>
      <c r="GY137" s="9"/>
      <c r="GZ137" s="9"/>
      <c r="HA137" s="9"/>
      <c r="HB137" s="9"/>
      <c r="HC137" s="9"/>
      <c r="HD137" s="9"/>
      <c r="HE137" s="9"/>
      <c r="HF137" s="9"/>
      <c r="HG137" s="9"/>
      <c r="HH137" s="9"/>
      <c r="HI137" s="9"/>
      <c r="HJ137" s="9"/>
      <c r="HK137" s="9"/>
      <c r="HL137" s="9"/>
      <c r="HM137" s="9"/>
      <c r="HN137" s="9"/>
      <c r="HO137" s="9"/>
      <c r="HP137" s="9"/>
      <c r="HQ137" s="9"/>
      <c r="HR137" s="9"/>
      <c r="HS137" s="9"/>
      <c r="HT137" s="9"/>
      <c r="HU137" s="9"/>
      <c r="HV137" s="9"/>
      <c r="HW137" s="9"/>
      <c r="HX137" s="9"/>
      <c r="HY137" s="9"/>
      <c r="HZ137" s="9"/>
      <c r="IA137" s="9"/>
      <c r="IB137" s="9"/>
      <c r="IC137" s="9"/>
      <c r="ID137" s="9"/>
      <c r="IE137" s="9"/>
      <c r="IF137" s="9"/>
      <c r="IG137" s="9"/>
      <c r="IH137" s="9"/>
      <c r="II137" s="9"/>
      <c r="IJ137" s="9"/>
      <c r="IK137" s="9"/>
      <c r="IL137" s="9"/>
      <c r="IM137" s="9"/>
      <c r="IN137" s="9"/>
      <c r="IO137" s="9"/>
      <c r="IP137" s="9"/>
      <c r="IQ137" s="9"/>
      <c r="IR137" s="9"/>
      <c r="IS137" s="9"/>
      <c r="IT137" s="9"/>
      <c r="IU137" s="9"/>
      <c r="IV137" s="9"/>
      <c r="IW137" s="9"/>
    </row>
    <row r="138" customFormat="false" ht="12.75" hidden="false" customHeight="false" outlineLevel="0" collapsed="false">
      <c r="A138" s="9"/>
      <c r="C138" s="70"/>
      <c r="E138" s="9"/>
      <c r="G138" s="9"/>
      <c r="I138" s="9"/>
      <c r="K138" s="9"/>
      <c r="M138" s="9"/>
      <c r="O138" s="108"/>
      <c r="Q138" s="108"/>
      <c r="R138" s="108"/>
      <c r="S138" s="108"/>
      <c r="T138" s="108"/>
      <c r="U138" s="108"/>
      <c r="V138" s="9"/>
      <c r="W138" s="9"/>
      <c r="X138" s="9"/>
      <c r="Y138" s="9"/>
      <c r="AA138" s="9"/>
      <c r="AC138" s="9"/>
      <c r="AE138" s="9"/>
      <c r="AG138" s="9"/>
      <c r="AI138" s="9"/>
      <c r="AZ138" s="9"/>
      <c r="BA138" s="9"/>
      <c r="BB138" s="9"/>
      <c r="BC138" s="9"/>
      <c r="BD138" s="9"/>
      <c r="BE138" s="9"/>
      <c r="BF138" s="9"/>
      <c r="BG138" s="9"/>
      <c r="BH138" s="9"/>
      <c r="BI138" s="9"/>
      <c r="BJ138" s="9"/>
      <c r="BK138" s="9"/>
      <c r="BL138" s="9"/>
      <c r="BM138" s="9"/>
      <c r="BN138" s="9"/>
      <c r="BO138" s="9"/>
      <c r="BP138" s="9"/>
      <c r="BQ138" s="9"/>
      <c r="BR138" s="9"/>
      <c r="BS138" s="9"/>
      <c r="BT138" s="9"/>
      <c r="BU138" s="9"/>
      <c r="BV138" s="9"/>
      <c r="BW138" s="9"/>
      <c r="BX138" s="9"/>
      <c r="BY138" s="9"/>
      <c r="BZ138" s="9"/>
      <c r="CA138" s="9"/>
      <c r="CB138" s="9"/>
      <c r="CC138" s="9"/>
      <c r="CD138" s="9"/>
      <c r="CE138" s="9"/>
      <c r="CF138" s="9"/>
      <c r="CG138" s="9"/>
      <c r="CH138" s="9"/>
      <c r="CI138" s="9"/>
      <c r="CJ138" s="9"/>
      <c r="CK138" s="9"/>
      <c r="CL138" s="9"/>
      <c r="CM138" s="9"/>
      <c r="CN138" s="9"/>
      <c r="CO138" s="9"/>
      <c r="CP138" s="9"/>
      <c r="CQ138" s="9"/>
      <c r="CR138" s="9"/>
      <c r="CS138" s="9"/>
      <c r="CT138" s="9"/>
      <c r="CU138" s="9"/>
      <c r="CV138" s="9"/>
      <c r="CW138" s="9"/>
      <c r="CX138" s="9"/>
      <c r="CY138" s="9"/>
      <c r="CZ138" s="9"/>
      <c r="DA138" s="9"/>
      <c r="DB138" s="9"/>
      <c r="DC138" s="9"/>
      <c r="DD138" s="9"/>
      <c r="DE138" s="9"/>
      <c r="DF138" s="9"/>
      <c r="DG138" s="9"/>
      <c r="DH138" s="9"/>
      <c r="DI138" s="9"/>
      <c r="DJ138" s="9"/>
      <c r="DK138" s="9"/>
      <c r="DL138" s="9"/>
      <c r="DM138" s="9"/>
      <c r="DN138" s="9"/>
      <c r="DO138" s="9"/>
      <c r="DP138" s="9"/>
      <c r="DQ138" s="9"/>
      <c r="DR138" s="9"/>
      <c r="DS138" s="9"/>
      <c r="DT138" s="9"/>
      <c r="DU138" s="9"/>
      <c r="DV138" s="9"/>
      <c r="DW138" s="9"/>
      <c r="DX138" s="9"/>
      <c r="DY138" s="9"/>
      <c r="DZ138" s="9"/>
      <c r="EA138" s="9"/>
      <c r="EB138" s="9"/>
      <c r="EC138" s="9"/>
      <c r="ED138" s="9"/>
      <c r="EE138" s="9"/>
      <c r="EF138" s="9"/>
      <c r="EG138" s="9"/>
      <c r="EH138" s="9"/>
      <c r="EI138" s="9"/>
      <c r="EJ138" s="9"/>
      <c r="EK138" s="9"/>
      <c r="EL138" s="9"/>
      <c r="EM138" s="9"/>
      <c r="EN138" s="9"/>
      <c r="EO138" s="9"/>
      <c r="EP138" s="9"/>
      <c r="EQ138" s="9"/>
      <c r="ER138" s="9"/>
      <c r="ES138" s="9"/>
      <c r="ET138" s="9"/>
      <c r="EU138" s="9"/>
      <c r="EV138" s="9"/>
      <c r="EW138" s="9"/>
      <c r="EX138" s="9"/>
      <c r="EY138" s="9"/>
      <c r="EZ138" s="9"/>
      <c r="FA138" s="9"/>
      <c r="FB138" s="9"/>
      <c r="FC138" s="9"/>
      <c r="FD138" s="9"/>
      <c r="FE138" s="9"/>
      <c r="FF138" s="9"/>
      <c r="FG138" s="9"/>
      <c r="FH138" s="9"/>
      <c r="FI138" s="9"/>
      <c r="FJ138" s="9"/>
      <c r="FK138" s="9"/>
      <c r="FL138" s="9"/>
      <c r="FM138" s="9"/>
      <c r="FN138" s="9"/>
      <c r="FO138" s="9"/>
      <c r="FP138" s="9"/>
      <c r="FQ138" s="9"/>
      <c r="FR138" s="9"/>
      <c r="FS138" s="9"/>
      <c r="FT138" s="9"/>
      <c r="FU138" s="9"/>
      <c r="FV138" s="9"/>
      <c r="FW138" s="9"/>
      <c r="FX138" s="9"/>
      <c r="FY138" s="9"/>
      <c r="FZ138" s="9"/>
      <c r="GA138" s="9"/>
      <c r="GB138" s="9"/>
      <c r="GC138" s="9"/>
      <c r="GD138" s="9"/>
      <c r="GE138" s="9"/>
      <c r="GF138" s="9"/>
      <c r="GG138" s="9"/>
      <c r="GH138" s="9"/>
      <c r="GI138" s="9"/>
      <c r="GJ138" s="9"/>
      <c r="GK138" s="9"/>
      <c r="GL138" s="9"/>
      <c r="GM138" s="9"/>
      <c r="GN138" s="9"/>
      <c r="GO138" s="9"/>
      <c r="GP138" s="9"/>
      <c r="GQ138" s="9"/>
      <c r="GR138" s="9"/>
      <c r="GS138" s="9"/>
      <c r="GT138" s="9"/>
      <c r="GU138" s="9"/>
      <c r="GV138" s="9"/>
      <c r="GW138" s="9"/>
      <c r="GX138" s="9"/>
      <c r="GY138" s="9"/>
      <c r="GZ138" s="9"/>
      <c r="HA138" s="9"/>
      <c r="HB138" s="9"/>
      <c r="HC138" s="9"/>
      <c r="HD138" s="9"/>
      <c r="HE138" s="9"/>
      <c r="HF138" s="9"/>
      <c r="HG138" s="9"/>
      <c r="HH138" s="9"/>
      <c r="HI138" s="9"/>
      <c r="HJ138" s="9"/>
      <c r="HK138" s="9"/>
      <c r="HL138" s="9"/>
      <c r="HM138" s="9"/>
      <c r="HN138" s="9"/>
      <c r="HO138" s="9"/>
      <c r="HP138" s="9"/>
      <c r="HQ138" s="9"/>
      <c r="HR138" s="9"/>
      <c r="HS138" s="9"/>
      <c r="HT138" s="9"/>
      <c r="HU138" s="9"/>
      <c r="HV138" s="9"/>
      <c r="HW138" s="9"/>
      <c r="HX138" s="9"/>
      <c r="HY138" s="9"/>
      <c r="HZ138" s="9"/>
      <c r="IA138" s="9"/>
      <c r="IB138" s="9"/>
      <c r="IC138" s="9"/>
      <c r="ID138" s="9"/>
      <c r="IE138" s="9"/>
      <c r="IF138" s="9"/>
      <c r="IG138" s="9"/>
      <c r="IH138" s="9"/>
      <c r="II138" s="9"/>
      <c r="IJ138" s="9"/>
      <c r="IK138" s="9"/>
      <c r="IL138" s="9"/>
      <c r="IM138" s="9"/>
      <c r="IN138" s="9"/>
      <c r="IO138" s="9"/>
      <c r="IP138" s="9"/>
      <c r="IQ138" s="9"/>
      <c r="IR138" s="9"/>
      <c r="IS138" s="9"/>
      <c r="IT138" s="9"/>
      <c r="IU138" s="9"/>
      <c r="IV138" s="9"/>
      <c r="IW138" s="9"/>
    </row>
    <row r="139" customFormat="false" ht="12.75" hidden="false" customHeight="false" outlineLevel="0" collapsed="false">
      <c r="A139" s="9"/>
      <c r="C139" s="2"/>
      <c r="E139" s="9"/>
      <c r="G139" s="9"/>
      <c r="I139" s="9"/>
      <c r="K139" s="9"/>
      <c r="M139" s="9"/>
      <c r="O139" s="108"/>
      <c r="Q139" s="108"/>
      <c r="R139" s="108"/>
      <c r="S139" s="108"/>
      <c r="T139" s="108"/>
      <c r="U139" s="108"/>
      <c r="V139" s="9"/>
      <c r="W139" s="9"/>
      <c r="X139" s="9"/>
      <c r="Y139" s="9"/>
      <c r="AA139" s="9"/>
      <c r="AC139" s="9"/>
      <c r="AE139" s="9"/>
      <c r="AG139" s="9"/>
      <c r="AI139" s="9"/>
      <c r="AZ139" s="9"/>
      <c r="BA139" s="9"/>
      <c r="BB139" s="9"/>
      <c r="BC139" s="9"/>
      <c r="BD139" s="9"/>
      <c r="BE139" s="9"/>
      <c r="BF139" s="9"/>
      <c r="BG139" s="9"/>
      <c r="BH139" s="9"/>
      <c r="BI139" s="9"/>
      <c r="BJ139" s="9"/>
      <c r="BK139" s="9"/>
      <c r="BL139" s="9"/>
      <c r="BM139" s="9"/>
      <c r="BN139" s="9"/>
      <c r="BO139" s="9"/>
      <c r="BP139" s="9"/>
      <c r="BQ139" s="9"/>
      <c r="BR139" s="9"/>
      <c r="BS139" s="9"/>
      <c r="BT139" s="9"/>
      <c r="BU139" s="9"/>
      <c r="BV139" s="9"/>
      <c r="BW139" s="9"/>
      <c r="BX139" s="9"/>
      <c r="BY139" s="9"/>
      <c r="BZ139" s="9"/>
      <c r="CA139" s="9"/>
      <c r="CB139" s="9"/>
      <c r="CC139" s="9"/>
      <c r="CD139" s="9"/>
      <c r="CE139" s="9"/>
      <c r="CF139" s="9"/>
      <c r="CG139" s="9"/>
      <c r="CH139" s="9"/>
      <c r="CI139" s="9"/>
      <c r="CJ139" s="9"/>
      <c r="CK139" s="9"/>
      <c r="CL139" s="9"/>
      <c r="CM139" s="9"/>
      <c r="CN139" s="9"/>
      <c r="CO139" s="9"/>
      <c r="CP139" s="9"/>
      <c r="CQ139" s="9"/>
      <c r="CR139" s="9"/>
      <c r="CS139" s="9"/>
      <c r="CT139" s="9"/>
      <c r="CU139" s="9"/>
      <c r="CV139" s="9"/>
      <c r="CW139" s="9"/>
      <c r="CX139" s="9"/>
      <c r="CY139" s="9"/>
      <c r="CZ139" s="9"/>
      <c r="DA139" s="9"/>
      <c r="DB139" s="9"/>
      <c r="DC139" s="9"/>
      <c r="DD139" s="9"/>
      <c r="DE139" s="9"/>
      <c r="DF139" s="9"/>
      <c r="DG139" s="9"/>
      <c r="DH139" s="9"/>
      <c r="DI139" s="9"/>
      <c r="DJ139" s="9"/>
      <c r="DK139" s="9"/>
      <c r="DL139" s="9"/>
      <c r="DM139" s="9"/>
      <c r="DN139" s="9"/>
      <c r="DO139" s="9"/>
      <c r="DP139" s="9"/>
      <c r="DQ139" s="9"/>
      <c r="DR139" s="9"/>
      <c r="DS139" s="9"/>
      <c r="DT139" s="9"/>
      <c r="DU139" s="9"/>
      <c r="DV139" s="9"/>
      <c r="DW139" s="9"/>
      <c r="DX139" s="9"/>
      <c r="DY139" s="9"/>
      <c r="DZ139" s="9"/>
      <c r="EA139" s="9"/>
      <c r="EB139" s="9"/>
      <c r="EC139" s="9"/>
      <c r="ED139" s="9"/>
      <c r="EE139" s="9"/>
      <c r="EF139" s="9"/>
      <c r="EG139" s="9"/>
      <c r="EH139" s="9"/>
      <c r="EI139" s="9"/>
      <c r="EJ139" s="9"/>
      <c r="EK139" s="9"/>
      <c r="EL139" s="9"/>
      <c r="EM139" s="9"/>
      <c r="EN139" s="9"/>
      <c r="EO139" s="9"/>
      <c r="EP139" s="9"/>
      <c r="EQ139" s="9"/>
      <c r="ER139" s="9"/>
      <c r="ES139" s="9"/>
      <c r="ET139" s="9"/>
      <c r="EU139" s="9"/>
      <c r="EV139" s="9"/>
      <c r="EW139" s="9"/>
      <c r="EX139" s="9"/>
      <c r="EY139" s="9"/>
      <c r="EZ139" s="9"/>
      <c r="FA139" s="9"/>
      <c r="FB139" s="9"/>
      <c r="FC139" s="9"/>
      <c r="FD139" s="9"/>
      <c r="FE139" s="9"/>
      <c r="FF139" s="9"/>
      <c r="FG139" s="9"/>
      <c r="FH139" s="9"/>
      <c r="FI139" s="9"/>
      <c r="FJ139" s="9"/>
      <c r="FK139" s="9"/>
      <c r="FL139" s="9"/>
      <c r="FM139" s="9"/>
      <c r="FN139" s="9"/>
      <c r="FO139" s="9"/>
      <c r="FP139" s="9"/>
      <c r="FQ139" s="9"/>
      <c r="FR139" s="9"/>
      <c r="FS139" s="9"/>
      <c r="FT139" s="9"/>
      <c r="FU139" s="9"/>
      <c r="FV139" s="9"/>
      <c r="FW139" s="9"/>
      <c r="FX139" s="9"/>
      <c r="FY139" s="9"/>
      <c r="FZ139" s="9"/>
      <c r="GA139" s="9"/>
      <c r="GB139" s="9"/>
      <c r="GC139" s="9"/>
      <c r="GD139" s="9"/>
      <c r="GE139" s="9"/>
      <c r="GF139" s="9"/>
      <c r="GG139" s="9"/>
      <c r="GH139" s="9"/>
      <c r="GI139" s="9"/>
      <c r="GJ139" s="9"/>
      <c r="GK139" s="9"/>
      <c r="GL139" s="9"/>
      <c r="GM139" s="9"/>
      <c r="GN139" s="9"/>
      <c r="GO139" s="9"/>
      <c r="GP139" s="9"/>
      <c r="GQ139" s="9"/>
      <c r="GR139" s="9"/>
      <c r="GS139" s="9"/>
      <c r="GT139" s="9"/>
      <c r="GU139" s="9"/>
      <c r="GV139" s="9"/>
      <c r="GW139" s="9"/>
      <c r="GX139" s="9"/>
      <c r="GY139" s="9"/>
      <c r="GZ139" s="9"/>
      <c r="HA139" s="9"/>
      <c r="HB139" s="9"/>
      <c r="HC139" s="9"/>
      <c r="HD139" s="9"/>
      <c r="HE139" s="9"/>
      <c r="HF139" s="9"/>
      <c r="HG139" s="9"/>
      <c r="HH139" s="9"/>
      <c r="HI139" s="9"/>
      <c r="HJ139" s="9"/>
      <c r="HK139" s="9"/>
      <c r="HL139" s="9"/>
      <c r="HM139" s="9"/>
      <c r="HN139" s="9"/>
      <c r="HO139" s="9"/>
      <c r="HP139" s="9"/>
      <c r="HQ139" s="9"/>
      <c r="HR139" s="9"/>
      <c r="HS139" s="9"/>
      <c r="HT139" s="9"/>
      <c r="HU139" s="9"/>
      <c r="HV139" s="9"/>
      <c r="HW139" s="9"/>
      <c r="HX139" s="9"/>
      <c r="HY139" s="9"/>
      <c r="HZ139" s="9"/>
      <c r="IA139" s="9"/>
      <c r="IB139" s="9"/>
      <c r="IC139" s="9"/>
      <c r="ID139" s="9"/>
      <c r="IE139" s="9"/>
      <c r="IF139" s="9"/>
      <c r="IG139" s="9"/>
      <c r="IH139" s="9"/>
      <c r="II139" s="9"/>
      <c r="IJ139" s="9"/>
      <c r="IK139" s="9"/>
      <c r="IL139" s="9"/>
      <c r="IM139" s="9"/>
      <c r="IN139" s="9"/>
      <c r="IO139" s="9"/>
      <c r="IP139" s="9"/>
      <c r="IQ139" s="9"/>
      <c r="IR139" s="9"/>
      <c r="IS139" s="9"/>
      <c r="IT139" s="9"/>
      <c r="IU139" s="9"/>
      <c r="IV139" s="9"/>
      <c r="IW139" s="9"/>
    </row>
  </sheetData>
  <printOptions headings="false" gridLines="false" gridLinesSet="true" horizontalCentered="false" verticalCentered="true"/>
  <pageMargins left="0.747916666666667" right="0.25" top="0.25" bottom="0.4" header="0.511811023622047" footer="0.2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&amp;LECT&amp;CPage &amp;P&amp;R&amp;D</oddFooter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">
              <controlPr defaultSize="0" print="false" autoFill="0" autoPict="0" macro="xls.Daily Macro.Macro3">
                <anchor moveWithCells="true" sizeWithCells="false">
                  <from>
                    <xdr:col>0</xdr:col>
                    <xdr:colOff>1772280</xdr:colOff>
                    <xdr:row>2</xdr:row>
                    <xdr:rowOff>142920</xdr:rowOff>
                  </from>
                  <to>
                    <xdr:col>1</xdr:col>
                    <xdr:colOff>292320</xdr:colOff>
                    <xdr:row>5</xdr:row>
                    <xdr:rowOff>133560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3">
              <controlPr defaultSize="0" print="false" autoFill="0" autoPict="0" macro="xls.MTD Macro.Macro4">
                <anchor moveWithCells="true" sizeWithCells="false">
                  <from>
                    <xdr:col>59</xdr:col>
                    <xdr:colOff>80640</xdr:colOff>
                    <xdr:row>4</xdr:row>
                    <xdr:rowOff>47160</xdr:rowOff>
                  </from>
                  <to>
                    <xdr:col>61</xdr:col>
                    <xdr:colOff>141480</xdr:colOff>
                    <xdr:row>6</xdr:row>
                    <xdr:rowOff>190440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5" name="Button 4">
              <controlPr defaultSize="0" print="false" autoFill="0" autoPict="0" macro="xls.YTD Macro.Macro5">
                <anchor moveWithCells="true" sizeWithCells="false">
                  <from>
                    <xdr:col>59</xdr:col>
                    <xdr:colOff>60480</xdr:colOff>
                    <xdr:row>0</xdr:row>
                    <xdr:rowOff>142560</xdr:rowOff>
                  </from>
                  <to>
                    <xdr:col>61</xdr:col>
                    <xdr:colOff>101520</xdr:colOff>
                    <xdr:row>2</xdr:row>
                    <xdr:rowOff>161640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77"/>
  <sheetViews>
    <sheetView showFormulas="false" showGridLines="false" showRowColHeaders="true" showZeros="true" rightToLeft="false" tabSelected="false" showOutlineSymbols="true" defaultGridColor="true" view="normal" topLeftCell="A43" colorId="64" zoomScale="80" zoomScaleNormal="80" zoomScalePageLayoutView="100" workbookViewId="0">
      <pane xSplit="2" ySplit="0" topLeftCell="C1" activePane="topRight" state="frozen"/>
      <selection pane="topLeft" activeCell="A43" activeCellId="0" sqref="A43"/>
      <selection pane="topRight" activeCell="C174" activeCellId="0" sqref="C174:I174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49" width="25.41"/>
    <col collapsed="false" customWidth="true" hidden="false" outlineLevel="0" max="2" min="2" style="49" width="17.28"/>
    <col collapsed="false" customWidth="true" hidden="false" outlineLevel="0" max="3" min="3" style="49" width="14.41"/>
    <col collapsed="false" customWidth="true" hidden="false" outlineLevel="0" max="4" min="4" style="49" width="14.85"/>
    <col collapsed="false" customWidth="true" hidden="false" outlineLevel="0" max="5" min="5" style="49" width="17.28"/>
    <col collapsed="false" customWidth="true" hidden="false" outlineLevel="0" max="6" min="6" style="49" width="19.85"/>
    <col collapsed="false" customWidth="true" hidden="false" outlineLevel="0" max="7" min="7" style="49" width="16.99"/>
    <col collapsed="false" customWidth="true" hidden="false" outlineLevel="0" max="8" min="8" style="49" width="16.7"/>
    <col collapsed="false" customWidth="true" hidden="false" outlineLevel="0" max="9" min="9" style="49" width="19.85"/>
    <col collapsed="false" customWidth="true" hidden="false" outlineLevel="0" max="10" min="10" style="49" width="14.85"/>
    <col collapsed="false" customWidth="true" hidden="false" outlineLevel="0" max="11" min="11" style="49" width="16.84"/>
    <col collapsed="false" customWidth="true" hidden="false" outlineLevel="0" max="12" min="12" style="49" width="14.85"/>
    <col collapsed="false" customWidth="true" hidden="false" outlineLevel="0" max="13" min="13" style="49" width="15.28"/>
    <col collapsed="false" customWidth="true" hidden="false" outlineLevel="0" max="18" min="14" style="49" width="14.85"/>
    <col collapsed="false" customWidth="true" hidden="false" outlineLevel="0" max="19" min="19" style="49" width="20.85"/>
    <col collapsed="false" customWidth="true" hidden="false" outlineLevel="0" max="24" min="20" style="49" width="14.85"/>
    <col collapsed="false" customWidth="true" hidden="false" outlineLevel="0" max="25" min="25" style="49" width="15.41"/>
    <col collapsed="false" customWidth="true" hidden="false" outlineLevel="0" max="34" min="26" style="49" width="14.85"/>
    <col collapsed="false" customWidth="true" hidden="false" outlineLevel="0" max="35" min="35" style="49" width="13.85"/>
    <col collapsed="false" customWidth="true" hidden="false" outlineLevel="0" max="36" min="36" style="49" width="15.13"/>
    <col collapsed="false" customWidth="true" hidden="false" outlineLevel="0" max="37" min="37" style="49" width="16.13"/>
    <col collapsed="false" customWidth="true" hidden="false" outlineLevel="0" max="38" min="38" style="49" width="14.56"/>
    <col collapsed="false" customWidth="true" hidden="false" outlineLevel="0" max="39" min="39" style="49" width="11.99"/>
    <col collapsed="false" customWidth="true" hidden="false" outlineLevel="0" max="40" min="40" style="49" width="13.28"/>
    <col collapsed="false" customWidth="true" hidden="false" outlineLevel="0" max="41" min="41" style="49" width="11.56"/>
    <col collapsed="false" customWidth="true" hidden="false" outlineLevel="0" max="42" min="42" style="49" width="14.56"/>
    <col collapsed="false" customWidth="false" hidden="false" outlineLevel="0" max="257" min="43" style="49" width="9.14"/>
  </cols>
  <sheetData>
    <row r="1" customFormat="false" ht="18" hidden="false" customHeight="true" outlineLevel="0" collapsed="false">
      <c r="B1" s="120"/>
      <c r="C1" s="121"/>
      <c r="D1" s="122"/>
      <c r="E1" s="1" t="s">
        <v>102</v>
      </c>
      <c r="F1" s="1"/>
      <c r="G1" s="1"/>
      <c r="H1" s="1"/>
      <c r="I1" s="1"/>
      <c r="J1" s="1"/>
      <c r="K1" s="1"/>
      <c r="L1" s="1"/>
      <c r="M1" s="1"/>
      <c r="N1" s="1"/>
      <c r="O1" s="1"/>
      <c r="P1" s="1"/>
    </row>
    <row r="2" customFormat="false" ht="12.75" hidden="false" customHeight="true" outlineLevel="0" collapsed="false">
      <c r="A2" s="123" t="s">
        <v>103</v>
      </c>
      <c r="B2" s="124"/>
      <c r="D2" s="125"/>
      <c r="E2" s="98" t="s">
        <v>104</v>
      </c>
      <c r="F2" s="1"/>
      <c r="G2" s="1"/>
      <c r="H2" s="1"/>
      <c r="I2" s="1"/>
      <c r="J2" s="1"/>
      <c r="K2" s="1"/>
      <c r="L2" s="1"/>
      <c r="M2" s="1"/>
      <c r="N2" s="1"/>
      <c r="O2" s="1"/>
      <c r="P2" s="1"/>
      <c r="S2" s="1"/>
      <c r="T2" s="1"/>
      <c r="U2" s="1"/>
    </row>
    <row r="3" customFormat="false" ht="12.75" hidden="false" customHeight="true" outlineLevel="0" collapsed="false">
      <c r="A3" s="126" t="s">
        <v>105</v>
      </c>
      <c r="B3" s="127" t="s">
        <v>91</v>
      </c>
      <c r="C3" s="124"/>
      <c r="D3" s="128"/>
      <c r="E3" s="1" t="s">
        <v>107</v>
      </c>
      <c r="F3" s="1"/>
      <c r="G3" s="1"/>
      <c r="H3" s="1"/>
      <c r="I3" s="1"/>
      <c r="J3" s="1"/>
      <c r="K3" s="1"/>
      <c r="L3" s="1"/>
      <c r="M3" s="1"/>
      <c r="N3" s="1"/>
      <c r="O3" s="1"/>
      <c r="P3" s="1"/>
      <c r="S3" s="1"/>
      <c r="T3" s="1"/>
      <c r="U3" s="1"/>
    </row>
    <row r="4" customFormat="false" ht="12.75" hidden="false" customHeight="true" outlineLevel="0" collapsed="false">
      <c r="A4" s="126" t="s">
        <v>108</v>
      </c>
      <c r="B4" s="129" t="n">
        <f aca="false">Associated!B4</f>
        <v>37591</v>
      </c>
      <c r="D4" s="130"/>
      <c r="E4" s="1" t="s">
        <v>109</v>
      </c>
      <c r="F4" s="1"/>
      <c r="G4" s="1"/>
      <c r="H4" s="1"/>
      <c r="I4" s="1"/>
      <c r="J4" s="131"/>
      <c r="K4" s="1"/>
      <c r="L4" s="1"/>
      <c r="M4" s="1"/>
      <c r="N4" s="1"/>
      <c r="O4" s="1"/>
      <c r="P4" s="1"/>
      <c r="S4" s="1"/>
      <c r="T4" s="1"/>
      <c r="U4" s="1"/>
    </row>
    <row r="5" customFormat="false" ht="12.75" hidden="false" customHeight="true" outlineLevel="0" collapsed="false">
      <c r="A5" s="126" t="s">
        <v>110</v>
      </c>
      <c r="B5" s="132" t="n">
        <f aca="false">Associated!B5</f>
        <v>37621</v>
      </c>
      <c r="C5" s="133"/>
      <c r="J5" s="134"/>
      <c r="K5" s="1"/>
      <c r="S5" s="135"/>
      <c r="T5" s="135"/>
      <c r="U5" s="135"/>
      <c r="V5" s="135"/>
      <c r="W5" s="135"/>
      <c r="X5" s="135"/>
      <c r="Y5" s="135"/>
      <c r="Z5" s="135"/>
      <c r="AA5" s="135"/>
      <c r="AB5" s="135"/>
      <c r="AC5" s="136"/>
      <c r="AD5" s="136"/>
      <c r="AE5" s="136"/>
      <c r="AF5" s="136"/>
      <c r="AG5" s="136"/>
      <c r="AH5" s="136"/>
      <c r="AI5" s="136"/>
      <c r="AJ5" s="136"/>
    </row>
    <row r="6" customFormat="false" ht="12.75" hidden="false" customHeight="true" outlineLevel="0" collapsed="false">
      <c r="A6" s="137"/>
      <c r="B6" s="138"/>
      <c r="C6" s="133"/>
      <c r="D6" s="139" t="s">
        <v>111</v>
      </c>
      <c r="E6" s="1"/>
      <c r="F6" s="140" t="s">
        <v>112</v>
      </c>
      <c r="G6" s="141" t="s">
        <v>113</v>
      </c>
      <c r="H6" s="141"/>
      <c r="I6" s="142" t="s">
        <v>114</v>
      </c>
      <c r="J6" s="143"/>
      <c r="K6" s="1"/>
      <c r="L6" s="1"/>
      <c r="M6" s="1"/>
      <c r="N6" s="144" t="s">
        <v>115</v>
      </c>
      <c r="O6" s="144" t="s">
        <v>116</v>
      </c>
      <c r="P6" s="144" t="s">
        <v>117</v>
      </c>
      <c r="Q6" s="1"/>
      <c r="R6" s="1"/>
      <c r="S6" s="145"/>
      <c r="T6" s="146" t="s">
        <v>118</v>
      </c>
      <c r="U6" s="146" t="s">
        <v>118</v>
      </c>
      <c r="V6" s="147" t="s">
        <v>119</v>
      </c>
      <c r="W6" s="147" t="s">
        <v>120</v>
      </c>
      <c r="X6" s="147" t="s">
        <v>121</v>
      </c>
      <c r="Y6" s="147" t="s">
        <v>122</v>
      </c>
      <c r="Z6" s="147" t="s">
        <v>123</v>
      </c>
      <c r="AA6" s="147" t="s">
        <v>124</v>
      </c>
      <c r="AB6" s="147" t="s">
        <v>80</v>
      </c>
      <c r="AC6" s="147" t="s">
        <v>80</v>
      </c>
      <c r="AD6" s="147" t="s">
        <v>125</v>
      </c>
      <c r="AE6" s="147" t="s">
        <v>41</v>
      </c>
      <c r="AF6" s="147" t="s">
        <v>126</v>
      </c>
      <c r="AG6" s="147" t="s">
        <v>127</v>
      </c>
      <c r="AH6" s="147" t="s">
        <v>126</v>
      </c>
      <c r="AI6" s="147" t="s">
        <v>127</v>
      </c>
      <c r="AJ6" s="147" t="s">
        <v>128</v>
      </c>
    </row>
    <row r="7" customFormat="false" ht="12.75" hidden="false" customHeight="true" outlineLevel="0" collapsed="false">
      <c r="A7" s="148" t="s">
        <v>129</v>
      </c>
      <c r="C7" s="1"/>
      <c r="D7" s="149" t="s">
        <v>130</v>
      </c>
      <c r="E7" s="28" t="s">
        <v>131</v>
      </c>
      <c r="F7" s="150"/>
      <c r="G7" s="151" t="s">
        <v>126</v>
      </c>
      <c r="H7" s="152" t="s">
        <v>127</v>
      </c>
      <c r="I7" s="153" t="s">
        <v>126</v>
      </c>
      <c r="J7" s="154" t="s">
        <v>132</v>
      </c>
      <c r="K7" s="1"/>
      <c r="L7" s="1"/>
      <c r="M7" s="1"/>
      <c r="N7" s="144" t="s">
        <v>133</v>
      </c>
      <c r="O7" s="155"/>
      <c r="P7" s="155"/>
      <c r="Q7" s="1"/>
      <c r="R7" s="1"/>
      <c r="S7" s="156"/>
      <c r="T7" s="157" t="s">
        <v>134</v>
      </c>
      <c r="U7" s="157" t="s">
        <v>135</v>
      </c>
      <c r="V7" s="157" t="s">
        <v>136</v>
      </c>
      <c r="W7" s="157" t="s">
        <v>136</v>
      </c>
      <c r="X7" s="157"/>
      <c r="Y7" s="157" t="s">
        <v>81</v>
      </c>
      <c r="Z7" s="157" t="s">
        <v>81</v>
      </c>
      <c r="AA7" s="157"/>
      <c r="AB7" s="157" t="s">
        <v>137</v>
      </c>
      <c r="AC7" s="157"/>
      <c r="AD7" s="157"/>
      <c r="AE7" s="157"/>
      <c r="AF7" s="157" t="s">
        <v>122</v>
      </c>
      <c r="AG7" s="157" t="s">
        <v>122</v>
      </c>
      <c r="AH7" s="157" t="s">
        <v>123</v>
      </c>
      <c r="AI7" s="157" t="s">
        <v>123</v>
      </c>
      <c r="AJ7" s="157" t="s">
        <v>138</v>
      </c>
    </row>
    <row r="8" customFormat="false" ht="12.75" hidden="false" customHeight="true" outlineLevel="0" collapsed="false">
      <c r="A8" s="49" t="s">
        <v>139</v>
      </c>
      <c r="C8" s="1"/>
      <c r="D8" s="158" t="n">
        <f aca="false">VLOOKUP($B$5,$S$8:$AG$38,2,0)+E8+E9+E10</f>
        <v>0</v>
      </c>
      <c r="E8" s="159"/>
      <c r="F8" s="160" t="s">
        <v>122</v>
      </c>
      <c r="G8" s="161"/>
      <c r="H8" s="161"/>
      <c r="I8" s="162"/>
      <c r="J8" s="163" t="n">
        <f aca="false">H8-I8</f>
        <v>0</v>
      </c>
      <c r="K8" s="1"/>
      <c r="L8" s="1"/>
      <c r="M8" s="1"/>
      <c r="N8" s="164" t="n">
        <v>0</v>
      </c>
      <c r="O8" s="164" t="n">
        <f aca="false">D16-P16</f>
        <v>0</v>
      </c>
      <c r="P8" s="164"/>
      <c r="Q8" s="1"/>
      <c r="R8" s="1"/>
      <c r="S8" s="165" t="n">
        <f aca="false">B4</f>
        <v>37591</v>
      </c>
      <c r="T8" s="166" t="n">
        <f aca="false">'[1]LT-WFALLON'!$I$9</f>
        <v>0</v>
      </c>
      <c r="U8" s="166" t="n">
        <f aca="false">'[1]LT-WFALLON'!$I$45</f>
        <v>0</v>
      </c>
      <c r="V8" s="166" t="n">
        <f aca="false">'[1]LT-WFALLON'!$N$9+'[1]LT-WFALLON'!$N$45</f>
        <v>0</v>
      </c>
      <c r="W8" s="166" t="n">
        <f aca="false">'[1]LT-WFALLON'!$O$9+'[1]LT-WFALLON'!$O$45</f>
        <v>0</v>
      </c>
      <c r="X8" s="166" t="n">
        <f aca="false">'[1]LT-WFALLON'!$Q$9+'[1]LT-WFALLON'!$Q$45</f>
        <v>0</v>
      </c>
      <c r="Y8" s="166" t="n">
        <f aca="false">'[1]LT-WFALLON'!$F$9+'[1]LT-WFALLON'!$F$45</f>
        <v>0</v>
      </c>
      <c r="Z8" s="166" t="n">
        <f aca="false">'[1]LT-WFALLON'!$G$9+'[1]LT-WFALLON'!$G$45</f>
        <v>0</v>
      </c>
      <c r="AA8" s="166" t="n">
        <f aca="false">[2]Liq!$E$3</f>
        <v>0</v>
      </c>
      <c r="AB8" s="166" t="n">
        <f aca="false">[2]Prudency!$C$319</f>
        <v>0</v>
      </c>
      <c r="AC8" s="166" t="n">
        <f aca="false">[2]Prudency!$B$319</f>
        <v>0</v>
      </c>
      <c r="AD8" s="166" t="n">
        <f aca="false">[2]Sheet5!$D$3</f>
        <v>0</v>
      </c>
      <c r="AE8" s="166" t="n">
        <f aca="false">[2]Liq!$D$3</f>
        <v>0</v>
      </c>
      <c r="AF8" s="166" t="n">
        <f aca="false">'[2]Daily Change'!$C$593</f>
        <v>0</v>
      </c>
      <c r="AG8" s="166" t="n">
        <f aca="false">'[2]Daily Change'!$D$593</f>
        <v>0</v>
      </c>
      <c r="AH8" s="166" t="n">
        <f aca="false">'[2]Daily Change'!$C$594</f>
        <v>0</v>
      </c>
      <c r="AI8" s="166" t="n">
        <f aca="false">'[2]Daily Change'!$D$594</f>
        <v>0</v>
      </c>
      <c r="AJ8" s="166" t="n">
        <f aca="false">[2]Sheet5!$L$6</f>
        <v>0</v>
      </c>
    </row>
    <row r="9" customFormat="false" ht="12.75" hidden="false" customHeight="true" outlineLevel="0" collapsed="false">
      <c r="A9" s="49" t="s">
        <v>140</v>
      </c>
      <c r="C9" s="1"/>
      <c r="D9" s="161" t="n">
        <f aca="false">VLOOKUP($B$5,$S$8:$AG$38,3,0)</f>
        <v>0</v>
      </c>
      <c r="E9" s="125"/>
      <c r="F9" s="160" t="s">
        <v>123</v>
      </c>
      <c r="G9" s="161"/>
      <c r="H9" s="161"/>
      <c r="I9" s="162"/>
      <c r="J9" s="163" t="n">
        <f aca="false">H9-I9</f>
        <v>0</v>
      </c>
      <c r="K9" s="1"/>
      <c r="L9" s="1"/>
      <c r="M9" s="1"/>
      <c r="N9" s="167" t="n">
        <v>0</v>
      </c>
      <c r="O9" s="168"/>
      <c r="P9" s="167"/>
      <c r="Q9" s="1"/>
      <c r="R9" s="1"/>
      <c r="S9" s="165" t="n">
        <f aca="false">+S8+1</f>
        <v>37592</v>
      </c>
      <c r="T9" s="166" t="n">
        <f aca="false">'[3]LT-WFALLON'!$I$9</f>
        <v>0</v>
      </c>
      <c r="U9" s="166" t="n">
        <f aca="false">'[3]LT-WFALLON'!$I$45</f>
        <v>0</v>
      </c>
      <c r="V9" s="166" t="n">
        <f aca="false">'[3]LT-WFALLON'!$N$9+'[3]LT-WFALLON'!$N$45</f>
        <v>0</v>
      </c>
      <c r="W9" s="166" t="n">
        <f aca="false">'[3]LT-WFALLON'!$O$9+'[3]LT-WFALLON'!$O$45</f>
        <v>0</v>
      </c>
      <c r="X9" s="166" t="n">
        <f aca="false">'[3]LT-WFALLON'!$Q$9+'[3]LT-WFALLON'!$Q$45</f>
        <v>0</v>
      </c>
      <c r="Y9" s="166" t="n">
        <f aca="false">'[3]LT-WFALLON'!$F$9+'[3]LT-WFALLON'!$F$45</f>
        <v>0</v>
      </c>
      <c r="Z9" s="166" t="n">
        <f aca="false">'[3]LT-WFALLON'!$G$9+'[3]LT-WFALLON'!$G$45</f>
        <v>0</v>
      </c>
      <c r="AA9" s="166" t="n">
        <f aca="false">[4]Liq!$E$3</f>
        <v>0</v>
      </c>
      <c r="AB9" s="166" t="n">
        <f aca="false">[4]Prudency!$C$319</f>
        <v>0</v>
      </c>
      <c r="AC9" s="166" t="n">
        <f aca="false">[4]Prudency!$B$319</f>
        <v>0</v>
      </c>
      <c r="AD9" s="166" t="n">
        <f aca="false">[4]Sheet5!$D$3</f>
        <v>0</v>
      </c>
      <c r="AE9" s="166" t="n">
        <f aca="false">[4]Liq!$D$3</f>
        <v>0</v>
      </c>
      <c r="AF9" s="166" t="n">
        <f aca="false">'[4]Daily Change'!$C$593</f>
        <v>0</v>
      </c>
      <c r="AG9" s="166" t="n">
        <f aca="false">'[4]Daily Change'!$D$593</f>
        <v>0</v>
      </c>
      <c r="AH9" s="166" t="n">
        <f aca="false">'[4]Daily Change'!$C$594</f>
        <v>0</v>
      </c>
      <c r="AI9" s="166" t="n">
        <f aca="false">'[4]Daily Change'!$D$594</f>
        <v>0</v>
      </c>
      <c r="AJ9" s="166" t="n">
        <f aca="false">[4]Sheet5!$L$6</f>
        <v>0</v>
      </c>
    </row>
    <row r="10" customFormat="false" ht="12.75" hidden="false" customHeight="true" outlineLevel="0" collapsed="false">
      <c r="A10" s="49" t="s">
        <v>141</v>
      </c>
      <c r="C10" s="1"/>
      <c r="D10" s="169" t="n">
        <v>0</v>
      </c>
      <c r="E10" s="125"/>
      <c r="F10" s="160" t="s">
        <v>142</v>
      </c>
      <c r="G10" s="170" t="n">
        <f aca="false">SUM(G8:G9)</f>
        <v>0</v>
      </c>
      <c r="H10" s="171" t="n">
        <f aca="false">SUM(H8:H9)</f>
        <v>0</v>
      </c>
      <c r="I10" s="171" t="n">
        <v>0</v>
      </c>
      <c r="J10" s="172" t="n">
        <f aca="false">H10-I10</f>
        <v>0</v>
      </c>
      <c r="K10" s="1"/>
      <c r="L10" s="1"/>
      <c r="M10" s="1"/>
      <c r="N10" s="167" t="n">
        <v>0</v>
      </c>
      <c r="O10" s="168"/>
      <c r="P10" s="167"/>
      <c r="Q10" s="1"/>
      <c r="R10" s="1"/>
      <c r="S10" s="165" t="n">
        <f aca="false">+S9+1</f>
        <v>37593</v>
      </c>
      <c r="T10" s="166" t="n">
        <f aca="false">'[5]LT-WFALLON'!$I$9</f>
        <v>0</v>
      </c>
      <c r="U10" s="166" t="n">
        <f aca="false">'[5]LT-WFALLON'!$I$45</f>
        <v>0</v>
      </c>
      <c r="V10" s="166" t="n">
        <f aca="false">'[5]LT-WFALLON'!$N$9+'[5]LT-WFALLON'!$N$45</f>
        <v>0</v>
      </c>
      <c r="W10" s="166" t="n">
        <f aca="false">'[5]LT-WFALLON'!$O$9+'[5]LT-WFALLON'!$O$45</f>
        <v>0</v>
      </c>
      <c r="X10" s="166" t="n">
        <f aca="false">'[5]LT-WFALLON'!$Q$9+'[5]LT-WFALLON'!$Q$45</f>
        <v>0</v>
      </c>
      <c r="Y10" s="166" t="n">
        <f aca="false">'[5]LT-WFALLON'!$F$9+'[5]LT-WFALLON'!$F$45</f>
        <v>0</v>
      </c>
      <c r="Z10" s="166" t="n">
        <f aca="false">'[5]LT-WFALLON'!$G$9+'[5]LT-WFALLON'!$G$45</f>
        <v>0</v>
      </c>
      <c r="AA10" s="166" t="n">
        <f aca="false">[6]Liq!$E$3</f>
        <v>0</v>
      </c>
      <c r="AB10" s="166" t="n">
        <f aca="false">[6]Prudency!$C$319</f>
        <v>0</v>
      </c>
      <c r="AC10" s="166" t="n">
        <f aca="false">[6]Prudency!$B$319</f>
        <v>0</v>
      </c>
      <c r="AD10" s="166" t="n">
        <f aca="false">[6]Sheet5!$D$3</f>
        <v>0</v>
      </c>
      <c r="AE10" s="166" t="n">
        <f aca="false">[6]Liq!$D$3</f>
        <v>0</v>
      </c>
      <c r="AF10" s="166" t="n">
        <f aca="false">'[6]Daily Change'!$C$593</f>
        <v>0</v>
      </c>
      <c r="AG10" s="166" t="n">
        <f aca="false">'[6]Daily Change'!$D$593</f>
        <v>0</v>
      </c>
      <c r="AH10" s="166" t="n">
        <f aca="false">'[6]Daily Change'!$C$594</f>
        <v>0</v>
      </c>
      <c r="AI10" s="166" t="n">
        <f aca="false">'[6]Daily Change'!$D$594</f>
        <v>0</v>
      </c>
      <c r="AJ10" s="166" t="n">
        <f aca="false">[6]Sheet5!$L$6</f>
        <v>0</v>
      </c>
    </row>
    <row r="11" customFormat="false" ht="12.75" hidden="false" customHeight="true" outlineLevel="0" collapsed="false">
      <c r="A11" s="49" t="s">
        <v>143</v>
      </c>
      <c r="D11" s="169" t="n">
        <v>0</v>
      </c>
      <c r="E11" s="1"/>
      <c r="F11" s="173"/>
      <c r="G11" s="174"/>
      <c r="H11" s="174"/>
      <c r="I11" s="174"/>
      <c r="J11" s="175"/>
      <c r="K11" s="1"/>
      <c r="L11" s="1"/>
      <c r="M11" s="1"/>
      <c r="N11" s="167" t="n">
        <v>0</v>
      </c>
      <c r="O11" s="168"/>
      <c r="P11" s="167"/>
      <c r="Q11" s="1"/>
      <c r="R11" s="1"/>
      <c r="S11" s="165" t="n">
        <f aca="false">+S10+1</f>
        <v>37594</v>
      </c>
      <c r="T11" s="166" t="n">
        <f aca="false">'[7]LT-WFALLON'!$I$9</f>
        <v>0</v>
      </c>
      <c r="U11" s="166" t="n">
        <f aca="false">'[7]LT-WFALLON'!$I$45</f>
        <v>0</v>
      </c>
      <c r="V11" s="166" t="n">
        <f aca="false">'[7]LT-WFALLON'!$N$9+'[7]LT-WFALLON'!$N$45</f>
        <v>0</v>
      </c>
      <c r="W11" s="166" t="n">
        <f aca="false">'[7]LT-WFALLON'!$O$9+'[7]LT-WFALLON'!$O$45</f>
        <v>0</v>
      </c>
      <c r="X11" s="166" t="n">
        <f aca="false">'[7]LT-WFALLON'!$Q$9+'[7]LT-WFALLON'!$Q$45</f>
        <v>0</v>
      </c>
      <c r="Y11" s="166" t="n">
        <f aca="false">'[7]LT-WFALLON'!$F$9+'[7]LT-WFALLON'!$F$45</f>
        <v>0</v>
      </c>
      <c r="Z11" s="166" t="n">
        <f aca="false">'[7]LT-WFALLON'!$G$9+'[7]LT-WFALLON'!$G$45</f>
        <v>0</v>
      </c>
      <c r="AA11" s="166" t="n">
        <f aca="false">[8]Liq!$E$3</f>
        <v>0</v>
      </c>
      <c r="AB11" s="166" t="n">
        <f aca="false">[8]Prudency!$C$319</f>
        <v>0</v>
      </c>
      <c r="AC11" s="166" t="n">
        <f aca="false">[8]Prudency!$B$319</f>
        <v>0</v>
      </c>
      <c r="AD11" s="166" t="n">
        <f aca="false">[8]Sheet5!$D$3</f>
        <v>0</v>
      </c>
      <c r="AE11" s="166" t="n">
        <f aca="false">[8]Liq!$D$3</f>
        <v>0</v>
      </c>
      <c r="AF11" s="166" t="n">
        <f aca="false">'[8]Daily Change'!$C$593</f>
        <v>0</v>
      </c>
      <c r="AG11" s="166" t="n">
        <f aca="false">'[8]Daily Change'!$D$593</f>
        <v>0</v>
      </c>
      <c r="AH11" s="166" t="n">
        <f aca="false">'[8]Daily Change'!$C$594</f>
        <v>0</v>
      </c>
      <c r="AI11" s="166" t="n">
        <f aca="false">'[8]Daily Change'!$D$594</f>
        <v>0</v>
      </c>
      <c r="AJ11" s="166" t="n">
        <f aca="false">[8]Sheet5!$L$6</f>
        <v>0</v>
      </c>
    </row>
    <row r="12" customFormat="false" ht="12.75" hidden="false" customHeight="true" outlineLevel="0" collapsed="false">
      <c r="A12" s="49" t="s">
        <v>144</v>
      </c>
      <c r="D12" s="169" t="n">
        <v>0</v>
      </c>
      <c r="E12" s="1"/>
      <c r="F12" s="1"/>
      <c r="G12" s="1"/>
      <c r="H12" s="1"/>
      <c r="I12" s="1"/>
      <c r="J12" s="176"/>
      <c r="K12" s="1"/>
      <c r="L12" s="1"/>
      <c r="M12" s="1"/>
      <c r="N12" s="167" t="n">
        <v>0</v>
      </c>
      <c r="O12" s="168"/>
      <c r="P12" s="167"/>
      <c r="Q12" s="1"/>
      <c r="R12" s="1"/>
      <c r="S12" s="165" t="n">
        <f aca="false">+S11+1</f>
        <v>37595</v>
      </c>
      <c r="T12" s="166" t="n">
        <f aca="false">'[9]LT-WFALLON'!$I$9</f>
        <v>0</v>
      </c>
      <c r="U12" s="166" t="n">
        <f aca="false">'[9]LT-WFALLON'!$I$45</f>
        <v>0</v>
      </c>
      <c r="V12" s="166" t="n">
        <f aca="false">'[9]LT-WFALLON'!$N$9+'[9]LT-WFALLON'!$N$45</f>
        <v>0</v>
      </c>
      <c r="W12" s="166" t="n">
        <f aca="false">'[9]LT-WFALLON'!$O$9+'[9]LT-WFALLON'!$O$45</f>
        <v>0</v>
      </c>
      <c r="X12" s="166" t="n">
        <f aca="false">'[9]LT-WFALLON'!$Q$9+'[9]LT-WFALLON'!$Q$45</f>
        <v>0</v>
      </c>
      <c r="Y12" s="166" t="n">
        <f aca="false">'[9]LT-WFALLON'!$F$9+'[9]LT-WFALLON'!$F$45</f>
        <v>0</v>
      </c>
      <c r="Z12" s="166" t="n">
        <f aca="false">'[9]LT-WFALLON'!$G$9+'[9]LT-WFALLON'!$G$45</f>
        <v>0</v>
      </c>
      <c r="AA12" s="166" t="n">
        <f aca="false">[10]Liq!$E$3</f>
        <v>0</v>
      </c>
      <c r="AB12" s="166" t="n">
        <f aca="false">[10]Prudency!$C$319</f>
        <v>0</v>
      </c>
      <c r="AC12" s="166" t="n">
        <f aca="false">[10]Prudency!$B$319</f>
        <v>0</v>
      </c>
      <c r="AD12" s="166" t="n">
        <f aca="false">[10]Sheet5!$D$3</f>
        <v>0</v>
      </c>
      <c r="AE12" s="166" t="n">
        <f aca="false">[10]Liq!$D$3</f>
        <v>0</v>
      </c>
      <c r="AF12" s="166" t="n">
        <f aca="false">'[10]Daily Change'!$C$593</f>
        <v>0</v>
      </c>
      <c r="AG12" s="166" t="n">
        <f aca="false">'[10]Daily Change'!$D$593</f>
        <v>0</v>
      </c>
      <c r="AH12" s="166" t="n">
        <f aca="false">'[10]Daily Change'!$C$594</f>
        <v>0</v>
      </c>
      <c r="AI12" s="166" t="n">
        <f aca="false">'[10]Daily Change'!$D$594</f>
        <v>0</v>
      </c>
      <c r="AJ12" s="166" t="n">
        <f aca="false">[10]Sheet5!$L$6</f>
        <v>0</v>
      </c>
    </row>
    <row r="13" customFormat="false" ht="12.75" hidden="false" customHeight="true" outlineLevel="0" collapsed="false">
      <c r="A13" s="49" t="s">
        <v>145</v>
      </c>
      <c r="D13" s="177" t="n">
        <v>0</v>
      </c>
      <c r="E13" s="1"/>
      <c r="F13" s="1"/>
      <c r="G13" s="1"/>
      <c r="H13" s="59"/>
      <c r="I13" s="1"/>
      <c r="J13" s="134"/>
      <c r="K13" s="1"/>
      <c r="L13" s="1"/>
      <c r="M13" s="1"/>
      <c r="N13" s="167" t="n">
        <v>0</v>
      </c>
      <c r="O13" s="168"/>
      <c r="P13" s="167"/>
      <c r="Q13" s="1"/>
      <c r="R13" s="1"/>
      <c r="S13" s="165" t="n">
        <f aca="false">+S12+1</f>
        <v>37596</v>
      </c>
      <c r="T13" s="166" t="n">
        <f aca="false">'[11]LT-WFALLON'!$I$9</f>
        <v>0</v>
      </c>
      <c r="U13" s="166" t="n">
        <f aca="false">'[11]LT-WFALLON'!$I$45</f>
        <v>0</v>
      </c>
      <c r="V13" s="166" t="n">
        <f aca="false">'[11]LT-WFALLON'!$N$9+'[11]LT-WFALLON'!$N$45</f>
        <v>0</v>
      </c>
      <c r="W13" s="166" t="n">
        <f aca="false">'[11]LT-WFALLON'!$O$9+'[11]LT-WFALLON'!$O$45</f>
        <v>0</v>
      </c>
      <c r="X13" s="166" t="n">
        <f aca="false">'[11]LT-WFALLON'!$Q$9+'[11]LT-WFALLON'!$Q$45</f>
        <v>0</v>
      </c>
      <c r="Y13" s="166" t="n">
        <f aca="false">'[11]LT-WFALLON'!$F$9+'[11]LT-WFALLON'!$F$45</f>
        <v>0</v>
      </c>
      <c r="Z13" s="166" t="n">
        <f aca="false">'[11]LT-WFALLON'!$G$9+'[11]LT-WFALLON'!$G$45</f>
        <v>0</v>
      </c>
      <c r="AA13" s="166" t="n">
        <f aca="false">[12]Liq!$E$3</f>
        <v>0</v>
      </c>
      <c r="AB13" s="166" t="n">
        <f aca="false">[12]Prudency!$C$319</f>
        <v>0</v>
      </c>
      <c r="AC13" s="166" t="n">
        <f aca="false">[12]Prudency!$B$319</f>
        <v>0</v>
      </c>
      <c r="AD13" s="166" t="n">
        <f aca="false">[12]Sheet5!$D$3</f>
        <v>0</v>
      </c>
      <c r="AE13" s="166" t="n">
        <f aca="false">[12]Liq!$D$3</f>
        <v>0</v>
      </c>
      <c r="AF13" s="166" t="n">
        <f aca="false">'[12]Daily Change'!$C$593</f>
        <v>0</v>
      </c>
      <c r="AG13" s="166" t="n">
        <f aca="false">'[12]Daily Change'!$D$593</f>
        <v>0</v>
      </c>
      <c r="AH13" s="166" t="n">
        <f aca="false">'[12]Daily Change'!$C$594</f>
        <v>0</v>
      </c>
      <c r="AI13" s="166" t="n">
        <f aca="false">'[12]Daily Change'!$D$594</f>
        <v>0</v>
      </c>
      <c r="AJ13" s="166" t="n">
        <f aca="false">[12]Sheet5!$L$6</f>
        <v>0</v>
      </c>
    </row>
    <row r="14" customFormat="false" ht="12.75" hidden="false" customHeight="true" outlineLevel="0" collapsed="false">
      <c r="A14" s="49" t="s">
        <v>146</v>
      </c>
      <c r="D14" s="177" t="n">
        <f aca="false">+J220</f>
        <v>0</v>
      </c>
      <c r="E14" s="1"/>
      <c r="F14" s="178" t="s">
        <v>147</v>
      </c>
      <c r="G14" s="178"/>
      <c r="H14" s="178"/>
      <c r="I14" s="178"/>
      <c r="J14" s="134"/>
      <c r="K14" s="1"/>
      <c r="L14" s="1"/>
      <c r="M14" s="1"/>
      <c r="N14" s="167" t="n">
        <v>0</v>
      </c>
      <c r="O14" s="168"/>
      <c r="P14" s="167"/>
      <c r="Q14" s="1"/>
      <c r="R14" s="1"/>
      <c r="S14" s="165" t="n">
        <f aca="false">+S13+1</f>
        <v>37597</v>
      </c>
      <c r="T14" s="166" t="n">
        <f aca="false">'[13]LT-WFALLON'!$I$9</f>
        <v>0</v>
      </c>
      <c r="U14" s="166" t="n">
        <f aca="false">'[13]LT-WFALLON'!$I$45</f>
        <v>0</v>
      </c>
      <c r="V14" s="166" t="n">
        <f aca="false">'[13]LT-WFALLON'!$N$9+'[13]LT-WFALLON'!$N$45</f>
        <v>0</v>
      </c>
      <c r="W14" s="166" t="n">
        <f aca="false">'[13]LT-WFALLON'!$O$9+'[13]LT-WFALLON'!$O$45</f>
        <v>0</v>
      </c>
      <c r="X14" s="166" t="n">
        <f aca="false">'[13]LT-WFALLON'!$Q$9+'[13]LT-WFALLON'!$Q$45</f>
        <v>0</v>
      </c>
      <c r="Y14" s="166" t="n">
        <f aca="false">'[13]LT-WFALLON'!$F$9+'[13]LT-WFALLON'!$F$45</f>
        <v>0</v>
      </c>
      <c r="Z14" s="166" t="n">
        <f aca="false">'[13]LT-WFALLON'!$G$9+'[13]LT-WFALLON'!$G$45</f>
        <v>0</v>
      </c>
      <c r="AA14" s="166" t="n">
        <f aca="false">[14]Liq!$E$3</f>
        <v>0</v>
      </c>
      <c r="AB14" s="166" t="n">
        <f aca="false">[14]Prudency!$C$319</f>
        <v>0</v>
      </c>
      <c r="AC14" s="166" t="n">
        <f aca="false">[14]Prudency!$B$319</f>
        <v>0</v>
      </c>
      <c r="AD14" s="166" t="n">
        <f aca="false">[14]Sheet5!$D$3</f>
        <v>0</v>
      </c>
      <c r="AE14" s="166" t="n">
        <f aca="false">[14]Liq!$D$3</f>
        <v>0</v>
      </c>
      <c r="AF14" s="166" t="n">
        <f aca="false">'[14]Daily Change'!$C$593</f>
        <v>0</v>
      </c>
      <c r="AG14" s="166" t="n">
        <f aca="false">'[14]Daily Change'!$D$593</f>
        <v>0</v>
      </c>
      <c r="AH14" s="166" t="n">
        <f aca="false">'[14]Daily Change'!$C$594</f>
        <v>0</v>
      </c>
      <c r="AI14" s="166" t="n">
        <f aca="false">'[14]Daily Change'!$D$594</f>
        <v>0</v>
      </c>
      <c r="AJ14" s="166" t="n">
        <f aca="false">[14]Sheet5!$L$6</f>
        <v>0</v>
      </c>
    </row>
    <row r="15" customFormat="false" ht="12.75" hidden="false" customHeight="true" outlineLevel="0" collapsed="false">
      <c r="A15" s="1"/>
      <c r="D15" s="177"/>
      <c r="F15" s="150"/>
      <c r="G15" s="179" t="s">
        <v>148</v>
      </c>
      <c r="H15" s="180"/>
      <c r="I15" s="181"/>
      <c r="J15" s="176"/>
      <c r="K15" s="1"/>
      <c r="L15" s="1"/>
      <c r="M15" s="1"/>
      <c r="N15" s="167"/>
      <c r="O15" s="168"/>
      <c r="P15" s="167"/>
      <c r="Q15" s="1"/>
      <c r="R15" s="1"/>
      <c r="S15" s="165" t="n">
        <f aca="false">+S14+1</f>
        <v>37598</v>
      </c>
      <c r="T15" s="166" t="n">
        <f aca="false">'[15]LT-WFALLON'!$I$9</f>
        <v>0</v>
      </c>
      <c r="U15" s="166" t="n">
        <f aca="false">'[15]LT-WFALLON'!$I$45</f>
        <v>0</v>
      </c>
      <c r="V15" s="166" t="n">
        <f aca="false">'[15]LT-WFALLON'!$N$9+'[15]LT-WFALLON'!$N$45</f>
        <v>0</v>
      </c>
      <c r="W15" s="166" t="n">
        <f aca="false">'[15]LT-WFALLON'!$O$9+'[15]LT-WFALLON'!$O$45</f>
        <v>0</v>
      </c>
      <c r="X15" s="166" t="n">
        <f aca="false">'[15]LT-WFALLON'!$Q$9+'[15]LT-WFALLON'!$Q$45</f>
        <v>0</v>
      </c>
      <c r="Y15" s="166" t="n">
        <f aca="false">'[15]LT-WFALLON'!$F$9+'[15]LT-WFALLON'!$F$45</f>
        <v>0</v>
      </c>
      <c r="Z15" s="166" t="n">
        <f aca="false">'[15]LT-WFALLON'!$G$9+'[15]LT-WFALLON'!$G$45</f>
        <v>0</v>
      </c>
      <c r="AA15" s="166" t="n">
        <f aca="false">[16]Liq!$E$3</f>
        <v>0</v>
      </c>
      <c r="AB15" s="166" t="n">
        <f aca="false">[16]Prudency!$C$319</f>
        <v>0</v>
      </c>
      <c r="AC15" s="166" t="n">
        <f aca="false">[16]Prudency!$B$319</f>
        <v>0</v>
      </c>
      <c r="AD15" s="166" t="n">
        <f aca="false">[16]Sheet5!$D$3</f>
        <v>0</v>
      </c>
      <c r="AE15" s="166" t="n">
        <f aca="false">[16]Liq!$D$3</f>
        <v>0</v>
      </c>
      <c r="AF15" s="166" t="n">
        <f aca="false">'[16]Daily Change'!$C$593</f>
        <v>0</v>
      </c>
      <c r="AG15" s="166" t="n">
        <f aca="false">'[16]Daily Change'!$D$593</f>
        <v>0</v>
      </c>
      <c r="AH15" s="166" t="n">
        <f aca="false">'[16]Daily Change'!$C$594</f>
        <v>0</v>
      </c>
      <c r="AI15" s="166" t="n">
        <f aca="false">'[16]Daily Change'!$D$594</f>
        <v>0</v>
      </c>
      <c r="AJ15" s="166" t="n">
        <f aca="false">[16]Sheet5!$L$6</f>
        <v>0</v>
      </c>
    </row>
    <row r="16" customFormat="false" ht="12.75" hidden="false" customHeight="true" outlineLevel="0" collapsed="false">
      <c r="A16" s="155" t="s">
        <v>17</v>
      </c>
      <c r="D16" s="182" t="n">
        <f aca="false">SUM(D8:D15)</f>
        <v>0</v>
      </c>
      <c r="E16" s="1"/>
      <c r="F16" s="183" t="s">
        <v>149</v>
      </c>
      <c r="G16" s="184" t="s">
        <v>150</v>
      </c>
      <c r="H16" s="185" t="s">
        <v>151</v>
      </c>
      <c r="I16" s="186" t="s">
        <v>142</v>
      </c>
      <c r="J16" s="176"/>
      <c r="K16" s="1"/>
      <c r="L16" s="1"/>
      <c r="M16" s="1"/>
      <c r="N16" s="182" t="n">
        <v>0</v>
      </c>
      <c r="O16" s="182" t="n">
        <f aca="false">SUM(O8:O14)</f>
        <v>0</v>
      </c>
      <c r="P16" s="182"/>
      <c r="Q16" s="1"/>
      <c r="R16" s="1"/>
      <c r="S16" s="165" t="n">
        <f aca="false">+S15+1</f>
        <v>37599</v>
      </c>
      <c r="T16" s="166" t="n">
        <f aca="false">'[17]LT-WFALLON'!$I$9</f>
        <v>0</v>
      </c>
      <c r="U16" s="166" t="n">
        <f aca="false">'[17]LT-WFALLON'!$I$45</f>
        <v>0</v>
      </c>
      <c r="V16" s="166" t="n">
        <f aca="false">'[17]LT-WFALLON'!$N$9+'[17]LT-WFALLON'!$N$45</f>
        <v>0</v>
      </c>
      <c r="W16" s="166" t="n">
        <f aca="false">'[17]LT-WFALLON'!$O$9+'[17]LT-WFALLON'!$O$45</f>
        <v>0</v>
      </c>
      <c r="X16" s="166" t="n">
        <f aca="false">'[17]LT-WFALLON'!$Q$9+'[17]LT-WFALLON'!$Q$45</f>
        <v>0</v>
      </c>
      <c r="Y16" s="166" t="n">
        <f aca="false">'[17]LT-WFALLON'!$F$9+'[17]LT-WFALLON'!$F$45</f>
        <v>0</v>
      </c>
      <c r="Z16" s="166" t="n">
        <f aca="false">'[17]LT-WFALLON'!$G$9+'[17]LT-WFALLON'!$G$45</f>
        <v>0</v>
      </c>
      <c r="AA16" s="166" t="n">
        <f aca="false">[18]Liq!$E$3</f>
        <v>0</v>
      </c>
      <c r="AB16" s="166" t="n">
        <f aca="false">[18]Prudency!$C$319</f>
        <v>0</v>
      </c>
      <c r="AC16" s="166" t="n">
        <f aca="false">[18]Prudency!$B$319</f>
        <v>0</v>
      </c>
      <c r="AD16" s="166" t="n">
        <f aca="false">[18]Sheet5!$D$3</f>
        <v>0</v>
      </c>
      <c r="AE16" s="166" t="n">
        <f aca="false">[18]Liq!$D$3</f>
        <v>0</v>
      </c>
      <c r="AF16" s="166" t="n">
        <f aca="false">'[18]Daily Change'!$C$593</f>
        <v>0</v>
      </c>
      <c r="AG16" s="166" t="n">
        <f aca="false">'[18]Daily Change'!$D$593</f>
        <v>0</v>
      </c>
      <c r="AH16" s="166" t="n">
        <f aca="false">'[18]Daily Change'!$C$594</f>
        <v>0</v>
      </c>
      <c r="AI16" s="166" t="n">
        <f aca="false">'[18]Daily Change'!$D$594</f>
        <v>0</v>
      </c>
      <c r="AJ16" s="166" t="n">
        <f aca="false">[18]Sheet5!$L$6</f>
        <v>0</v>
      </c>
    </row>
    <row r="17" customFormat="false" ht="12.75" hidden="false" customHeight="true" outlineLevel="0" collapsed="false">
      <c r="A17" s="1"/>
      <c r="D17" s="1"/>
      <c r="E17" s="1"/>
      <c r="F17" s="187"/>
      <c r="G17" s="188"/>
      <c r="H17" s="189"/>
      <c r="I17" s="190"/>
      <c r="J17" s="176"/>
      <c r="K17" s="1"/>
      <c r="L17" s="1"/>
      <c r="M17" s="1"/>
      <c r="N17" s="1"/>
      <c r="P17" s="1"/>
      <c r="Q17" s="1"/>
      <c r="R17" s="1"/>
      <c r="S17" s="165" t="n">
        <f aca="false">+S16+1</f>
        <v>37600</v>
      </c>
      <c r="T17" s="166" t="n">
        <f aca="false">'[19]LT-WFALLON'!$I$9</f>
        <v>0</v>
      </c>
      <c r="U17" s="166" t="n">
        <f aca="false">'[19]LT-WFALLON'!$I$45</f>
        <v>0</v>
      </c>
      <c r="V17" s="166" t="n">
        <f aca="false">'[19]LT-WFALLON'!$N$9+'[19]LT-WFALLON'!$N$45</f>
        <v>0</v>
      </c>
      <c r="W17" s="166" t="n">
        <f aca="false">'[19]LT-WFALLON'!$O$9+'[19]LT-WFALLON'!$O$45</f>
        <v>0</v>
      </c>
      <c r="X17" s="166" t="n">
        <f aca="false">'[19]LT-WFALLON'!$Q$9+'[19]LT-WFALLON'!$Q$45</f>
        <v>0</v>
      </c>
      <c r="Y17" s="166" t="n">
        <f aca="false">'[19]LT-WFALLON'!$F$9+'[19]LT-WFALLON'!$F$45</f>
        <v>0</v>
      </c>
      <c r="Z17" s="166" t="n">
        <f aca="false">'[19]LT-WFALLON'!$G$9+'[19]LT-WFALLON'!$G$45</f>
        <v>0</v>
      </c>
      <c r="AA17" s="166" t="n">
        <f aca="false">[20]Liq!$E$3</f>
        <v>0</v>
      </c>
      <c r="AB17" s="166" t="n">
        <f aca="false">[20]Prudency!$C$319</f>
        <v>0</v>
      </c>
      <c r="AC17" s="166" t="n">
        <f aca="false">[20]Prudency!$B$319</f>
        <v>0</v>
      </c>
      <c r="AD17" s="166" t="n">
        <f aca="false">[20]Sheet5!$D$3</f>
        <v>0</v>
      </c>
      <c r="AE17" s="166" t="n">
        <f aca="false">[20]Liq!$D$3</f>
        <v>0</v>
      </c>
      <c r="AF17" s="166" t="n">
        <f aca="false">'[20]Daily Change'!$C$593</f>
        <v>0</v>
      </c>
      <c r="AG17" s="166" t="n">
        <f aca="false">'[20]Daily Change'!$D$593</f>
        <v>0</v>
      </c>
      <c r="AH17" s="166" t="n">
        <f aca="false">'[20]Daily Change'!$C$594</f>
        <v>0</v>
      </c>
      <c r="AI17" s="166" t="n">
        <f aca="false">'[20]Daily Change'!$D$594</f>
        <v>0</v>
      </c>
      <c r="AJ17" s="166" t="n">
        <f aca="false">[20]Sheet5!$L$6</f>
        <v>0</v>
      </c>
    </row>
    <row r="18" customFormat="false" ht="12.75" hidden="false" customHeight="true" outlineLevel="0" collapsed="false">
      <c r="A18" s="148" t="s">
        <v>152</v>
      </c>
      <c r="D18" s="136"/>
      <c r="E18" s="1"/>
      <c r="F18" s="191" t="s">
        <v>153</v>
      </c>
      <c r="G18" s="192" t="n">
        <v>1</v>
      </c>
      <c r="H18" s="161" t="n">
        <f aca="false">VLOOKUP($B$5,$S$8:$AG$38,6,0)</f>
        <v>0</v>
      </c>
      <c r="I18" s="193" t="n">
        <f aca="false">H18*G18</f>
        <v>0</v>
      </c>
      <c r="J18" s="176"/>
      <c r="K18" s="1"/>
      <c r="L18" s="1"/>
      <c r="M18" s="1"/>
      <c r="Q18" s="1"/>
      <c r="R18" s="1"/>
      <c r="S18" s="165" t="n">
        <f aca="false">+S17+1</f>
        <v>37601</v>
      </c>
      <c r="T18" s="166" t="n">
        <f aca="false">'[21]LT-WFALLON'!$I$9</f>
        <v>0</v>
      </c>
      <c r="U18" s="166" t="n">
        <f aca="false">'[21]LT-WFALLON'!$I$45</f>
        <v>0</v>
      </c>
      <c r="V18" s="166" t="n">
        <f aca="false">'[21]LT-WFALLON'!$N$9+'[21]LT-WFALLON'!$N$45</f>
        <v>0</v>
      </c>
      <c r="W18" s="166" t="n">
        <f aca="false">'[21]LT-WFALLON'!$O$9+'[21]LT-WFALLON'!$O$45</f>
        <v>0</v>
      </c>
      <c r="X18" s="166" t="n">
        <f aca="false">'[21]LT-WFALLON'!$Q$9+'[21]LT-WFALLON'!$Q$45</f>
        <v>0</v>
      </c>
      <c r="Y18" s="166" t="n">
        <f aca="false">'[21]LT-WFALLON'!$F$9+'[21]LT-WFALLON'!$F$45</f>
        <v>0</v>
      </c>
      <c r="Z18" s="166" t="n">
        <f aca="false">'[21]LT-WFALLON'!$G$9+'[21]LT-WFALLON'!$G$45</f>
        <v>0</v>
      </c>
      <c r="AA18" s="166" t="n">
        <f aca="false">[22]Liq!$E$3</f>
        <v>0</v>
      </c>
      <c r="AB18" s="166" t="n">
        <f aca="false">[22]Prudency!$C$319</f>
        <v>0</v>
      </c>
      <c r="AC18" s="166" t="n">
        <f aca="false">[22]Prudency!$B$319</f>
        <v>0</v>
      </c>
      <c r="AD18" s="166" t="n">
        <f aca="false">[22]Sheet5!$D$3</f>
        <v>0</v>
      </c>
      <c r="AE18" s="166" t="n">
        <f aca="false">[22]Liq!$D$3</f>
        <v>0</v>
      </c>
      <c r="AF18" s="166" t="n">
        <f aca="false">'[22]Daily Change'!$C$593</f>
        <v>0</v>
      </c>
      <c r="AG18" s="166" t="n">
        <f aca="false">'[22]Daily Change'!$D$593</f>
        <v>0</v>
      </c>
      <c r="AH18" s="166" t="n">
        <f aca="false">'[22]Daily Change'!$C$594</f>
        <v>0</v>
      </c>
      <c r="AI18" s="166" t="n">
        <f aca="false">'[22]Daily Change'!$D$594</f>
        <v>0</v>
      </c>
      <c r="AJ18" s="166" t="n">
        <f aca="false">[22]Sheet5!$L$6</f>
        <v>0</v>
      </c>
    </row>
    <row r="19" customFormat="false" ht="12.75" hidden="false" customHeight="true" outlineLevel="0" collapsed="false">
      <c r="A19" s="1" t="s">
        <v>154</v>
      </c>
      <c r="D19" s="161" t="n">
        <f aca="false">VLOOKUP($B$5,$S$8:$AG$38,11,0)</f>
        <v>0</v>
      </c>
      <c r="E19" s="1"/>
      <c r="F19" s="194" t="s">
        <v>155</v>
      </c>
      <c r="G19" s="195" t="n">
        <v>8.57</v>
      </c>
      <c r="H19" s="196"/>
      <c r="I19" s="197" t="n">
        <f aca="false">H18*G19</f>
        <v>0</v>
      </c>
      <c r="J19" s="176"/>
      <c r="K19" s="1"/>
      <c r="L19" s="1"/>
      <c r="M19" s="1"/>
      <c r="N19" s="198" t="n">
        <v>0</v>
      </c>
      <c r="O19" s="199" t="n">
        <f aca="false">D24-P24</f>
        <v>0</v>
      </c>
      <c r="P19" s="164"/>
      <c r="Q19" s="1"/>
      <c r="R19" s="1"/>
      <c r="S19" s="165" t="n">
        <f aca="false">+S18+1</f>
        <v>37602</v>
      </c>
      <c r="T19" s="166" t="n">
        <f aca="false">'[23]LT-WFALLON'!$I$9</f>
        <v>0</v>
      </c>
      <c r="U19" s="166" t="n">
        <f aca="false">'[23]LT-WFALLON'!$I$45</f>
        <v>0</v>
      </c>
      <c r="V19" s="166" t="n">
        <f aca="false">'[23]LT-WFALLON'!$N$9+'[23]LT-WFALLON'!$N$45</f>
        <v>0</v>
      </c>
      <c r="W19" s="166" t="n">
        <f aca="false">'[23]LT-WFALLON'!$O$9+'[23]LT-WFALLON'!$O$45</f>
        <v>0</v>
      </c>
      <c r="X19" s="166" t="n">
        <f aca="false">'[23]LT-WFALLON'!$Q$9+'[23]LT-WFALLON'!$Q$45</f>
        <v>0</v>
      </c>
      <c r="Y19" s="166" t="n">
        <f aca="false">'[23]LT-WFALLON'!$F$9+'[23]LT-WFALLON'!$F$45</f>
        <v>0</v>
      </c>
      <c r="Z19" s="166" t="n">
        <f aca="false">'[23]LT-WFALLON'!$G$9+'[23]LT-WFALLON'!$G$45</f>
        <v>0</v>
      </c>
      <c r="AA19" s="166" t="n">
        <f aca="false">[24]Liq!$E$3</f>
        <v>0</v>
      </c>
      <c r="AB19" s="166" t="n">
        <f aca="false">[24]Prudency!$C$319</f>
        <v>0</v>
      </c>
      <c r="AC19" s="166" t="n">
        <f aca="false">[24]Prudency!$B$319</f>
        <v>0</v>
      </c>
      <c r="AD19" s="166" t="n">
        <f aca="false">[24]Sheet5!$D$3</f>
        <v>0</v>
      </c>
      <c r="AE19" s="166" t="n">
        <f aca="false">[24]Liq!$D$3</f>
        <v>0</v>
      </c>
      <c r="AF19" s="166" t="n">
        <f aca="false">'[24]Daily Change'!$C$593</f>
        <v>0</v>
      </c>
      <c r="AG19" s="166" t="n">
        <f aca="false">'[24]Daily Change'!$D$593</f>
        <v>0</v>
      </c>
      <c r="AH19" s="166" t="n">
        <f aca="false">'[24]Daily Change'!$C$594</f>
        <v>0</v>
      </c>
      <c r="AI19" s="166" t="n">
        <f aca="false">'[24]Daily Change'!$D$594</f>
        <v>0</v>
      </c>
      <c r="AJ19" s="166" t="n">
        <f aca="false">[24]Sheet5!$L$6</f>
        <v>0</v>
      </c>
    </row>
    <row r="20" customFormat="false" ht="12.75" hidden="false" customHeight="true" outlineLevel="0" collapsed="false">
      <c r="A20" s="49" t="s">
        <v>156</v>
      </c>
      <c r="D20" s="177" t="n">
        <v>0</v>
      </c>
      <c r="E20" s="1"/>
      <c r="F20" s="194"/>
      <c r="G20" s="200"/>
      <c r="H20" s="196"/>
      <c r="I20" s="197"/>
      <c r="J20" s="176"/>
      <c r="K20" s="1"/>
      <c r="L20" s="1"/>
      <c r="M20" s="1"/>
      <c r="N20" s="167" t="n">
        <v>0</v>
      </c>
      <c r="O20" s="167"/>
      <c r="P20" s="201"/>
      <c r="Q20" s="1"/>
      <c r="R20" s="1"/>
      <c r="S20" s="165" t="n">
        <f aca="false">+S19+1</f>
        <v>37603</v>
      </c>
      <c r="T20" s="166" t="n">
        <f aca="false">'[25]LT-WFALLON'!$I$9</f>
        <v>0</v>
      </c>
      <c r="U20" s="166" t="n">
        <f aca="false">'[25]LT-WFALLON'!$I$45</f>
        <v>0</v>
      </c>
      <c r="V20" s="166" t="n">
        <f aca="false">'[25]LT-WFALLON'!$N$9+'[25]LT-WFALLON'!$N$45</f>
        <v>0</v>
      </c>
      <c r="W20" s="166" t="n">
        <f aca="false">'[25]LT-WFALLON'!$O$9+'[25]LT-WFALLON'!$O$45</f>
        <v>0</v>
      </c>
      <c r="X20" s="166" t="n">
        <f aca="false">'[25]LT-WFALLON'!$Q$9+'[25]LT-WFALLON'!$Q$45</f>
        <v>0</v>
      </c>
      <c r="Y20" s="166" t="n">
        <f aca="false">'[25]LT-WFALLON'!$F$9+'[25]LT-WFALLON'!$F$45</f>
        <v>0</v>
      </c>
      <c r="Z20" s="166" t="n">
        <f aca="false">'[25]LT-WFALLON'!$G$9+'[25]LT-WFALLON'!$G$45</f>
        <v>0</v>
      </c>
      <c r="AA20" s="166" t="n">
        <f aca="false">[26]Liq!$E$3</f>
        <v>0</v>
      </c>
      <c r="AB20" s="166" t="n">
        <f aca="false">[26]Prudency!$C$319</f>
        <v>0</v>
      </c>
      <c r="AC20" s="166" t="n">
        <f aca="false">[26]Prudency!$B$319</f>
        <v>0</v>
      </c>
      <c r="AD20" s="166" t="n">
        <f aca="false">[26]Sheet5!$D$3</f>
        <v>0</v>
      </c>
      <c r="AE20" s="166" t="n">
        <f aca="false">[26]Liq!$D$3</f>
        <v>0</v>
      </c>
      <c r="AF20" s="166" t="n">
        <f aca="false">'[26]Daily Change'!$C$593</f>
        <v>0</v>
      </c>
      <c r="AG20" s="166" t="n">
        <f aca="false">'[26]Daily Change'!$D$593</f>
        <v>0</v>
      </c>
      <c r="AH20" s="166" t="n">
        <f aca="false">'[26]Daily Change'!$C$594</f>
        <v>0</v>
      </c>
      <c r="AI20" s="166" t="n">
        <f aca="false">'[26]Daily Change'!$D$594</f>
        <v>0</v>
      </c>
      <c r="AJ20" s="166" t="n">
        <f aca="false">[26]Sheet5!$L$6</f>
        <v>0</v>
      </c>
    </row>
    <row r="21" customFormat="false" ht="12.75" hidden="false" customHeight="true" outlineLevel="0" collapsed="false">
      <c r="A21" s="1"/>
      <c r="D21" s="202"/>
      <c r="E21" s="1"/>
      <c r="F21" s="191" t="s">
        <v>157</v>
      </c>
      <c r="G21" s="203"/>
      <c r="H21" s="161" t="n">
        <f aca="false">VLOOKUP($B$5,$S$8:$AG$38,4,0)</f>
        <v>0</v>
      </c>
      <c r="I21" s="193" t="n">
        <f aca="false">H21</f>
        <v>0</v>
      </c>
      <c r="J21" s="176"/>
      <c r="K21" s="1"/>
      <c r="L21" s="1"/>
      <c r="M21" s="1"/>
      <c r="N21" s="167"/>
      <c r="O21" s="167"/>
      <c r="P21" s="201"/>
      <c r="Q21" s="1"/>
      <c r="R21" s="1"/>
      <c r="S21" s="165" t="n">
        <f aca="false">+S20+1</f>
        <v>37604</v>
      </c>
      <c r="T21" s="166" t="n">
        <f aca="false">'[27]LT-WFALLON'!$I$9</f>
        <v>0</v>
      </c>
      <c r="U21" s="166" t="n">
        <f aca="false">'[27]LT-WFALLON'!$I$45</f>
        <v>0</v>
      </c>
      <c r="V21" s="166" t="n">
        <f aca="false">'[27]LT-WFALLON'!$N$9+'[27]LT-WFALLON'!$N$45</f>
        <v>0</v>
      </c>
      <c r="W21" s="166" t="n">
        <f aca="false">'[27]LT-WFALLON'!$O$9+'[27]LT-WFALLON'!$O$45</f>
        <v>0</v>
      </c>
      <c r="X21" s="166" t="n">
        <f aca="false">'[27]LT-WFALLON'!$Q$9+'[27]LT-WFALLON'!$Q$45</f>
        <v>0</v>
      </c>
      <c r="Y21" s="166" t="n">
        <f aca="false">'[27]LT-WFALLON'!$F$9+'[27]LT-WFALLON'!$F$45</f>
        <v>0</v>
      </c>
      <c r="Z21" s="166" t="n">
        <f aca="false">'[27]LT-WFALLON'!$G$9+'[27]LT-WFALLON'!$G$45</f>
        <v>0</v>
      </c>
      <c r="AA21" s="166" t="n">
        <f aca="false">[28]Liq!$E$3</f>
        <v>0</v>
      </c>
      <c r="AB21" s="166" t="n">
        <f aca="false">[28]Prudency!$C$319</f>
        <v>0</v>
      </c>
      <c r="AC21" s="166" t="n">
        <f aca="false">[28]Prudency!$B$319</f>
        <v>0</v>
      </c>
      <c r="AD21" s="166" t="n">
        <f aca="false">[28]Sheet5!$D$3</f>
        <v>0</v>
      </c>
      <c r="AE21" s="166" t="n">
        <f aca="false">[28]Liq!$D$3</f>
        <v>0</v>
      </c>
      <c r="AF21" s="166" t="n">
        <f aca="false">'[28]Daily Change'!$C$593</f>
        <v>0</v>
      </c>
      <c r="AG21" s="166" t="n">
        <f aca="false">'[28]Daily Change'!$D$593</f>
        <v>0</v>
      </c>
      <c r="AH21" s="166" t="n">
        <f aca="false">'[28]Daily Change'!$C$594</f>
        <v>0</v>
      </c>
      <c r="AI21" s="166" t="n">
        <f aca="false">'[28]Daily Change'!$D$594</f>
        <v>0</v>
      </c>
      <c r="AJ21" s="166" t="n">
        <f aca="false">[28]Sheet5!$L$6</f>
        <v>0</v>
      </c>
    </row>
    <row r="22" customFormat="false" ht="12.75" hidden="false" customHeight="true" outlineLevel="0" collapsed="false">
      <c r="D22" s="177"/>
      <c r="E22" s="1"/>
      <c r="F22" s="191" t="s">
        <v>158</v>
      </c>
      <c r="G22" s="203"/>
      <c r="H22" s="161" t="n">
        <f aca="false">VLOOKUP($B$5,$S$8:$AG$38,5,0)</f>
        <v>0</v>
      </c>
      <c r="I22" s="193" t="n">
        <f aca="false">H22</f>
        <v>0</v>
      </c>
      <c r="J22" s="176"/>
      <c r="K22" s="1"/>
      <c r="L22" s="1"/>
      <c r="M22" s="4"/>
      <c r="N22" s="167"/>
      <c r="O22" s="167"/>
      <c r="P22" s="201"/>
      <c r="Q22" s="1"/>
      <c r="R22" s="1"/>
      <c r="S22" s="165" t="n">
        <f aca="false">+S21+1</f>
        <v>37605</v>
      </c>
      <c r="T22" s="166" t="n">
        <f aca="false">'[29]LT-WFALLON'!$I$9</f>
        <v>0</v>
      </c>
      <c r="U22" s="166" t="n">
        <f aca="false">'[29]LT-WFALLON'!$I$45</f>
        <v>0</v>
      </c>
      <c r="V22" s="166" t="n">
        <f aca="false">'[29]LT-WFALLON'!$N$9+'[29]LT-WFALLON'!$N$45</f>
        <v>0</v>
      </c>
      <c r="W22" s="166" t="n">
        <f aca="false">'[29]LT-WFALLON'!$O$9+'[29]LT-WFALLON'!$O$45</f>
        <v>0</v>
      </c>
      <c r="X22" s="166" t="n">
        <f aca="false">'[29]LT-WFALLON'!$Q$9+'[29]LT-WFALLON'!$Q$45</f>
        <v>0</v>
      </c>
      <c r="Y22" s="166" t="n">
        <f aca="false">'[29]LT-WFALLON'!$F$9+'[29]LT-WFALLON'!$F$45</f>
        <v>0</v>
      </c>
      <c r="Z22" s="166" t="n">
        <f aca="false">'[29]LT-WFALLON'!$G$9+'[29]LT-WFALLON'!$G$45</f>
        <v>0</v>
      </c>
      <c r="AA22" s="166" t="n">
        <f aca="false">[30]Liq!$E$3</f>
        <v>0</v>
      </c>
      <c r="AB22" s="166" t="n">
        <f aca="false">[30]Prudency!$C$319</f>
        <v>0</v>
      </c>
      <c r="AC22" s="166" t="n">
        <f aca="false">[30]Prudency!$B$319</f>
        <v>0</v>
      </c>
      <c r="AD22" s="166" t="n">
        <f aca="false">[30]Sheet5!$D$3</f>
        <v>0</v>
      </c>
      <c r="AE22" s="166" t="n">
        <f aca="false">[30]Liq!$D$3</f>
        <v>0</v>
      </c>
      <c r="AF22" s="166" t="n">
        <f aca="false">'[30]Daily Change'!$C$593</f>
        <v>0</v>
      </c>
      <c r="AG22" s="166" t="n">
        <f aca="false">'[30]Daily Change'!$D$593</f>
        <v>0</v>
      </c>
      <c r="AH22" s="166" t="n">
        <f aca="false">'[30]Daily Change'!$C$594</f>
        <v>0</v>
      </c>
      <c r="AI22" s="166" t="n">
        <f aca="false">'[30]Daily Change'!$D$594</f>
        <v>0</v>
      </c>
      <c r="AJ22" s="166" t="n">
        <f aca="false">[30]Sheet5!$L$6</f>
        <v>0</v>
      </c>
    </row>
    <row r="23" customFormat="false" ht="12.75" hidden="false" customHeight="true" outlineLevel="0" collapsed="false">
      <c r="D23" s="204"/>
      <c r="E23" s="1"/>
      <c r="F23" s="205" t="s">
        <v>159</v>
      </c>
      <c r="G23" s="206"/>
      <c r="H23" s="207"/>
      <c r="I23" s="208" t="n">
        <f aca="false">SUM(I21:I22)</f>
        <v>0</v>
      </c>
      <c r="J23" s="176"/>
      <c r="K23" s="1"/>
      <c r="L23" s="1"/>
      <c r="M23" s="4"/>
      <c r="N23" s="167"/>
      <c r="O23" s="167"/>
      <c r="P23" s="201"/>
      <c r="Q23" s="1"/>
      <c r="R23" s="1"/>
      <c r="S23" s="165" t="n">
        <f aca="false">+S22+1</f>
        <v>37606</v>
      </c>
      <c r="T23" s="166" t="n">
        <f aca="false">'[31]LT-WFALLON'!$I$9</f>
        <v>0</v>
      </c>
      <c r="U23" s="166" t="n">
        <f aca="false">'[31]LT-WFALLON'!$I$45</f>
        <v>0</v>
      </c>
      <c r="V23" s="166" t="n">
        <f aca="false">'[31]LT-WFALLON'!$N$9+'[31]LT-WFALLON'!$N$45</f>
        <v>0</v>
      </c>
      <c r="W23" s="166" t="n">
        <f aca="false">'[31]LT-WFALLON'!$O$9+'[31]LT-WFALLON'!$O$45</f>
        <v>0</v>
      </c>
      <c r="X23" s="166" t="n">
        <f aca="false">'[31]LT-WFALLON'!$Q$9+'[31]LT-WFALLON'!$Q$45</f>
        <v>0</v>
      </c>
      <c r="Y23" s="166" t="n">
        <f aca="false">'[31]LT-WFALLON'!$F$9+'[31]LT-WFALLON'!$F$45</f>
        <v>0</v>
      </c>
      <c r="Z23" s="166" t="n">
        <f aca="false">'[31]LT-WFALLON'!$G$9+'[31]LT-WFALLON'!$G$45</f>
        <v>0</v>
      </c>
      <c r="AA23" s="166" t="n">
        <f aca="false">[32]Liq!$E$3</f>
        <v>0</v>
      </c>
      <c r="AB23" s="166" t="n">
        <f aca="false">[32]Prudency!$C$319</f>
        <v>0</v>
      </c>
      <c r="AC23" s="166" t="n">
        <f aca="false">[32]Prudency!$B$319</f>
        <v>0</v>
      </c>
      <c r="AD23" s="166" t="n">
        <f aca="false">[32]Sheet5!$D$3</f>
        <v>0</v>
      </c>
      <c r="AE23" s="166" t="n">
        <f aca="false">[32]Liq!$D$3</f>
        <v>0</v>
      </c>
      <c r="AF23" s="166" t="n">
        <f aca="false">'[32]Daily Change'!$C$593</f>
        <v>0</v>
      </c>
      <c r="AG23" s="166" t="n">
        <f aca="false">'[32]Daily Change'!$D$593</f>
        <v>0</v>
      </c>
      <c r="AH23" s="166" t="n">
        <f aca="false">'[32]Daily Change'!$C$594</f>
        <v>0</v>
      </c>
      <c r="AI23" s="166" t="n">
        <f aca="false">'[32]Daily Change'!$D$594</f>
        <v>0</v>
      </c>
      <c r="AJ23" s="166" t="n">
        <f aca="false">[32]Sheet5!$L$6</f>
        <v>0</v>
      </c>
    </row>
    <row r="24" customFormat="false" ht="12.75" hidden="false" customHeight="true" outlineLevel="0" collapsed="false">
      <c r="A24" s="155" t="s">
        <v>160</v>
      </c>
      <c r="D24" s="209" t="n">
        <f aca="false">SUM(D19:D22)</f>
        <v>0</v>
      </c>
      <c r="E24" s="1"/>
      <c r="F24" s="210" t="s">
        <v>161</v>
      </c>
      <c r="G24" s="211"/>
      <c r="H24" s="212"/>
      <c r="I24" s="190"/>
      <c r="J24" s="1"/>
      <c r="K24" s="1"/>
      <c r="L24" s="1"/>
      <c r="M24" s="1"/>
      <c r="N24" s="209" t="n">
        <v>0</v>
      </c>
      <c r="O24" s="209" t="n">
        <f aca="false">SUM(O19:O22)</f>
        <v>0</v>
      </c>
      <c r="P24" s="209"/>
      <c r="Q24" s="1"/>
      <c r="R24" s="1"/>
      <c r="S24" s="165" t="n">
        <f aca="false">+S23+1</f>
        <v>37607</v>
      </c>
      <c r="T24" s="166" t="n">
        <f aca="false">'[33]LT-WFALLON'!$I$9</f>
        <v>0</v>
      </c>
      <c r="U24" s="166" t="n">
        <f aca="false">'[33]LT-WFALLON'!$I$45</f>
        <v>0</v>
      </c>
      <c r="V24" s="166" t="n">
        <f aca="false">'[33]LT-WFALLON'!$N$9+'[33]LT-WFALLON'!$N$45</f>
        <v>0</v>
      </c>
      <c r="W24" s="166" t="n">
        <f aca="false">'[33]LT-WFALLON'!$O$9+'[33]LT-WFALLON'!$O$45</f>
        <v>0</v>
      </c>
      <c r="X24" s="166" t="n">
        <f aca="false">'[33]LT-WFALLON'!$Q$9+'[33]LT-WFALLON'!$Q$45</f>
        <v>0</v>
      </c>
      <c r="Y24" s="166" t="n">
        <f aca="false">'[33]LT-WFALLON'!$F$9+'[33]LT-WFALLON'!$F$45</f>
        <v>0</v>
      </c>
      <c r="Z24" s="166" t="n">
        <f aca="false">'[33]LT-WFALLON'!$G$9+'[33]LT-WFALLON'!$G$45</f>
        <v>0</v>
      </c>
      <c r="AA24" s="166" t="n">
        <f aca="false">[34]Liq!$E$3</f>
        <v>0</v>
      </c>
      <c r="AB24" s="166" t="n">
        <f aca="false">[34]Prudency!$C$319</f>
        <v>0</v>
      </c>
      <c r="AC24" s="166" t="n">
        <f aca="false">[34]Prudency!$B$319</f>
        <v>0</v>
      </c>
      <c r="AD24" s="166" t="n">
        <f aca="false">[34]Sheet5!$D$3</f>
        <v>0</v>
      </c>
      <c r="AE24" s="166" t="n">
        <f aca="false">[34]Liq!$D$3</f>
        <v>0</v>
      </c>
      <c r="AF24" s="166" t="n">
        <f aca="false">'[34]Daily Change'!$C$593</f>
        <v>0</v>
      </c>
      <c r="AG24" s="166" t="n">
        <f aca="false">'[34]Daily Change'!$D$593</f>
        <v>0</v>
      </c>
      <c r="AH24" s="166" t="n">
        <f aca="false">'[34]Daily Change'!$C$594</f>
        <v>0</v>
      </c>
      <c r="AI24" s="166" t="n">
        <f aca="false">'[34]Daily Change'!$D$594</f>
        <v>0</v>
      </c>
      <c r="AJ24" s="166" t="n">
        <f aca="false">[34]Sheet5!$L$6</f>
        <v>0</v>
      </c>
    </row>
    <row r="25" customFormat="false" ht="12.75" hidden="false" customHeight="true" outlineLevel="0" collapsed="false">
      <c r="A25" s="1"/>
      <c r="D25" s="70"/>
      <c r="E25" s="1"/>
      <c r="F25" s="194" t="s">
        <v>157</v>
      </c>
      <c r="G25" s="9"/>
      <c r="H25" s="9"/>
      <c r="I25" s="193" t="n">
        <v>0</v>
      </c>
      <c r="J25" s="1"/>
      <c r="K25" s="1"/>
      <c r="L25" s="1"/>
      <c r="M25" s="1"/>
      <c r="N25" s="213"/>
      <c r="O25" s="213"/>
      <c r="P25" s="213"/>
      <c r="Q25" s="1"/>
      <c r="R25" s="1"/>
      <c r="S25" s="165" t="n">
        <f aca="false">+S24+1</f>
        <v>37608</v>
      </c>
      <c r="T25" s="166" t="n">
        <f aca="false">'[35]LT-WFALLON'!$I$9</f>
        <v>0</v>
      </c>
      <c r="U25" s="166" t="n">
        <f aca="false">'[35]LT-WFALLON'!$I$45</f>
        <v>0</v>
      </c>
      <c r="V25" s="166" t="n">
        <f aca="false">'[35]LT-WFALLON'!$N$9+'[35]LT-WFALLON'!$N$45</f>
        <v>0</v>
      </c>
      <c r="W25" s="166" t="n">
        <f aca="false">'[35]LT-WFALLON'!$O$9+'[35]LT-WFALLON'!$O$45</f>
        <v>0</v>
      </c>
      <c r="X25" s="166" t="n">
        <f aca="false">'[35]LT-WFALLON'!$Q$9+'[35]LT-WFALLON'!$Q$45</f>
        <v>0</v>
      </c>
      <c r="Y25" s="166" t="n">
        <f aca="false">'[35]LT-WFALLON'!$F$9+'[35]LT-WFALLON'!$F$45</f>
        <v>0</v>
      </c>
      <c r="Z25" s="166" t="n">
        <f aca="false">'[35]LT-WFALLON'!$G$9+'[35]LT-WFALLON'!$G$45</f>
        <v>0</v>
      </c>
      <c r="AA25" s="166" t="n">
        <f aca="false">[36]Liq!$E$3</f>
        <v>0</v>
      </c>
      <c r="AB25" s="166" t="n">
        <f aca="false">[36]Prudency!$C$319</f>
        <v>0</v>
      </c>
      <c r="AC25" s="166" t="n">
        <f aca="false">[36]Prudency!$B$319</f>
        <v>0</v>
      </c>
      <c r="AD25" s="166" t="n">
        <f aca="false">[36]Sheet5!$D$3</f>
        <v>0</v>
      </c>
      <c r="AE25" s="166" t="n">
        <f aca="false">[36]Liq!$D$3</f>
        <v>0</v>
      </c>
      <c r="AF25" s="166" t="n">
        <f aca="false">'[36]Daily Change'!$C$593</f>
        <v>0</v>
      </c>
      <c r="AG25" s="166" t="n">
        <f aca="false">'[36]Daily Change'!$D$593</f>
        <v>0</v>
      </c>
      <c r="AH25" s="166" t="n">
        <f aca="false">'[36]Daily Change'!$C$594</f>
        <v>0</v>
      </c>
      <c r="AI25" s="166" t="n">
        <f aca="false">'[36]Daily Change'!$D$594</f>
        <v>0</v>
      </c>
      <c r="AJ25" s="166" t="n">
        <f aca="false">[36]Sheet5!$L$6</f>
        <v>0</v>
      </c>
      <c r="AK25" s="70"/>
    </row>
    <row r="26" customFormat="false" ht="12.75" hidden="false" customHeight="true" outlineLevel="0" collapsed="false">
      <c r="E26" s="1"/>
      <c r="F26" s="194" t="s">
        <v>158</v>
      </c>
      <c r="G26" s="9"/>
      <c r="H26" s="9"/>
      <c r="I26" s="193" t="n">
        <v>0</v>
      </c>
      <c r="J26" s="1"/>
      <c r="K26" s="1"/>
      <c r="L26" s="1"/>
      <c r="M26" s="1"/>
      <c r="Q26" s="1"/>
      <c r="R26" s="9"/>
      <c r="S26" s="165" t="n">
        <f aca="false">+S25+1</f>
        <v>37609</v>
      </c>
      <c r="T26" s="166" t="n">
        <f aca="false">'[37]LT-WFALLON'!$I$9</f>
        <v>0</v>
      </c>
      <c r="U26" s="166" t="n">
        <f aca="false">'[37]LT-WFALLON'!$I$45</f>
        <v>0</v>
      </c>
      <c r="V26" s="166" t="n">
        <f aca="false">'[37]LT-WFALLON'!$N$9+'[37]LT-WFALLON'!$N$45</f>
        <v>0</v>
      </c>
      <c r="W26" s="166" t="n">
        <f aca="false">'[37]LT-WFALLON'!$O$9+'[37]LT-WFALLON'!$O$45</f>
        <v>0</v>
      </c>
      <c r="X26" s="166" t="n">
        <f aca="false">'[37]LT-WFALLON'!$Q$9+'[37]LT-WFALLON'!$Q$45</f>
        <v>0</v>
      </c>
      <c r="Y26" s="166" t="n">
        <f aca="false">'[37]LT-WFALLON'!$F$9+'[37]LT-WFALLON'!$F$45</f>
        <v>0</v>
      </c>
      <c r="Z26" s="166" t="n">
        <f aca="false">'[37]LT-WFALLON'!$G$9+'[37]LT-WFALLON'!$G$45</f>
        <v>0</v>
      </c>
      <c r="AA26" s="166" t="n">
        <f aca="false">[38]Liq!$E$3</f>
        <v>0</v>
      </c>
      <c r="AB26" s="166" t="n">
        <f aca="false">[38]Prudency!$C$319</f>
        <v>0</v>
      </c>
      <c r="AC26" s="166" t="n">
        <f aca="false">[38]Prudency!$B$319</f>
        <v>0</v>
      </c>
      <c r="AD26" s="166" t="n">
        <f aca="false">[38]Sheet5!$D$3</f>
        <v>0</v>
      </c>
      <c r="AE26" s="166" t="n">
        <f aca="false">[38]Liq!$D$3</f>
        <v>0</v>
      </c>
      <c r="AF26" s="166" t="n">
        <f aca="false">'[38]Daily Change'!$C$593</f>
        <v>0</v>
      </c>
      <c r="AG26" s="166" t="n">
        <f aca="false">'[38]Daily Change'!$D$593</f>
        <v>0</v>
      </c>
      <c r="AH26" s="166" t="n">
        <f aca="false">'[38]Daily Change'!$C$594</f>
        <v>0</v>
      </c>
      <c r="AI26" s="166" t="n">
        <f aca="false">'[38]Daily Change'!$D$594</f>
        <v>0</v>
      </c>
      <c r="AJ26" s="166" t="n">
        <f aca="false">[38]Sheet5!$L$6</f>
        <v>0</v>
      </c>
      <c r="AK26" s="70"/>
    </row>
    <row r="27" customFormat="false" ht="12.75" hidden="false" customHeight="true" outlineLevel="0" collapsed="false">
      <c r="A27" s="148" t="s">
        <v>162</v>
      </c>
      <c r="D27" s="70"/>
      <c r="E27" s="1"/>
      <c r="F27" s="214" t="s">
        <v>159</v>
      </c>
      <c r="G27" s="9"/>
      <c r="H27" s="9"/>
      <c r="I27" s="193" t="n">
        <v>0</v>
      </c>
      <c r="J27" s="1"/>
      <c r="K27" s="1"/>
      <c r="L27" s="1"/>
      <c r="M27" s="1"/>
      <c r="N27" s="70"/>
      <c r="O27" s="70"/>
      <c r="P27" s="70"/>
      <c r="Q27" s="1"/>
      <c r="R27" s="9"/>
      <c r="S27" s="165" t="n">
        <f aca="false">+S26+1</f>
        <v>37610</v>
      </c>
      <c r="T27" s="166" t="n">
        <f aca="false">'[39]LT-WFALLON'!$I$9</f>
        <v>0</v>
      </c>
      <c r="U27" s="166" t="n">
        <f aca="false">'[39]LT-WFALLON'!$I$45</f>
        <v>0</v>
      </c>
      <c r="V27" s="166" t="n">
        <f aca="false">'[39]LT-WFALLON'!$N$9+'[39]LT-WFALLON'!$N$45</f>
        <v>0</v>
      </c>
      <c r="W27" s="166" t="n">
        <f aca="false">'[39]LT-WFALLON'!$O$9+'[39]LT-WFALLON'!$O$45</f>
        <v>0</v>
      </c>
      <c r="X27" s="166" t="n">
        <f aca="false">'[39]LT-WFALLON'!$Q$9+'[39]LT-WFALLON'!$Q$45</f>
        <v>0</v>
      </c>
      <c r="Y27" s="166" t="n">
        <f aca="false">'[39]LT-WFALLON'!$F$9+'[39]LT-WFALLON'!$F$45</f>
        <v>0</v>
      </c>
      <c r="Z27" s="166" t="n">
        <f aca="false">'[39]LT-WFALLON'!$G$9+'[39]LT-WFALLON'!$G$45</f>
        <v>0</v>
      </c>
      <c r="AA27" s="166" t="n">
        <f aca="false">[40]Liq!$E$3</f>
        <v>0</v>
      </c>
      <c r="AB27" s="166" t="n">
        <f aca="false">[40]Prudency!$C$319</f>
        <v>0</v>
      </c>
      <c r="AC27" s="166" t="n">
        <f aca="false">[40]Prudency!$B$319</f>
        <v>0</v>
      </c>
      <c r="AD27" s="166" t="n">
        <f aca="false">[40]Sheet5!$D$3</f>
        <v>0</v>
      </c>
      <c r="AE27" s="166" t="n">
        <f aca="false">[40]Liq!$D$3</f>
        <v>0</v>
      </c>
      <c r="AF27" s="166" t="n">
        <f aca="false">'[40]Daily Change'!$C$593</f>
        <v>0</v>
      </c>
      <c r="AG27" s="166" t="n">
        <f aca="false">'[40]Daily Change'!$D$593</f>
        <v>0</v>
      </c>
      <c r="AH27" s="166" t="n">
        <f aca="false">'[40]Daily Change'!$C$594</f>
        <v>0</v>
      </c>
      <c r="AI27" s="166" t="n">
        <f aca="false">'[40]Daily Change'!$D$594</f>
        <v>0</v>
      </c>
      <c r="AJ27" s="166" t="n">
        <f aca="false">[40]Sheet5!$L$6</f>
        <v>0</v>
      </c>
      <c r="AK27" s="70"/>
    </row>
    <row r="28" customFormat="false" ht="12.75" hidden="false" customHeight="true" outlineLevel="0" collapsed="false">
      <c r="A28" s="49" t="s">
        <v>163</v>
      </c>
      <c r="D28" s="164" t="n">
        <f aca="false">N38</f>
        <v>0</v>
      </c>
      <c r="E28" s="1"/>
      <c r="F28" s="194"/>
      <c r="G28" s="215"/>
      <c r="H28" s="9"/>
      <c r="I28" s="216"/>
      <c r="J28" s="1"/>
      <c r="K28" s="1"/>
      <c r="L28" s="1"/>
      <c r="M28" s="1"/>
      <c r="N28" s="164" t="n">
        <v>0</v>
      </c>
      <c r="O28" s="164" t="n">
        <f aca="false">D38-P38</f>
        <v>0</v>
      </c>
      <c r="P28" s="164"/>
      <c r="Q28" s="1"/>
      <c r="R28" s="70"/>
      <c r="S28" s="165" t="n">
        <f aca="false">+S27+1</f>
        <v>37611</v>
      </c>
      <c r="T28" s="166" t="n">
        <f aca="false">'[41]LT-WFALLON'!$I$9</f>
        <v>0</v>
      </c>
      <c r="U28" s="166" t="n">
        <f aca="false">'[41]LT-WFALLON'!$I$45</f>
        <v>0</v>
      </c>
      <c r="V28" s="166" t="n">
        <f aca="false">'[41]LT-WFALLON'!$N$9+'[41]LT-WFALLON'!$N$45</f>
        <v>0</v>
      </c>
      <c r="W28" s="166" t="n">
        <f aca="false">'[41]LT-WFALLON'!$O$9+'[41]LT-WFALLON'!$O$45</f>
        <v>0</v>
      </c>
      <c r="X28" s="166" t="n">
        <f aca="false">'[41]LT-WFALLON'!$Q$9+'[41]LT-WFALLON'!$Q$45</f>
        <v>0</v>
      </c>
      <c r="Y28" s="166" t="n">
        <f aca="false">'[41]LT-WFALLON'!$F$9+'[41]LT-WFALLON'!$F$45</f>
        <v>0</v>
      </c>
      <c r="Z28" s="166" t="n">
        <f aca="false">'[41]LT-WFALLON'!$G$9+'[41]LT-WFALLON'!$G$45</f>
        <v>0</v>
      </c>
      <c r="AA28" s="166" t="n">
        <f aca="false">[42]Liq!$E$3</f>
        <v>0</v>
      </c>
      <c r="AB28" s="166" t="n">
        <f aca="false">[42]Prudency!$C$319</f>
        <v>0</v>
      </c>
      <c r="AC28" s="166" t="n">
        <f aca="false">[42]Prudency!$B$319</f>
        <v>0</v>
      </c>
      <c r="AD28" s="166" t="n">
        <f aca="false">[42]Sheet5!$D$3</f>
        <v>0</v>
      </c>
      <c r="AE28" s="166" t="n">
        <f aca="false">[42]Liq!$D$3</f>
        <v>0</v>
      </c>
      <c r="AF28" s="166" t="n">
        <f aca="false">'[42]Daily Change'!$C$593</f>
        <v>0</v>
      </c>
      <c r="AG28" s="166" t="n">
        <f aca="false">'[42]Daily Change'!$D$593</f>
        <v>0</v>
      </c>
      <c r="AH28" s="166" t="n">
        <f aca="false">'[42]Daily Change'!$C$594</f>
        <v>0</v>
      </c>
      <c r="AI28" s="166" t="n">
        <f aca="false">'[42]Daily Change'!$D$594</f>
        <v>0</v>
      </c>
      <c r="AJ28" s="166" t="n">
        <f aca="false">[42]Sheet5!$L$6</f>
        <v>0</v>
      </c>
      <c r="AK28" s="70"/>
    </row>
    <row r="29" customFormat="false" ht="12.75" hidden="false" customHeight="true" outlineLevel="0" collapsed="false">
      <c r="A29" s="49" t="s">
        <v>164</v>
      </c>
      <c r="D29" s="167" t="n">
        <f aca="false">E173+G173+C178+C179</f>
        <v>0</v>
      </c>
      <c r="E29" s="1"/>
      <c r="F29" s="217" t="s">
        <v>165</v>
      </c>
      <c r="G29" s="218"/>
      <c r="H29" s="219"/>
      <c r="I29" s="220" t="n">
        <f aca="false">I23-I27</f>
        <v>0</v>
      </c>
      <c r="J29" s="70"/>
      <c r="K29" s="1"/>
      <c r="L29" s="1"/>
      <c r="M29" s="1"/>
      <c r="N29" s="167" t="n">
        <v>0</v>
      </c>
      <c r="O29" s="221"/>
      <c r="P29" s="167"/>
      <c r="Q29" s="1"/>
      <c r="R29" s="9"/>
      <c r="S29" s="165" t="n">
        <f aca="false">+S28+1</f>
        <v>37612</v>
      </c>
      <c r="T29" s="166" t="n">
        <f aca="false">'[43]LT-WFALLON'!$I$9</f>
        <v>0</v>
      </c>
      <c r="U29" s="166" t="n">
        <f aca="false">'[43]LT-WFALLON'!$I$45</f>
        <v>0</v>
      </c>
      <c r="V29" s="166" t="n">
        <f aca="false">'[43]LT-WFALLON'!$N$9+'[43]LT-WFALLON'!$N$45</f>
        <v>0</v>
      </c>
      <c r="W29" s="166" t="n">
        <f aca="false">'[43]LT-WFALLON'!$O$9+'[43]LT-WFALLON'!$O$45</f>
        <v>0</v>
      </c>
      <c r="X29" s="166" t="n">
        <f aca="false">'[43]LT-WFALLON'!$Q$9+'[43]LT-WFALLON'!$Q$45</f>
        <v>0</v>
      </c>
      <c r="Y29" s="166" t="n">
        <f aca="false">'[43]LT-WFALLON'!$F$9+'[43]LT-WFALLON'!$F$45</f>
        <v>0</v>
      </c>
      <c r="Z29" s="166" t="n">
        <f aca="false">'[43]LT-WFALLON'!$G$9+'[43]LT-WFALLON'!$G$45</f>
        <v>0</v>
      </c>
      <c r="AA29" s="166" t="n">
        <f aca="false">[44]Liq!$E$3</f>
        <v>0</v>
      </c>
      <c r="AB29" s="166" t="n">
        <f aca="false">[44]Prudency!$C$319</f>
        <v>0</v>
      </c>
      <c r="AC29" s="166" t="n">
        <f aca="false">[44]Prudency!$B$319</f>
        <v>0</v>
      </c>
      <c r="AD29" s="166" t="n">
        <f aca="false">[44]Sheet5!$D$3</f>
        <v>0</v>
      </c>
      <c r="AE29" s="166" t="n">
        <f aca="false">[44]Liq!$D$3</f>
        <v>0</v>
      </c>
      <c r="AF29" s="166" t="n">
        <f aca="false">'[44]Daily Change'!$C$593</f>
        <v>0</v>
      </c>
      <c r="AG29" s="166" t="n">
        <f aca="false">'[44]Daily Change'!$D$593</f>
        <v>0</v>
      </c>
      <c r="AH29" s="166" t="n">
        <f aca="false">'[44]Daily Change'!$C$594</f>
        <v>0</v>
      </c>
      <c r="AI29" s="166" t="n">
        <f aca="false">'[44]Daily Change'!$D$594</f>
        <v>0</v>
      </c>
      <c r="AJ29" s="166" t="n">
        <f aca="false">[44]Sheet5!$L$6</f>
        <v>0</v>
      </c>
      <c r="AK29" s="70"/>
    </row>
    <row r="30" customFormat="false" ht="12.75" hidden="false" customHeight="true" outlineLevel="0" collapsed="false">
      <c r="A30" s="1" t="s">
        <v>166</v>
      </c>
      <c r="D30" s="167" t="n">
        <f aca="false">C173</f>
        <v>0</v>
      </c>
      <c r="E30" s="1"/>
      <c r="F30" s="1"/>
      <c r="G30" s="1"/>
      <c r="H30" s="1"/>
      <c r="I30" s="1"/>
      <c r="J30" s="70"/>
      <c r="K30" s="1"/>
      <c r="L30" s="1"/>
      <c r="M30" s="1"/>
      <c r="N30" s="167" t="n">
        <v>0</v>
      </c>
      <c r="O30" s="221"/>
      <c r="P30" s="167"/>
      <c r="Q30" s="1"/>
      <c r="R30" s="9"/>
      <c r="S30" s="165" t="n">
        <f aca="false">+S29+1</f>
        <v>37613</v>
      </c>
      <c r="T30" s="166" t="n">
        <f aca="false">'[45]LT-WFALLON'!$I$9</f>
        <v>0</v>
      </c>
      <c r="U30" s="166" t="n">
        <f aca="false">'[45]LT-WFALLON'!$I$45</f>
        <v>0</v>
      </c>
      <c r="V30" s="166" t="n">
        <f aca="false">'[45]LT-WFALLON'!$N$9+'[45]LT-WFALLON'!$N$45</f>
        <v>0</v>
      </c>
      <c r="W30" s="166" t="n">
        <f aca="false">'[45]LT-WFALLON'!$O$9+'[45]LT-WFALLON'!$O$45</f>
        <v>0</v>
      </c>
      <c r="X30" s="166" t="n">
        <f aca="false">'[45]LT-WFALLON'!$Q$9+'[45]LT-WFALLON'!$Q$45</f>
        <v>0</v>
      </c>
      <c r="Y30" s="166" t="n">
        <f aca="false">'[45]LT-WFALLON'!$F$9+'[45]LT-WFALLON'!$F$45</f>
        <v>0</v>
      </c>
      <c r="Z30" s="166" t="n">
        <f aca="false">'[45]LT-WFALLON'!$G$9+'[45]LT-WFALLON'!$G$45</f>
        <v>0</v>
      </c>
      <c r="AA30" s="166" t="n">
        <f aca="false">[46]Liq!$E$3</f>
        <v>0</v>
      </c>
      <c r="AB30" s="166" t="n">
        <f aca="false">[46]Prudency!$C$319</f>
        <v>0</v>
      </c>
      <c r="AC30" s="166" t="n">
        <f aca="false">[46]Prudency!$B$319</f>
        <v>0</v>
      </c>
      <c r="AD30" s="166" t="n">
        <f aca="false">[46]Sheet5!$D$3</f>
        <v>0</v>
      </c>
      <c r="AE30" s="166" t="n">
        <f aca="false">[46]Liq!$D$3</f>
        <v>0</v>
      </c>
      <c r="AF30" s="166" t="n">
        <f aca="false">'[46]Daily Change'!$C$593</f>
        <v>0</v>
      </c>
      <c r="AG30" s="166" t="n">
        <f aca="false">'[46]Daily Change'!$D$593</f>
        <v>0</v>
      </c>
      <c r="AH30" s="166" t="n">
        <f aca="false">'[46]Daily Change'!$C$594</f>
        <v>0</v>
      </c>
      <c r="AI30" s="166" t="n">
        <f aca="false">'[46]Daily Change'!$D$594</f>
        <v>0</v>
      </c>
      <c r="AJ30" s="166" t="n">
        <f aca="false">[46]Sheet5!$L$6</f>
        <v>0</v>
      </c>
      <c r="AK30" s="70"/>
    </row>
    <row r="31" customFormat="false" ht="12.75" hidden="false" customHeight="true" outlineLevel="0" collapsed="false">
      <c r="A31" s="222" t="s">
        <v>167</v>
      </c>
      <c r="B31" s="223"/>
      <c r="C31" s="223"/>
      <c r="D31" s="224" t="n">
        <f aca="false">D173</f>
        <v>0</v>
      </c>
      <c r="E31" s="1"/>
      <c r="F31" s="1"/>
      <c r="G31" s="1"/>
      <c r="H31" s="1"/>
      <c r="I31" s="1"/>
      <c r="J31" s="70"/>
      <c r="K31" s="1"/>
      <c r="L31" s="1"/>
      <c r="M31" s="1"/>
      <c r="N31" s="167" t="n">
        <v>0</v>
      </c>
      <c r="O31" s="221"/>
      <c r="P31" s="167"/>
      <c r="Q31" s="1"/>
      <c r="R31" s="70"/>
      <c r="S31" s="165" t="n">
        <f aca="false">+S30+1</f>
        <v>37614</v>
      </c>
      <c r="T31" s="166" t="n">
        <f aca="false">'[47]LT-WFALLON'!$I$9</f>
        <v>0</v>
      </c>
      <c r="U31" s="166" t="n">
        <f aca="false">'[47]LT-WFALLON'!$I$45</f>
        <v>0</v>
      </c>
      <c r="V31" s="166" t="n">
        <f aca="false">'[47]LT-WFALLON'!$N$9+'[47]LT-WFALLON'!$N$45</f>
        <v>0</v>
      </c>
      <c r="W31" s="166" t="n">
        <f aca="false">'[47]LT-WFALLON'!$O$9+'[47]LT-WFALLON'!$O$45</f>
        <v>0</v>
      </c>
      <c r="X31" s="166" t="n">
        <f aca="false">'[47]LT-WFALLON'!$Q$9+'[47]LT-WFALLON'!$Q$45</f>
        <v>0</v>
      </c>
      <c r="Y31" s="166" t="n">
        <f aca="false">'[47]LT-WFALLON'!$F$9+'[47]LT-WFALLON'!$F$45</f>
        <v>0</v>
      </c>
      <c r="Z31" s="166" t="n">
        <f aca="false">'[47]LT-WFALLON'!$G$9+'[47]LT-WFALLON'!$G$45</f>
        <v>0</v>
      </c>
      <c r="AA31" s="166" t="n">
        <f aca="false">[48]Liq!$E$3</f>
        <v>0</v>
      </c>
      <c r="AB31" s="166" t="n">
        <f aca="false">[48]Prudency!$C$319</f>
        <v>0</v>
      </c>
      <c r="AC31" s="166" t="n">
        <f aca="false">[48]Prudency!$B$319</f>
        <v>0</v>
      </c>
      <c r="AD31" s="166" t="n">
        <f aca="false">[48]Sheet5!$D$3</f>
        <v>0</v>
      </c>
      <c r="AE31" s="166" t="n">
        <f aca="false">[48]Liq!$D$3</f>
        <v>0</v>
      </c>
      <c r="AF31" s="166" t="n">
        <f aca="false">'[48]Daily Change'!$C$593</f>
        <v>0</v>
      </c>
      <c r="AG31" s="166" t="n">
        <f aca="false">'[48]Daily Change'!$D$593</f>
        <v>0</v>
      </c>
      <c r="AH31" s="166" t="n">
        <f aca="false">'[48]Daily Change'!$C$594</f>
        <v>0</v>
      </c>
      <c r="AI31" s="166" t="n">
        <f aca="false">'[48]Daily Change'!$D$594</f>
        <v>0</v>
      </c>
      <c r="AJ31" s="166" t="n">
        <f aca="false">[48]Sheet5!$L$6</f>
        <v>0</v>
      </c>
      <c r="AK31" s="70"/>
    </row>
    <row r="32" customFormat="false" ht="12.75" hidden="false" customHeight="true" outlineLevel="0" collapsed="false">
      <c r="A32" s="222" t="s">
        <v>168</v>
      </c>
      <c r="B32" s="223"/>
      <c r="C32" s="223"/>
      <c r="D32" s="224" t="n">
        <f aca="false">F173</f>
        <v>0</v>
      </c>
      <c r="E32" s="1"/>
      <c r="F32" s="140"/>
      <c r="G32" s="225"/>
      <c r="H32" s="225"/>
      <c r="I32" s="225"/>
      <c r="J32" s="225"/>
      <c r="K32" s="225"/>
      <c r="L32" s="226"/>
      <c r="M32" s="1"/>
      <c r="N32" s="167" t="n">
        <v>0</v>
      </c>
      <c r="O32" s="221"/>
      <c r="P32" s="167"/>
      <c r="Q32" s="1"/>
      <c r="R32" s="70"/>
      <c r="S32" s="165" t="n">
        <f aca="false">+S31+1</f>
        <v>37615</v>
      </c>
      <c r="T32" s="166" t="n">
        <f aca="false">'[49]LT-WFALLON'!$I$9</f>
        <v>0</v>
      </c>
      <c r="U32" s="166" t="n">
        <f aca="false">'[49]LT-WFALLON'!$I$45</f>
        <v>0</v>
      </c>
      <c r="V32" s="166" t="n">
        <f aca="false">'[49]LT-WFALLON'!$N$9+'[49]LT-WFALLON'!$N$45</f>
        <v>0</v>
      </c>
      <c r="W32" s="166" t="n">
        <f aca="false">'[49]LT-WFALLON'!$O$9+'[49]LT-WFALLON'!$O$45</f>
        <v>0</v>
      </c>
      <c r="X32" s="166" t="n">
        <f aca="false">'[49]LT-WFALLON'!$Q$9+'[49]LT-WFALLON'!$Q$45</f>
        <v>0</v>
      </c>
      <c r="Y32" s="166" t="n">
        <f aca="false">'[49]LT-WFALLON'!$F$9+'[49]LT-WFALLON'!$F$45</f>
        <v>0</v>
      </c>
      <c r="Z32" s="166" t="n">
        <f aca="false">'[49]LT-WFALLON'!$G$9+'[49]LT-WFALLON'!$G$45</f>
        <v>0</v>
      </c>
      <c r="AA32" s="166" t="n">
        <f aca="false">[50]Liq!$E$3</f>
        <v>0</v>
      </c>
      <c r="AB32" s="166" t="n">
        <f aca="false">[50]Prudency!$C$319</f>
        <v>0</v>
      </c>
      <c r="AC32" s="166" t="n">
        <f aca="false">[50]Prudency!$B$319</f>
        <v>0</v>
      </c>
      <c r="AD32" s="166" t="n">
        <f aca="false">[50]Sheet5!$D$3</f>
        <v>0</v>
      </c>
      <c r="AE32" s="166" t="n">
        <f aca="false">[50]Liq!$D$3</f>
        <v>0</v>
      </c>
      <c r="AF32" s="166" t="n">
        <f aca="false">'[50]Daily Change'!$C$593</f>
        <v>0</v>
      </c>
      <c r="AG32" s="166" t="n">
        <f aca="false">'[50]Daily Change'!$D$593</f>
        <v>0</v>
      </c>
      <c r="AH32" s="166" t="n">
        <f aca="false">'[50]Daily Change'!$C$594</f>
        <v>0</v>
      </c>
      <c r="AI32" s="166" t="n">
        <f aca="false">'[50]Daily Change'!$D$594</f>
        <v>0</v>
      </c>
      <c r="AJ32" s="166" t="n">
        <f aca="false">[50]Sheet5!$L$6</f>
        <v>0</v>
      </c>
      <c r="AK32" s="70"/>
    </row>
    <row r="33" customFormat="false" ht="12.75" hidden="false" customHeight="true" outlineLevel="0" collapsed="false">
      <c r="A33" s="49" t="s">
        <v>169</v>
      </c>
      <c r="D33" s="167" t="n">
        <v>0</v>
      </c>
      <c r="E33" s="1"/>
      <c r="F33" s="227"/>
      <c r="G33" s="70"/>
      <c r="H33" s="70"/>
      <c r="I33" s="70"/>
      <c r="J33" s="23" t="s">
        <v>170</v>
      </c>
      <c r="K33" s="70"/>
      <c r="L33" s="228" t="s">
        <v>115</v>
      </c>
      <c r="M33" s="1"/>
      <c r="N33" s="167" t="n">
        <v>0</v>
      </c>
      <c r="O33" s="221"/>
      <c r="P33" s="167"/>
      <c r="Q33" s="1"/>
      <c r="R33" s="70"/>
      <c r="S33" s="165" t="n">
        <f aca="false">+S32+1</f>
        <v>37616</v>
      </c>
      <c r="T33" s="166" t="n">
        <f aca="false">'[51]LT-WFALLON'!$I$9</f>
        <v>0</v>
      </c>
      <c r="U33" s="166" t="n">
        <f aca="false">'[51]LT-WFALLON'!$I$45</f>
        <v>0</v>
      </c>
      <c r="V33" s="166" t="n">
        <f aca="false">'[51]LT-WFALLON'!$N$9+'[51]LT-WFALLON'!$N$45</f>
        <v>0</v>
      </c>
      <c r="W33" s="166" t="n">
        <f aca="false">'[51]LT-WFALLON'!$O$9+'[51]LT-WFALLON'!$O$45</f>
        <v>0</v>
      </c>
      <c r="X33" s="166" t="n">
        <f aca="false">'[51]LT-WFALLON'!$Q$9+'[51]LT-WFALLON'!$Q$45</f>
        <v>0</v>
      </c>
      <c r="Y33" s="166" t="n">
        <f aca="false">'[51]LT-WFALLON'!$F$9+'[51]LT-WFALLON'!$F$45</f>
        <v>0</v>
      </c>
      <c r="Z33" s="166" t="n">
        <f aca="false">'[51]LT-WFALLON'!$G$9+'[51]LT-WFALLON'!$G$45</f>
        <v>0</v>
      </c>
      <c r="AA33" s="166" t="n">
        <f aca="false">[52]Liq!$E$3</f>
        <v>0</v>
      </c>
      <c r="AB33" s="166" t="n">
        <f aca="false">[52]Prudency!$C$319</f>
        <v>0</v>
      </c>
      <c r="AC33" s="166" t="n">
        <f aca="false">[52]Prudency!$B$319</f>
        <v>0</v>
      </c>
      <c r="AD33" s="166" t="n">
        <f aca="false">[52]Sheet5!$D$3</f>
        <v>0</v>
      </c>
      <c r="AE33" s="166" t="n">
        <f aca="false">[52]Liq!$D$3</f>
        <v>0</v>
      </c>
      <c r="AF33" s="166" t="n">
        <f aca="false">'[52]Daily Change'!$C$593</f>
        <v>0</v>
      </c>
      <c r="AG33" s="166" t="n">
        <f aca="false">'[52]Daily Change'!$D$593</f>
        <v>0</v>
      </c>
      <c r="AH33" s="166" t="n">
        <f aca="false">'[52]Daily Change'!$C$594</f>
        <v>0</v>
      </c>
      <c r="AI33" s="166" t="n">
        <f aca="false">'[52]Daily Change'!$D$594</f>
        <v>0</v>
      </c>
      <c r="AJ33" s="166" t="n">
        <f aca="false">[52]Sheet5!$L$6</f>
        <v>0</v>
      </c>
      <c r="AK33" s="70"/>
    </row>
    <row r="34" customFormat="false" ht="12.75" hidden="false" customHeight="true" outlineLevel="0" collapsed="false">
      <c r="A34" s="49" t="s">
        <v>171</v>
      </c>
      <c r="D34" s="177" t="n">
        <v>0</v>
      </c>
      <c r="E34" s="1"/>
      <c r="F34" s="229" t="s">
        <v>172</v>
      </c>
      <c r="G34" s="229"/>
      <c r="H34" s="230" t="s">
        <v>82</v>
      </c>
      <c r="I34" s="230" t="s">
        <v>80</v>
      </c>
      <c r="J34" s="231" t="s">
        <v>173</v>
      </c>
      <c r="K34" s="232" t="s">
        <v>81</v>
      </c>
      <c r="L34" s="233" t="s">
        <v>131</v>
      </c>
      <c r="M34" s="1"/>
      <c r="N34" s="167" t="n">
        <v>0</v>
      </c>
      <c r="O34" s="221"/>
      <c r="P34" s="167"/>
      <c r="Q34" s="1"/>
      <c r="R34" s="70"/>
      <c r="S34" s="165" t="n">
        <f aca="false">+S33+1</f>
        <v>37617</v>
      </c>
      <c r="T34" s="166" t="n">
        <f aca="false">'[53]LT-WFALLON'!$I$9</f>
        <v>0</v>
      </c>
      <c r="U34" s="166" t="n">
        <f aca="false">'[53]LT-WFALLON'!$I$45</f>
        <v>0</v>
      </c>
      <c r="V34" s="166" t="n">
        <f aca="false">'[53]LT-WFALLON'!$N$9+'[53]LT-WFALLON'!$N$45</f>
        <v>0</v>
      </c>
      <c r="W34" s="166" t="n">
        <f aca="false">'[53]LT-WFALLON'!$O$9+'[53]LT-WFALLON'!$O$45</f>
        <v>0</v>
      </c>
      <c r="X34" s="166" t="n">
        <f aca="false">'[53]LT-WFALLON'!$Q$9+'[53]LT-WFALLON'!$Q$45</f>
        <v>0</v>
      </c>
      <c r="Y34" s="166" t="n">
        <f aca="false">'[53]LT-WFALLON'!$F$9+'[53]LT-WFALLON'!$F$45</f>
        <v>0</v>
      </c>
      <c r="Z34" s="166" t="n">
        <f aca="false">'[53]LT-WFALLON'!$G$9+'[53]LT-WFALLON'!$G$45</f>
        <v>0</v>
      </c>
      <c r="AA34" s="166" t="n">
        <f aca="false">[54]Liq!$E$3</f>
        <v>0</v>
      </c>
      <c r="AB34" s="166" t="n">
        <f aca="false">[54]Prudency!$C$319</f>
        <v>0</v>
      </c>
      <c r="AC34" s="166" t="n">
        <f aca="false">[54]Prudency!$B$319</f>
        <v>0</v>
      </c>
      <c r="AD34" s="166" t="n">
        <f aca="false">[54]Sheet5!$D$3</f>
        <v>0</v>
      </c>
      <c r="AE34" s="166" t="n">
        <f aca="false">[54]Liq!$D$3</f>
        <v>0</v>
      </c>
      <c r="AF34" s="166" t="n">
        <f aca="false">'[54]Daily Change'!$C$593</f>
        <v>0</v>
      </c>
      <c r="AG34" s="166" t="n">
        <f aca="false">'[54]Daily Change'!$D$593</f>
        <v>0</v>
      </c>
      <c r="AH34" s="166" t="n">
        <f aca="false">'[54]Daily Change'!$C$594</f>
        <v>0</v>
      </c>
      <c r="AI34" s="166" t="n">
        <f aca="false">'[54]Daily Change'!$D$594</f>
        <v>0</v>
      </c>
      <c r="AJ34" s="166" t="n">
        <f aca="false">[54]Sheet5!$L$6</f>
        <v>0</v>
      </c>
    </row>
    <row r="35" customFormat="false" ht="12.75" hidden="false" customHeight="true" outlineLevel="0" collapsed="false">
      <c r="A35" s="49" t="s">
        <v>174</v>
      </c>
      <c r="D35" s="177" t="n">
        <f aca="false">C127</f>
        <v>0</v>
      </c>
      <c r="E35" s="1"/>
      <c r="F35" s="227"/>
      <c r="G35" s="70"/>
      <c r="H35" s="234"/>
      <c r="I35" s="234"/>
      <c r="J35" s="234"/>
      <c r="K35" s="234"/>
      <c r="L35" s="235"/>
      <c r="M35" s="1"/>
      <c r="N35" s="167" t="n">
        <v>0</v>
      </c>
      <c r="O35" s="221"/>
      <c r="P35" s="167"/>
      <c r="Q35" s="1"/>
      <c r="R35" s="70"/>
      <c r="S35" s="165" t="n">
        <f aca="false">+S34+1</f>
        <v>37618</v>
      </c>
      <c r="T35" s="166" t="n">
        <f aca="false">'[55]LT-WFALLON'!$I$9</f>
        <v>0</v>
      </c>
      <c r="U35" s="166" t="n">
        <f aca="false">'[55]LT-WFALLON'!$I$45</f>
        <v>0</v>
      </c>
      <c r="V35" s="166" t="n">
        <f aca="false">'[55]LT-WFALLON'!$N$9+'[55]LT-WFALLON'!$N$45</f>
        <v>0</v>
      </c>
      <c r="W35" s="166" t="n">
        <f aca="false">'[55]LT-WFALLON'!$O$9+'[55]LT-WFALLON'!$O$45</f>
        <v>0</v>
      </c>
      <c r="X35" s="166" t="n">
        <f aca="false">'[55]LT-WFALLON'!$Q$9+'[55]LT-WFALLON'!$Q$45</f>
        <v>0</v>
      </c>
      <c r="Y35" s="166" t="n">
        <f aca="false">'[55]LT-WFALLON'!$F$9+'[55]LT-WFALLON'!$F$45</f>
        <v>0</v>
      </c>
      <c r="Z35" s="166" t="n">
        <f aca="false">'[55]LT-WFALLON'!$G$9+'[55]LT-WFALLON'!$G$45</f>
        <v>0</v>
      </c>
      <c r="AA35" s="166" t="n">
        <f aca="false">[56]Liq!$E$3</f>
        <v>0</v>
      </c>
      <c r="AB35" s="166" t="n">
        <f aca="false">[56]Prudency!$C$319</f>
        <v>0</v>
      </c>
      <c r="AC35" s="166" t="n">
        <f aca="false">[56]Prudency!$B$319</f>
        <v>0</v>
      </c>
      <c r="AD35" s="166" t="n">
        <f aca="false">[56]Sheet5!$D$3</f>
        <v>0</v>
      </c>
      <c r="AE35" s="166" t="n">
        <f aca="false">[56]Liq!$D$3</f>
        <v>0</v>
      </c>
      <c r="AF35" s="166" t="n">
        <f aca="false">'[56]Daily Change'!$C$593</f>
        <v>0</v>
      </c>
      <c r="AG35" s="166" t="n">
        <f aca="false">'[56]Daily Change'!$D$593</f>
        <v>0</v>
      </c>
      <c r="AH35" s="166" t="n">
        <f aca="false">'[56]Daily Change'!$C$594</f>
        <v>0</v>
      </c>
      <c r="AI35" s="166" t="n">
        <f aca="false">'[56]Daily Change'!$D$594</f>
        <v>0</v>
      </c>
      <c r="AJ35" s="166" t="n">
        <f aca="false">[56]Sheet5!$L$6</f>
        <v>0</v>
      </c>
    </row>
    <row r="36" customFormat="false" ht="12.75" hidden="false" customHeight="true" outlineLevel="0" collapsed="false">
      <c r="A36" s="49" t="s">
        <v>175</v>
      </c>
      <c r="D36" s="177" t="n">
        <f aca="false">H173</f>
        <v>0</v>
      </c>
      <c r="E36" s="1"/>
      <c r="F36" s="227" t="s">
        <v>176</v>
      </c>
      <c r="G36" s="70"/>
      <c r="H36" s="234"/>
      <c r="I36" s="234"/>
      <c r="J36" s="234" t="n">
        <f aca="false">N50</f>
        <v>0</v>
      </c>
      <c r="K36" s="234" t="n">
        <f aca="false">N38</f>
        <v>0</v>
      </c>
      <c r="L36" s="235"/>
      <c r="M36" s="1"/>
      <c r="N36" s="167" t="n">
        <v>0</v>
      </c>
      <c r="O36" s="221"/>
      <c r="P36" s="167"/>
      <c r="Q36" s="1"/>
      <c r="R36" s="70"/>
      <c r="S36" s="165" t="n">
        <f aca="false">+S35+1</f>
        <v>37619</v>
      </c>
      <c r="T36" s="166" t="n">
        <f aca="false">'[57]LT-WFALLON'!$I$9</f>
        <v>0</v>
      </c>
      <c r="U36" s="166" t="n">
        <f aca="false">'[57]LT-WFALLON'!$I$45</f>
        <v>0</v>
      </c>
      <c r="V36" s="166" t="n">
        <f aca="false">'[57]LT-WFALLON'!$N$9+'[57]LT-WFALLON'!$N$45</f>
        <v>0</v>
      </c>
      <c r="W36" s="166" t="n">
        <f aca="false">'[57]LT-WFALLON'!$O$9+'[57]LT-WFALLON'!$O$45</f>
        <v>0</v>
      </c>
      <c r="X36" s="166" t="n">
        <f aca="false">'[57]LT-WFALLON'!$Q$9+'[57]LT-WFALLON'!$Q$45</f>
        <v>0</v>
      </c>
      <c r="Y36" s="166" t="n">
        <f aca="false">'[57]LT-WFALLON'!$F$9+'[57]LT-WFALLON'!$F$45</f>
        <v>0</v>
      </c>
      <c r="Z36" s="166" t="n">
        <f aca="false">'[57]LT-WFALLON'!$G$9+'[57]LT-WFALLON'!$G$45</f>
        <v>0</v>
      </c>
      <c r="AA36" s="166" t="n">
        <f aca="false">[58]Liq!$E$3</f>
        <v>0</v>
      </c>
      <c r="AB36" s="166" t="n">
        <f aca="false">[58]Prudency!$C$319</f>
        <v>0</v>
      </c>
      <c r="AC36" s="166" t="n">
        <f aca="false">[58]Prudency!$B$319</f>
        <v>0</v>
      </c>
      <c r="AD36" s="166" t="n">
        <f aca="false">[58]Sheet5!$D$3</f>
        <v>0</v>
      </c>
      <c r="AE36" s="166" t="n">
        <f aca="false">[58]Liq!$D$3</f>
        <v>0</v>
      </c>
      <c r="AF36" s="166" t="n">
        <f aca="false">'[58]Daily Change'!$C$593</f>
        <v>0</v>
      </c>
      <c r="AG36" s="166" t="n">
        <f aca="false">'[58]Daily Change'!$D$593</f>
        <v>0</v>
      </c>
      <c r="AH36" s="166" t="n">
        <f aca="false">'[58]Daily Change'!$C$594</f>
        <v>0</v>
      </c>
      <c r="AI36" s="166" t="n">
        <f aca="false">'[58]Daily Change'!$D$594</f>
        <v>0</v>
      </c>
      <c r="AJ36" s="166" t="n">
        <f aca="false">[58]Sheet5!$L$6</f>
        <v>0</v>
      </c>
    </row>
    <row r="37" customFormat="false" ht="12.75" hidden="false" customHeight="true" outlineLevel="0" collapsed="false">
      <c r="A37" s="49" t="s">
        <v>177</v>
      </c>
      <c r="D37" s="177" t="n">
        <f aca="false">SUM(E87+E88)*-1</f>
        <v>-0</v>
      </c>
      <c r="E37" s="1"/>
      <c r="F37" s="227" t="s">
        <v>178</v>
      </c>
      <c r="G37" s="70"/>
      <c r="H37" s="236" t="n">
        <f aca="false">N16</f>
        <v>0</v>
      </c>
      <c r="I37" s="236"/>
      <c r="J37" s="234"/>
      <c r="K37" s="234"/>
      <c r="L37" s="235"/>
      <c r="M37" s="1"/>
      <c r="N37" s="167" t="n">
        <v>0</v>
      </c>
      <c r="O37" s="221"/>
      <c r="P37" s="167"/>
      <c r="Q37" s="1"/>
      <c r="R37" s="70"/>
      <c r="S37" s="165" t="n">
        <f aca="false">+S36+1</f>
        <v>37620</v>
      </c>
      <c r="T37" s="166" t="n">
        <f aca="false">'[59]LT-WFALLON'!$I$9</f>
        <v>0</v>
      </c>
      <c r="U37" s="166" t="n">
        <f aca="false">'[59]LT-WFALLON'!$I$45</f>
        <v>0</v>
      </c>
      <c r="V37" s="166" t="n">
        <f aca="false">'[59]LT-WFALLON'!$N$9+'[59]LT-WFALLON'!$N$45</f>
        <v>0</v>
      </c>
      <c r="W37" s="166" t="n">
        <f aca="false">'[59]LT-WFALLON'!$O$9+'[59]LT-WFALLON'!$O$45</f>
        <v>0</v>
      </c>
      <c r="X37" s="166" t="n">
        <f aca="false">'[59]LT-WFALLON'!$Q$9+'[59]LT-WFALLON'!$Q$45</f>
        <v>0</v>
      </c>
      <c r="Y37" s="166" t="n">
        <f aca="false">'[59]LT-WFALLON'!$F$9+'[59]LT-WFALLON'!$F$45</f>
        <v>0</v>
      </c>
      <c r="Z37" s="166" t="n">
        <f aca="false">'[59]LT-WFALLON'!$G$9+'[59]LT-WFALLON'!$G$45</f>
        <v>0</v>
      </c>
      <c r="AA37" s="166" t="n">
        <f aca="false">[60]Liq!$E$3</f>
        <v>0</v>
      </c>
      <c r="AB37" s="166" t="n">
        <f aca="false">[60]Prudency!$C$319</f>
        <v>0</v>
      </c>
      <c r="AC37" s="166" t="n">
        <f aca="false">[60]Prudency!$B$319</f>
        <v>0</v>
      </c>
      <c r="AD37" s="166" t="n">
        <f aca="false">[60]Sheet5!$D$3</f>
        <v>0</v>
      </c>
      <c r="AE37" s="166" t="n">
        <f aca="false">[60]Liq!$D$3</f>
        <v>0</v>
      </c>
      <c r="AF37" s="166" t="n">
        <f aca="false">'[60]Daily Change'!$C$593</f>
        <v>0</v>
      </c>
      <c r="AG37" s="166" t="n">
        <f aca="false">'[60]Daily Change'!$D$593</f>
        <v>0</v>
      </c>
      <c r="AH37" s="166" t="n">
        <f aca="false">'[60]Daily Change'!$C$594</f>
        <v>0</v>
      </c>
      <c r="AI37" s="166" t="n">
        <f aca="false">'[60]Daily Change'!$D$594</f>
        <v>0</v>
      </c>
      <c r="AJ37" s="166" t="n">
        <f aca="false">[60]Sheet5!$L$6</f>
        <v>0</v>
      </c>
    </row>
    <row r="38" customFormat="false" ht="12.75" hidden="false" customHeight="true" outlineLevel="0" collapsed="false">
      <c r="A38" s="155" t="s">
        <v>179</v>
      </c>
      <c r="D38" s="182" t="n">
        <f aca="false">SUM(D28:D37)</f>
        <v>0</v>
      </c>
      <c r="E38" s="1"/>
      <c r="F38" s="227" t="s">
        <v>180</v>
      </c>
      <c r="G38" s="70"/>
      <c r="H38" s="236" t="n">
        <f aca="false">N24</f>
        <v>0</v>
      </c>
      <c r="I38" s="236" t="n">
        <f aca="false">H38</f>
        <v>0</v>
      </c>
      <c r="J38" s="234"/>
      <c r="K38" s="234"/>
      <c r="L38" s="235"/>
      <c r="M38" s="1"/>
      <c r="N38" s="182" t="n">
        <v>0</v>
      </c>
      <c r="O38" s="182" t="n">
        <f aca="false">SUM(O28:O36)</f>
        <v>0</v>
      </c>
      <c r="P38" s="182"/>
      <c r="Q38" s="1"/>
      <c r="R38" s="70"/>
      <c r="S38" s="237" t="n">
        <f aca="false">+S37+1</f>
        <v>37621</v>
      </c>
      <c r="T38" s="238" t="n">
        <f aca="false">'[61]LT-WFALLON'!$I$9</f>
        <v>0</v>
      </c>
      <c r="U38" s="238" t="n">
        <f aca="false">'[61]LT-WFALLON'!$I$45</f>
        <v>0</v>
      </c>
      <c r="V38" s="238" t="n">
        <f aca="false">'[61]LT-WFALLON'!$N$9+'[61]LT-WFALLON'!$N$45</f>
        <v>0</v>
      </c>
      <c r="W38" s="238" t="n">
        <f aca="false">'[61]LT-WFALLON'!$O$9+'[61]LT-WFALLON'!$O$45</f>
        <v>0</v>
      </c>
      <c r="X38" s="238" t="n">
        <f aca="false">'[61]LT-WFALLON'!$Q$9+'[61]LT-WFALLON'!$Q$45</f>
        <v>0</v>
      </c>
      <c r="Y38" s="238" t="n">
        <f aca="false">'[61]LT-WFALLON'!$F$9+'[61]LT-WFALLON'!$F$45</f>
        <v>0</v>
      </c>
      <c r="Z38" s="238" t="n">
        <f aca="false">'[61]LT-WFALLON'!$G$9+'[61]LT-WFALLON'!$G$45</f>
        <v>0</v>
      </c>
      <c r="AA38" s="238" t="n">
        <f aca="false">[62]Liq!$E$3</f>
        <v>0</v>
      </c>
      <c r="AB38" s="238" t="n">
        <f aca="false">[62]Prudency!$C$319</f>
        <v>0</v>
      </c>
      <c r="AC38" s="238" t="n">
        <f aca="false">[62]Prudency!$B$319</f>
        <v>0</v>
      </c>
      <c r="AD38" s="238" t="n">
        <f aca="false">[62]Sheet5!$D$3</f>
        <v>0</v>
      </c>
      <c r="AE38" s="238" t="n">
        <f aca="false">[62]Liq!$D$3</f>
        <v>0</v>
      </c>
      <c r="AF38" s="238" t="n">
        <f aca="false">'[62]Daily Change'!$C$593</f>
        <v>0</v>
      </c>
      <c r="AG38" s="238" t="n">
        <f aca="false">'[62]Daily Change'!$D$593</f>
        <v>0</v>
      </c>
      <c r="AH38" s="238" t="n">
        <f aca="false">'[62]Daily Change'!$C$594</f>
        <v>0</v>
      </c>
      <c r="AI38" s="238" t="n">
        <f aca="false">'[62]Daily Change'!$D$594</f>
        <v>0</v>
      </c>
      <c r="AJ38" s="238" t="n">
        <f aca="false">[62]Sheet5!$L$6</f>
        <v>0</v>
      </c>
    </row>
    <row r="39" customFormat="false" ht="12.75" hidden="false" customHeight="true" outlineLevel="0" collapsed="false">
      <c r="A39" s="1"/>
      <c r="D39" s="1"/>
      <c r="F39" s="227" t="s">
        <v>181</v>
      </c>
      <c r="G39" s="70"/>
      <c r="H39" s="236" t="n">
        <f aca="false">D28</f>
        <v>0</v>
      </c>
      <c r="I39" s="236"/>
      <c r="J39" s="234"/>
      <c r="K39" s="234"/>
      <c r="L39" s="235"/>
      <c r="M39" s="1"/>
      <c r="N39" s="1"/>
      <c r="O39" s="1"/>
      <c r="P39" s="1"/>
      <c r="Q39" s="1"/>
      <c r="R39" s="70"/>
      <c r="S39" s="70"/>
      <c r="U39" s="213"/>
      <c r="V39" s="213"/>
      <c r="W39" s="213"/>
      <c r="X39" s="213"/>
      <c r="Y39" s="213"/>
      <c r="Z39" s="213"/>
      <c r="AA39" s="213"/>
      <c r="AB39" s="213"/>
      <c r="AC39" s="213"/>
    </row>
    <row r="40" customFormat="false" ht="12.75" hidden="false" customHeight="true" outlineLevel="0" collapsed="false">
      <c r="A40" s="148" t="s">
        <v>182</v>
      </c>
      <c r="D40" s="182" t="n">
        <f aca="false">+D38+D24+D16</f>
        <v>0</v>
      </c>
      <c r="E40" s="1"/>
      <c r="F40" s="187"/>
      <c r="G40" s="70"/>
      <c r="H40" s="239"/>
      <c r="I40" s="236"/>
      <c r="J40" s="234"/>
      <c r="K40" s="234"/>
      <c r="L40" s="235"/>
      <c r="M40" s="1"/>
      <c r="N40" s="182" t="n">
        <v>0</v>
      </c>
      <c r="O40" s="182" t="n">
        <f aca="false">+O38+O24+O16</f>
        <v>0</v>
      </c>
      <c r="P40" s="182"/>
      <c r="Q40" s="1"/>
      <c r="R40" s="70"/>
      <c r="S40" s="1"/>
      <c r="T40" s="1"/>
      <c r="U40" s="1"/>
    </row>
    <row r="41" customFormat="false" ht="12.75" hidden="false" customHeight="true" outlineLevel="0" collapsed="false">
      <c r="A41" s="1"/>
      <c r="C41" s="4"/>
      <c r="D41" s="1"/>
      <c r="E41" s="1"/>
      <c r="F41" s="227" t="s">
        <v>183</v>
      </c>
      <c r="G41" s="9"/>
      <c r="H41" s="236" t="n">
        <f aca="false">E117</f>
        <v>0</v>
      </c>
      <c r="I41" s="236" t="n">
        <f aca="false">E108</f>
        <v>0</v>
      </c>
      <c r="J41" s="234" t="n">
        <f aca="false">E71+E72+E73</f>
        <v>0</v>
      </c>
      <c r="K41" s="234" t="n">
        <f aca="false">SUM(D29:D37)</f>
        <v>0</v>
      </c>
      <c r="L41" s="235" t="n">
        <f aca="false">SUM(E29:E37)</f>
        <v>0</v>
      </c>
      <c r="M41" s="1"/>
      <c r="N41" s="1"/>
      <c r="O41" s="1"/>
      <c r="P41" s="1"/>
      <c r="Q41" s="1"/>
      <c r="R41" s="70"/>
      <c r="S41" s="1"/>
      <c r="T41" s="1"/>
      <c r="U41" s="1"/>
      <c r="AN41" s="1"/>
      <c r="AO41" s="1"/>
      <c r="AP41" s="1"/>
      <c r="AQ41" s="1"/>
      <c r="AR41" s="1"/>
      <c r="AS41" s="1"/>
    </row>
    <row r="42" customFormat="false" ht="12.75" hidden="false" customHeight="true" outlineLevel="0" collapsed="false">
      <c r="A42" s="127"/>
      <c r="C42" s="4"/>
      <c r="E42" s="1"/>
      <c r="F42" s="227" t="s">
        <v>178</v>
      </c>
      <c r="G42" s="70"/>
      <c r="H42" s="239"/>
      <c r="I42" s="239"/>
      <c r="J42" s="239"/>
      <c r="K42" s="240"/>
      <c r="L42" s="241"/>
      <c r="M42" s="1"/>
      <c r="N42" s="1"/>
      <c r="O42" s="1"/>
      <c r="P42" s="1"/>
      <c r="Q42" s="70"/>
      <c r="R42" s="70"/>
      <c r="S42" s="1"/>
      <c r="T42" s="1"/>
      <c r="U42" s="1"/>
      <c r="AN42" s="1"/>
      <c r="AO42" s="1"/>
      <c r="AP42" s="1"/>
      <c r="AQ42" s="1"/>
      <c r="AR42" s="1"/>
      <c r="AS42" s="1"/>
    </row>
    <row r="43" customFormat="false" ht="12.75" hidden="false" customHeight="true" outlineLevel="0" collapsed="false">
      <c r="A43" s="148" t="s">
        <v>184</v>
      </c>
      <c r="C43" s="4"/>
      <c r="D43" s="70"/>
      <c r="E43" s="9"/>
      <c r="F43" s="227" t="s">
        <v>180</v>
      </c>
      <c r="G43" s="70"/>
      <c r="H43" s="236"/>
      <c r="I43" s="236"/>
      <c r="J43" s="234"/>
      <c r="K43" s="234"/>
      <c r="L43" s="235" t="n">
        <f aca="false">+H138</f>
        <v>0</v>
      </c>
      <c r="M43" s="1"/>
      <c r="N43" s="1"/>
      <c r="O43" s="1"/>
      <c r="P43" s="1"/>
      <c r="Q43" s="70"/>
      <c r="R43" s="70"/>
      <c r="S43" s="1"/>
      <c r="T43" s="1"/>
      <c r="U43" s="1"/>
      <c r="AN43" s="1"/>
      <c r="AO43" s="1"/>
      <c r="AP43" s="1"/>
      <c r="AQ43" s="1"/>
      <c r="AR43" s="1"/>
      <c r="AS43" s="1"/>
    </row>
    <row r="44" customFormat="false" ht="12.75" hidden="false" customHeight="true" outlineLevel="0" collapsed="false">
      <c r="A44" s="242" t="s">
        <v>185</v>
      </c>
      <c r="C44" s="4"/>
      <c r="D44" s="243" t="n">
        <f aca="false">N50</f>
        <v>0</v>
      </c>
      <c r="E44" s="9"/>
      <c r="F44" s="227" t="s">
        <v>186</v>
      </c>
      <c r="G44" s="70"/>
      <c r="H44" s="236"/>
      <c r="I44" s="236"/>
      <c r="J44" s="234"/>
      <c r="K44" s="240"/>
      <c r="L44" s="241"/>
      <c r="M44" s="1"/>
      <c r="N44" s="244" t="n">
        <v>0</v>
      </c>
      <c r="O44" s="244" t="n">
        <f aca="false">D50-P50</f>
        <v>0</v>
      </c>
      <c r="P44" s="243" t="n">
        <v>0</v>
      </c>
      <c r="Q44" s="70"/>
      <c r="R44" s="70"/>
      <c r="S44" s="1"/>
      <c r="T44" s="1"/>
      <c r="U44" s="1"/>
      <c r="AN44" s="1"/>
      <c r="AO44" s="1"/>
      <c r="AP44" s="1"/>
      <c r="AQ44" s="1"/>
      <c r="AR44" s="1"/>
      <c r="AS44" s="1"/>
    </row>
    <row r="45" customFormat="false" ht="12.75" hidden="false" customHeight="true" outlineLevel="0" collapsed="false">
      <c r="A45" s="245" t="s">
        <v>187</v>
      </c>
      <c r="C45" s="4"/>
      <c r="D45" s="177" t="n">
        <v>0</v>
      </c>
      <c r="E45" s="9"/>
      <c r="F45" s="227" t="s">
        <v>142</v>
      </c>
      <c r="G45" s="9"/>
      <c r="H45" s="236" t="n">
        <f aca="false">SUM(H37:H41)</f>
        <v>0</v>
      </c>
      <c r="I45" s="236" t="n">
        <f aca="false">SUM(I37:I41)</f>
        <v>0</v>
      </c>
      <c r="J45" s="236" t="n">
        <f aca="false">SUM(J35:J41)</f>
        <v>0</v>
      </c>
      <c r="K45" s="234" t="n">
        <f aca="false">K36+K41</f>
        <v>0</v>
      </c>
      <c r="L45" s="235" t="n">
        <f aca="false">+F275</f>
        <v>0</v>
      </c>
      <c r="M45" s="1"/>
      <c r="N45" s="246" t="n">
        <v>0</v>
      </c>
      <c r="O45" s="246"/>
      <c r="P45" s="177" t="n">
        <v>0</v>
      </c>
      <c r="Q45" s="70"/>
      <c r="R45" s="70"/>
      <c r="S45" s="1"/>
      <c r="T45" s="1"/>
      <c r="U45" s="1"/>
      <c r="AN45" s="1"/>
      <c r="AO45" s="1"/>
      <c r="AP45" s="1"/>
      <c r="AQ45" s="1"/>
      <c r="AR45" s="1"/>
      <c r="AS45" s="1"/>
    </row>
    <row r="46" customFormat="false" ht="12.75" hidden="false" customHeight="true" outlineLevel="0" collapsed="false">
      <c r="A46" s="245" t="s">
        <v>188</v>
      </c>
      <c r="C46" s="4"/>
      <c r="D46" s="177" t="n">
        <f aca="false">E71</f>
        <v>0</v>
      </c>
      <c r="E46" s="1"/>
      <c r="F46" s="187"/>
      <c r="G46" s="9"/>
      <c r="H46" s="240"/>
      <c r="I46" s="240"/>
      <c r="J46" s="234"/>
      <c r="K46" s="240"/>
      <c r="L46" s="241"/>
      <c r="M46" s="1"/>
      <c r="N46" s="246" t="n">
        <v>0</v>
      </c>
      <c r="O46" s="246"/>
      <c r="P46" s="177" t="n">
        <v>0</v>
      </c>
      <c r="Q46" s="70"/>
      <c r="R46" s="70"/>
      <c r="S46" s="1"/>
      <c r="T46" s="1"/>
      <c r="U46" s="1"/>
      <c r="AN46" s="1"/>
      <c r="AO46" s="1"/>
      <c r="AP46" s="1"/>
      <c r="AQ46" s="1"/>
      <c r="AR46" s="1"/>
      <c r="AS46" s="1"/>
    </row>
    <row r="47" customFormat="false" ht="12.75" hidden="false" customHeight="true" outlineLevel="0" collapsed="false">
      <c r="A47" s="245" t="s">
        <v>189</v>
      </c>
      <c r="C47" s="4"/>
      <c r="D47" s="177" t="n">
        <f aca="false">E72</f>
        <v>0</v>
      </c>
      <c r="E47" s="1"/>
      <c r="F47" s="227"/>
      <c r="G47" s="247" t="s">
        <v>83</v>
      </c>
      <c r="H47" s="248" t="n">
        <f aca="false">H45-D40</f>
        <v>0</v>
      </c>
      <c r="I47" s="248" t="n">
        <f aca="false">+I45-D24</f>
        <v>0</v>
      </c>
      <c r="J47" s="248" t="n">
        <f aca="false">+J45-D50</f>
        <v>0</v>
      </c>
      <c r="K47" s="249" t="n">
        <f aca="false">+K45-D38</f>
        <v>0</v>
      </c>
      <c r="L47" s="250" t="n">
        <f aca="false">+L43-L45</f>
        <v>0</v>
      </c>
      <c r="M47" s="1"/>
      <c r="N47" s="246" t="n">
        <v>0</v>
      </c>
      <c r="O47" s="246"/>
      <c r="P47" s="177" t="n">
        <v>0</v>
      </c>
      <c r="Q47" s="70"/>
      <c r="R47" s="70"/>
      <c r="AN47" s="1"/>
      <c r="AO47" s="1"/>
      <c r="AP47" s="1"/>
      <c r="AQ47" s="1"/>
      <c r="AR47" s="1"/>
      <c r="AS47" s="1"/>
    </row>
    <row r="48" customFormat="false" ht="12.75" hidden="false" customHeight="true" outlineLevel="0" collapsed="false">
      <c r="A48" s="245" t="s">
        <v>190</v>
      </c>
      <c r="C48" s="4"/>
      <c r="D48" s="177" t="n">
        <f aca="false">E73</f>
        <v>0</v>
      </c>
      <c r="E48" s="1"/>
      <c r="F48" s="251"/>
      <c r="G48" s="252"/>
      <c r="H48" s="253"/>
      <c r="I48" s="253"/>
      <c r="J48" s="254"/>
      <c r="K48" s="255"/>
      <c r="L48" s="256"/>
      <c r="M48" s="1"/>
      <c r="N48" s="246" t="n">
        <v>0</v>
      </c>
      <c r="O48" s="246"/>
      <c r="P48" s="177" t="n">
        <v>0</v>
      </c>
      <c r="Q48" s="70"/>
      <c r="R48" s="70"/>
      <c r="AN48" s="1"/>
      <c r="AO48" s="1"/>
      <c r="AP48" s="1"/>
      <c r="AQ48" s="1"/>
      <c r="AR48" s="1"/>
      <c r="AS48" s="1"/>
    </row>
    <row r="49" customFormat="false" ht="12.75" hidden="true" customHeight="true" outlineLevel="0" collapsed="false">
      <c r="A49" s="245" t="s">
        <v>191</v>
      </c>
      <c r="C49" s="4"/>
      <c r="D49" s="177" t="n">
        <v>0</v>
      </c>
      <c r="E49" s="1"/>
      <c r="F49" s="1"/>
      <c r="G49" s="1"/>
      <c r="H49" s="1"/>
      <c r="I49" s="1"/>
      <c r="J49" s="213"/>
      <c r="K49" s="1"/>
      <c r="L49" s="1"/>
      <c r="M49" s="1"/>
      <c r="N49" s="177" t="n">
        <v>0</v>
      </c>
      <c r="O49" s="177" t="n">
        <v>0</v>
      </c>
      <c r="P49" s="204" t="n">
        <v>0</v>
      </c>
      <c r="Q49" s="70"/>
      <c r="R49" s="70"/>
      <c r="AN49" s="1"/>
      <c r="AO49" s="1"/>
      <c r="AP49" s="1"/>
      <c r="AQ49" s="1"/>
      <c r="AR49" s="1"/>
      <c r="AS49" s="1"/>
    </row>
    <row r="50" customFormat="false" ht="12.75" hidden="false" customHeight="true" outlineLevel="0" collapsed="false">
      <c r="A50" s="245" t="s">
        <v>192</v>
      </c>
      <c r="C50" s="4"/>
      <c r="D50" s="257" t="n">
        <f aca="false">SUM(D44:D48)</f>
        <v>0</v>
      </c>
      <c r="E50" s="1"/>
      <c r="F50" s="1"/>
      <c r="G50" s="1"/>
      <c r="H50" s="1"/>
      <c r="I50" s="1"/>
      <c r="J50" s="213"/>
      <c r="K50" s="1"/>
      <c r="L50" s="1"/>
      <c r="M50" s="1"/>
      <c r="N50" s="257" t="n">
        <v>0</v>
      </c>
      <c r="O50" s="257" t="n">
        <f aca="false">SUM(O44:O48)</f>
        <v>0</v>
      </c>
      <c r="P50" s="257" t="n">
        <v>0</v>
      </c>
      <c r="Q50" s="70"/>
      <c r="R50" s="70"/>
      <c r="V50" s="258" t="n">
        <f aca="false">Y55+AA55</f>
        <v>0</v>
      </c>
      <c r="AN50" s="1"/>
      <c r="AO50" s="1"/>
      <c r="AP50" s="1"/>
      <c r="AQ50" s="1"/>
      <c r="AR50" s="1"/>
      <c r="AS50" s="1"/>
    </row>
    <row r="51" customFormat="false" ht="12.75" hidden="false" customHeight="true" outlineLevel="0" collapsed="false">
      <c r="A51" s="127"/>
      <c r="C51" s="4"/>
      <c r="D51" s="1"/>
      <c r="E51" s="213"/>
      <c r="F51" s="1"/>
      <c r="G51" s="155"/>
      <c r="H51" s="213"/>
      <c r="I51" s="1"/>
      <c r="J51" s="213"/>
      <c r="K51" s="1"/>
      <c r="L51" s="1"/>
      <c r="M51" s="1"/>
      <c r="N51" s="1"/>
      <c r="O51" s="1"/>
      <c r="P51" s="1"/>
      <c r="Q51" s="70"/>
      <c r="R51" s="70"/>
      <c r="V51" s="258" t="n">
        <f aca="false">W55</f>
        <v>0</v>
      </c>
      <c r="AN51" s="1"/>
      <c r="AO51" s="1"/>
      <c r="AP51" s="1"/>
      <c r="AQ51" s="1"/>
      <c r="AR51" s="1"/>
      <c r="AS51" s="1"/>
    </row>
    <row r="52" customFormat="false" ht="12.75" hidden="false" customHeight="true" outlineLevel="0" collapsed="false">
      <c r="A52" s="1"/>
      <c r="B52" s="1"/>
      <c r="C52" s="1"/>
      <c r="D52" s="1"/>
      <c r="G52" s="1"/>
      <c r="H52" s="1"/>
      <c r="I52" s="1"/>
      <c r="J52" s="213"/>
      <c r="K52" s="1"/>
      <c r="L52" s="1"/>
      <c r="M52" s="1"/>
      <c r="N52" s="1"/>
      <c r="O52" s="1"/>
      <c r="P52" s="1"/>
      <c r="Q52" s="70"/>
      <c r="R52" s="70"/>
      <c r="AN52" s="1"/>
      <c r="AO52" s="1"/>
      <c r="AP52" s="1"/>
      <c r="AQ52" s="1"/>
      <c r="AR52" s="1"/>
      <c r="AS52" s="1"/>
    </row>
    <row r="53" customFormat="false" ht="12.75" hidden="false" customHeight="true" outlineLevel="0" collapsed="false">
      <c r="A53" s="148" t="s">
        <v>193</v>
      </c>
      <c r="C53" s="4"/>
      <c r="D53" s="209" t="n">
        <v>0</v>
      </c>
      <c r="E53" s="1"/>
      <c r="F53" s="1"/>
      <c r="G53" s="1"/>
      <c r="H53" s="1"/>
      <c r="I53" s="1"/>
      <c r="J53" s="70"/>
      <c r="K53" s="1"/>
      <c r="L53" s="1"/>
      <c r="M53" s="1"/>
      <c r="N53" s="1"/>
      <c r="O53" s="1"/>
      <c r="P53" s="1"/>
      <c r="Q53" s="70"/>
      <c r="R53" s="70"/>
      <c r="AJ53" s="1"/>
      <c r="AK53" s="1"/>
      <c r="AN53" s="1"/>
      <c r="AO53" s="1"/>
      <c r="AP53" s="1"/>
      <c r="AQ53" s="1"/>
      <c r="AR53" s="1"/>
      <c r="AS53" s="1"/>
    </row>
    <row r="54" customFormat="false" ht="12.75" hidden="false" customHeight="true" outlineLevel="0" collapsed="false">
      <c r="A54" s="1"/>
      <c r="E54" s="1"/>
      <c r="F54" s="1"/>
      <c r="G54" s="1"/>
      <c r="H54" s="1"/>
      <c r="I54" s="1"/>
      <c r="J54" s="70"/>
      <c r="K54" s="1"/>
      <c r="L54" s="1"/>
      <c r="M54" s="1"/>
      <c r="N54" s="1"/>
      <c r="O54" s="1"/>
      <c r="P54" s="1"/>
      <c r="Q54" s="70"/>
      <c r="R54" s="70"/>
      <c r="AJ54" s="1"/>
      <c r="AK54" s="1"/>
      <c r="AN54" s="1"/>
      <c r="AO54" s="1"/>
      <c r="AP54" s="1"/>
      <c r="AQ54" s="1"/>
      <c r="AR54" s="1"/>
      <c r="AS54" s="1"/>
    </row>
    <row r="55" customFormat="false" ht="12.75" hidden="true" customHeight="true" outlineLevel="0" collapsed="false">
      <c r="A55" s="1"/>
      <c r="E55" s="1"/>
      <c r="F55" s="1"/>
      <c r="G55" s="1"/>
      <c r="H55" s="1"/>
      <c r="I55" s="1"/>
      <c r="J55" s="70"/>
      <c r="K55" s="1"/>
      <c r="L55" s="1"/>
      <c r="M55" s="1"/>
      <c r="N55" s="1"/>
      <c r="O55" s="1"/>
      <c r="P55" s="1"/>
      <c r="Q55" s="70"/>
      <c r="R55" s="70"/>
      <c r="AJ55" s="1"/>
      <c r="AK55" s="1"/>
      <c r="AN55" s="1"/>
      <c r="AO55" s="1"/>
      <c r="AP55" s="1"/>
      <c r="AQ55" s="1"/>
      <c r="AR55" s="1"/>
      <c r="AS55" s="1"/>
    </row>
    <row r="56" customFormat="false" ht="12.75" hidden="true" customHeight="true" outlineLevel="0" collapsed="false">
      <c r="A56" s="1"/>
      <c r="E56" s="1"/>
      <c r="F56" s="1"/>
      <c r="G56" s="1"/>
      <c r="H56" s="1"/>
      <c r="I56" s="1"/>
      <c r="J56" s="70"/>
      <c r="K56" s="70"/>
      <c r="L56" s="247"/>
      <c r="M56" s="40"/>
      <c r="N56" s="40"/>
      <c r="O56" s="70"/>
      <c r="P56" s="70"/>
      <c r="Q56" s="70"/>
      <c r="R56" s="70"/>
      <c r="AJ56" s="1"/>
      <c r="AK56" s="1"/>
      <c r="AN56" s="1"/>
      <c r="AO56" s="1"/>
      <c r="AP56" s="1"/>
      <c r="AQ56" s="1"/>
      <c r="AR56" s="1"/>
      <c r="AS56" s="1"/>
    </row>
    <row r="57" customFormat="false" ht="12.75" hidden="true" customHeight="true" outlineLevel="0" collapsed="false">
      <c r="A57" s="1"/>
      <c r="D57" s="1"/>
      <c r="E57" s="1"/>
      <c r="F57" s="1"/>
      <c r="G57" s="1"/>
      <c r="H57" s="1"/>
      <c r="I57" s="259"/>
      <c r="J57" s="70"/>
      <c r="K57" s="70"/>
      <c r="L57" s="247"/>
      <c r="M57" s="40"/>
      <c r="N57" s="40"/>
      <c r="O57" s="70"/>
      <c r="P57" s="70"/>
      <c r="Q57" s="70"/>
      <c r="R57" s="70"/>
      <c r="AJ57" s="1"/>
      <c r="AK57" s="1"/>
      <c r="AN57" s="1"/>
      <c r="AO57" s="1"/>
      <c r="AP57" s="1"/>
      <c r="AQ57" s="1"/>
      <c r="AR57" s="1"/>
      <c r="AS57" s="1"/>
    </row>
    <row r="58" customFormat="false" ht="12.75" hidden="true" customHeight="true" outlineLevel="0" collapsed="false">
      <c r="A58" s="1"/>
      <c r="D58" s="1"/>
      <c r="E58" s="1"/>
      <c r="F58" s="1"/>
      <c r="G58" s="1"/>
      <c r="H58" s="1"/>
      <c r="I58" s="259"/>
      <c r="J58" s="70"/>
      <c r="K58" s="70"/>
      <c r="L58" s="247"/>
      <c r="M58" s="40"/>
      <c r="N58" s="40"/>
      <c r="O58" s="70"/>
      <c r="P58" s="70"/>
      <c r="Q58" s="70"/>
      <c r="R58" s="70"/>
      <c r="AJ58" s="1"/>
      <c r="AK58" s="1"/>
      <c r="AN58" s="1"/>
      <c r="AO58" s="1"/>
      <c r="AP58" s="1"/>
      <c r="AQ58" s="1"/>
      <c r="AR58" s="1"/>
      <c r="AS58" s="1"/>
    </row>
    <row r="59" customFormat="false" ht="12.75" hidden="true" customHeight="true" outlineLevel="0" collapsed="false">
      <c r="A59" s="1"/>
      <c r="D59" s="1"/>
      <c r="E59" s="1"/>
      <c r="F59" s="1"/>
      <c r="G59" s="1"/>
      <c r="H59" s="1"/>
      <c r="I59" s="259"/>
      <c r="J59" s="70"/>
      <c r="K59" s="70"/>
      <c r="L59" s="247"/>
      <c r="M59" s="40"/>
      <c r="N59" s="40"/>
      <c r="O59" s="70"/>
      <c r="P59" s="70"/>
      <c r="Q59" s="70"/>
      <c r="R59" s="70"/>
      <c r="AJ59" s="1"/>
      <c r="AK59" s="1"/>
      <c r="AN59" s="1"/>
      <c r="AO59" s="1"/>
      <c r="AP59" s="1"/>
      <c r="AQ59" s="1"/>
      <c r="AR59" s="1"/>
      <c r="AS59" s="1"/>
    </row>
    <row r="60" customFormat="false" ht="12.75" hidden="true" customHeight="true" outlineLevel="0" collapsed="false">
      <c r="A60" s="1"/>
      <c r="D60" s="1"/>
      <c r="E60" s="1"/>
      <c r="F60" s="1"/>
      <c r="G60" s="1"/>
      <c r="H60" s="1"/>
      <c r="I60" s="259"/>
      <c r="J60" s="70"/>
      <c r="K60" s="70"/>
      <c r="L60" s="247"/>
      <c r="M60" s="40"/>
      <c r="N60" s="40"/>
      <c r="O60" s="70"/>
      <c r="P60" s="70"/>
      <c r="Q60" s="70"/>
      <c r="R60" s="70"/>
      <c r="AJ60" s="1"/>
      <c r="AK60" s="1"/>
      <c r="AN60" s="1"/>
      <c r="AO60" s="1"/>
      <c r="AP60" s="1"/>
      <c r="AQ60" s="1"/>
      <c r="AR60" s="1"/>
      <c r="AS60" s="1"/>
    </row>
    <row r="61" customFormat="false" ht="12.75" hidden="true" customHeight="true" outlineLevel="0" collapsed="false">
      <c r="A61" s="1"/>
      <c r="D61" s="1"/>
      <c r="E61" s="1"/>
      <c r="F61" s="1"/>
      <c r="G61" s="1"/>
      <c r="H61" s="1"/>
      <c r="I61" s="259"/>
      <c r="J61" s="70"/>
      <c r="K61" s="70"/>
      <c r="L61" s="247"/>
      <c r="M61" s="40"/>
      <c r="N61" s="40"/>
      <c r="O61" s="70"/>
      <c r="P61" s="70"/>
      <c r="Q61" s="70"/>
      <c r="R61" s="70"/>
      <c r="AJ61" s="1"/>
      <c r="AK61" s="1"/>
      <c r="AN61" s="1"/>
      <c r="AO61" s="1"/>
      <c r="AP61" s="1"/>
      <c r="AQ61" s="1"/>
      <c r="AR61" s="1"/>
      <c r="AS61" s="1"/>
    </row>
    <row r="62" customFormat="false" ht="12.75" hidden="true" customHeight="true" outlineLevel="0" collapsed="false">
      <c r="A62" s="1"/>
      <c r="D62" s="1"/>
      <c r="E62" s="1"/>
      <c r="F62" s="1"/>
      <c r="G62" s="1"/>
      <c r="H62" s="1"/>
      <c r="I62" s="1"/>
      <c r="J62" s="70"/>
      <c r="K62" s="70"/>
      <c r="L62" s="247"/>
      <c r="M62" s="40"/>
      <c r="N62" s="40"/>
      <c r="O62" s="70"/>
      <c r="P62" s="70"/>
      <c r="Q62" s="70"/>
      <c r="R62" s="70"/>
      <c r="AJ62" s="1"/>
      <c r="AK62" s="1"/>
      <c r="AN62" s="1"/>
      <c r="AO62" s="1"/>
      <c r="AP62" s="1"/>
      <c r="AQ62" s="1"/>
      <c r="AR62" s="1"/>
      <c r="AS62" s="1"/>
    </row>
    <row r="63" customFormat="false" ht="12.75" hidden="false" customHeight="true" outlineLevel="0" collapsed="false">
      <c r="A63" s="1"/>
      <c r="E63" s="1"/>
      <c r="F63" s="1"/>
      <c r="G63" s="1"/>
      <c r="H63" s="1"/>
      <c r="I63" s="1"/>
      <c r="J63" s="70"/>
      <c r="K63" s="70"/>
      <c r="L63" s="247"/>
      <c r="M63" s="40"/>
      <c r="N63" s="40"/>
      <c r="O63" s="70"/>
      <c r="P63" s="70"/>
      <c r="Q63" s="70"/>
      <c r="R63" s="70"/>
      <c r="AJ63" s="1"/>
      <c r="AK63" s="1"/>
      <c r="AN63" s="1"/>
      <c r="AO63" s="1"/>
      <c r="AP63" s="1"/>
      <c r="AQ63" s="1"/>
      <c r="AR63" s="1"/>
      <c r="AS63" s="1"/>
    </row>
    <row r="64" customFormat="false" ht="12.75" hidden="false" customHeight="true" outlineLevel="0" collapsed="false">
      <c r="A64" s="1"/>
      <c r="E64" s="1"/>
      <c r="F64" s="1"/>
      <c r="G64" s="1"/>
      <c r="H64" s="260" t="s">
        <v>81</v>
      </c>
      <c r="I64" s="1"/>
      <c r="J64" s="70"/>
      <c r="K64" s="70"/>
      <c r="L64" s="247"/>
      <c r="M64" s="40"/>
      <c r="N64" s="40"/>
      <c r="O64" s="70"/>
      <c r="P64" s="70"/>
      <c r="Q64" s="70"/>
      <c r="R64" s="70"/>
      <c r="AJ64" s="1"/>
      <c r="AK64" s="1"/>
      <c r="AN64" s="1"/>
      <c r="AO64" s="1"/>
      <c r="AP64" s="1"/>
      <c r="AQ64" s="1"/>
      <c r="AR64" s="1"/>
      <c r="AS64" s="1"/>
    </row>
    <row r="65" customFormat="false" ht="12.75" hidden="false" customHeight="true" outlineLevel="0" collapsed="false">
      <c r="A65" s="1"/>
      <c r="H65" s="261" t="n">
        <f aca="false">H70</f>
        <v>37591</v>
      </c>
      <c r="I65" s="262" t="n">
        <f aca="false">H65+1</f>
        <v>37592</v>
      </c>
      <c r="J65" s="262" t="n">
        <f aca="false">I65+1</f>
        <v>37593</v>
      </c>
      <c r="K65" s="262" t="n">
        <f aca="false">J65+1</f>
        <v>37594</v>
      </c>
      <c r="L65" s="262" t="n">
        <f aca="false">K65+1</f>
        <v>37595</v>
      </c>
      <c r="M65" s="262" t="n">
        <f aca="false">L65+1</f>
        <v>37596</v>
      </c>
      <c r="N65" s="262" t="n">
        <f aca="false">M65+1</f>
        <v>37597</v>
      </c>
      <c r="O65" s="262" t="n">
        <f aca="false">N65+1</f>
        <v>37598</v>
      </c>
      <c r="P65" s="262" t="n">
        <f aca="false">O65+1</f>
        <v>37599</v>
      </c>
      <c r="Q65" s="262" t="n">
        <f aca="false">P65+1</f>
        <v>37600</v>
      </c>
      <c r="R65" s="262" t="n">
        <f aca="false">Q65+1</f>
        <v>37601</v>
      </c>
      <c r="S65" s="262" t="n">
        <f aca="false">R65+1</f>
        <v>37602</v>
      </c>
      <c r="T65" s="262" t="n">
        <f aca="false">S65+1</f>
        <v>37603</v>
      </c>
      <c r="U65" s="262" t="n">
        <f aca="false">T65+1</f>
        <v>37604</v>
      </c>
      <c r="V65" s="262" t="n">
        <f aca="false">U65+1</f>
        <v>37605</v>
      </c>
      <c r="W65" s="262" t="n">
        <f aca="false">V65+1</f>
        <v>37606</v>
      </c>
      <c r="X65" s="262" t="n">
        <f aca="false">W65+1</f>
        <v>37607</v>
      </c>
      <c r="Y65" s="262" t="n">
        <f aca="false">X65+1</f>
        <v>37608</v>
      </c>
      <c r="Z65" s="262" t="n">
        <f aca="false">Y65+1</f>
        <v>37609</v>
      </c>
      <c r="AA65" s="262" t="n">
        <f aca="false">Z65+1</f>
        <v>37610</v>
      </c>
      <c r="AB65" s="262" t="n">
        <f aca="false">AA65+1</f>
        <v>37611</v>
      </c>
      <c r="AC65" s="262" t="n">
        <f aca="false">AB65+1</f>
        <v>37612</v>
      </c>
      <c r="AD65" s="262" t="n">
        <f aca="false">AC65+1</f>
        <v>37613</v>
      </c>
      <c r="AE65" s="262" t="n">
        <f aca="false">AD65+1</f>
        <v>37614</v>
      </c>
      <c r="AF65" s="262" t="n">
        <f aca="false">AE65+1</f>
        <v>37615</v>
      </c>
      <c r="AG65" s="262" t="n">
        <f aca="false">AF65+1</f>
        <v>37616</v>
      </c>
      <c r="AH65" s="262" t="n">
        <f aca="false">AG65+1</f>
        <v>37617</v>
      </c>
      <c r="AI65" s="262" t="n">
        <f aca="false">AH65+1</f>
        <v>37618</v>
      </c>
      <c r="AJ65" s="262" t="n">
        <f aca="false">AI65+1</f>
        <v>37619</v>
      </c>
      <c r="AK65" s="262" t="n">
        <f aca="false">AJ65+1</f>
        <v>37620</v>
      </c>
      <c r="AL65" s="263" t="n">
        <f aca="false">AK65+1</f>
        <v>37621</v>
      </c>
      <c r="AN65" s="1"/>
      <c r="AO65" s="1"/>
      <c r="AP65" s="1"/>
      <c r="AQ65" s="1"/>
      <c r="AR65" s="1"/>
      <c r="AS65" s="1"/>
    </row>
    <row r="66" customFormat="false" ht="12.75" hidden="false" customHeight="true" outlineLevel="0" collapsed="false">
      <c r="D66" s="1"/>
      <c r="E66" s="1"/>
      <c r="F66" s="1"/>
      <c r="G66" s="264" t="s">
        <v>194</v>
      </c>
      <c r="H66" s="265" t="n">
        <f aca="false">VLOOKUP(H$65,$S$8:$AG$38,7,0)+VLOOKUP(H$65,$S$8:$AG38,8,0)</f>
        <v>0</v>
      </c>
      <c r="I66" s="265" t="n">
        <f aca="false">VLOOKUP(I$65,$S$8:$AG$38,7,0)+VLOOKUP(I$65,$S$8:$AG38,8,0)</f>
        <v>0</v>
      </c>
      <c r="J66" s="265" t="n">
        <f aca="false">VLOOKUP(J$65,$S$8:$AG$38,7,0)+VLOOKUP(J$65,$S$8:$AG38,8,0)</f>
        <v>0</v>
      </c>
      <c r="K66" s="265" t="n">
        <f aca="false">VLOOKUP(K$65,$S$8:$AG$38,7,0)+VLOOKUP(K$65,$S$8:$AG38,8,0)</f>
        <v>0</v>
      </c>
      <c r="L66" s="265" t="n">
        <f aca="false">VLOOKUP(L$65,$S$8:$AG$38,7,0)+VLOOKUP(L$65,$S$8:$AG38,8,0)</f>
        <v>0</v>
      </c>
      <c r="M66" s="265" t="n">
        <f aca="false">VLOOKUP(M$65,$S$8:$AG$38,7,0)+VLOOKUP(M$65,$S$8:$AG38,8,0)</f>
        <v>0</v>
      </c>
      <c r="N66" s="265" t="n">
        <f aca="false">VLOOKUP(N$65,$S$8:$AG$38,7,0)+VLOOKUP(N$65,$S$8:$AG38,8,0)</f>
        <v>0</v>
      </c>
      <c r="O66" s="265" t="n">
        <f aca="false">VLOOKUP(O$65,$S$8:$AG$38,7,0)+VLOOKUP(O$65,$S$8:$AG38,8,0)</f>
        <v>0</v>
      </c>
      <c r="P66" s="265" t="n">
        <f aca="false">VLOOKUP(P$65,$S$8:$AG$38,7,0)+VLOOKUP(P$65,$S$8:$AG38,8,0)</f>
        <v>0</v>
      </c>
      <c r="Q66" s="265" t="n">
        <f aca="false">VLOOKUP(Q$65,$S$8:$AG$38,7,0)+VLOOKUP(Q$65,$S$8:$AG38,8,0)</f>
        <v>0</v>
      </c>
      <c r="R66" s="265" t="n">
        <f aca="false">VLOOKUP(R$65,$S$8:$AG$38,7,0)+VLOOKUP(R$65,$S$8:$AG38,8,0)</f>
        <v>0</v>
      </c>
      <c r="S66" s="265" t="n">
        <f aca="false">VLOOKUP(S$65,$S$8:$AG$38,7,0)+VLOOKUP(S$65,$S$8:$AG38,8,0)</f>
        <v>0</v>
      </c>
      <c r="T66" s="265" t="n">
        <f aca="false">VLOOKUP(T$65,$S$8:$AG$38,7,0)+VLOOKUP(T$65,$S$8:$AG38,8,0)</f>
        <v>0</v>
      </c>
      <c r="U66" s="265" t="n">
        <f aca="false">VLOOKUP(U$65,$S$8:$AG$38,7,0)+VLOOKUP(U$65,$S$8:$AG38,8,0)</f>
        <v>0</v>
      </c>
      <c r="V66" s="265" t="n">
        <f aca="false">VLOOKUP(V$65,$S$8:$AG$38,7,0)+VLOOKUP(V$65,$S$8:$AG38,8,0)</f>
        <v>0</v>
      </c>
      <c r="W66" s="265" t="n">
        <f aca="false">VLOOKUP(W$65,$S$8:$AG$38,7,0)+VLOOKUP(W$65,$S$8:$AG38,8,0)</f>
        <v>0</v>
      </c>
      <c r="X66" s="265" t="n">
        <f aca="false">VLOOKUP(X$65,$S$8:$AG$38,7,0)+VLOOKUP(X$65,$S$8:$AG38,8,0)</f>
        <v>0</v>
      </c>
      <c r="Y66" s="265" t="n">
        <f aca="false">VLOOKUP(Y$65,$S$8:$AG$38,7,0)+VLOOKUP(Y$65,$S$8:$AG38,8,0)</f>
        <v>0</v>
      </c>
      <c r="Z66" s="265" t="n">
        <f aca="false">VLOOKUP(Z$65,$S$8:$AG$38,7,0)+VLOOKUP(Z$65,$S$8:$AG38,8,0)</f>
        <v>0</v>
      </c>
      <c r="AA66" s="265" t="n">
        <f aca="false">VLOOKUP(AA$65,$S$8:$AG$38,7,0)+VLOOKUP(AA$65,$S$8:$AG38,8,0)</f>
        <v>0</v>
      </c>
      <c r="AB66" s="265" t="n">
        <f aca="false">VLOOKUP(AB$65,$S$8:$AG$38,7,0)+VLOOKUP(AB$65,$S$8:$AG38,8,0)</f>
        <v>0</v>
      </c>
      <c r="AC66" s="265" t="n">
        <f aca="false">VLOOKUP(AC$65,$S$8:$AG$38,7,0)+VLOOKUP(AC$65,$S$8:$AG38,8,0)</f>
        <v>0</v>
      </c>
      <c r="AD66" s="265" t="n">
        <f aca="false">VLOOKUP(AD$65,$S$8:$AG$38,7,0)+VLOOKUP(AD$65,$S$8:$AG38,8,0)</f>
        <v>0</v>
      </c>
      <c r="AE66" s="265" t="n">
        <f aca="false">VLOOKUP(AE$65,$S$8:$AG$38,7,0)+VLOOKUP(AE$65,$S$8:$AG38,8,0)</f>
        <v>0</v>
      </c>
      <c r="AF66" s="265" t="n">
        <f aca="false">VLOOKUP(AF$65,$S$8:$AG$38,7,0)+VLOOKUP(AF$65,$S$8:$AG38,8,0)</f>
        <v>0</v>
      </c>
      <c r="AG66" s="265" t="n">
        <f aca="false">VLOOKUP(AG$65,$S$8:$AG$38,7,0)+VLOOKUP(AG$65,$S$8:$AG38,8,0)</f>
        <v>0</v>
      </c>
      <c r="AH66" s="265" t="n">
        <f aca="false">VLOOKUP(AH$65,$S$8:$AG$38,7,0)+VLOOKUP(AH$65,$S$8:$AG38,8,0)</f>
        <v>0</v>
      </c>
      <c r="AI66" s="265" t="n">
        <f aca="false">VLOOKUP(AI$65,$S$8:$AG$38,7,0)+VLOOKUP(AI$65,$S$8:$AG38,8,0)</f>
        <v>0</v>
      </c>
      <c r="AJ66" s="265" t="n">
        <f aca="false">VLOOKUP(AJ$65,$S$8:$AG$38,7,0)+VLOOKUP(AJ$65,$S$8:$AG38,8,0)</f>
        <v>0</v>
      </c>
      <c r="AK66" s="265" t="n">
        <f aca="false">VLOOKUP(AK$65,$S$8:$AG$38,7,0)+VLOOKUP(AK$65,$S$8:$AG38,8,0)</f>
        <v>0</v>
      </c>
      <c r="AL66" s="265" t="n">
        <f aca="false">VLOOKUP(AL$65,$S$8:$AG$38,7,0)+VLOOKUP(AL$65,$S$8:$AG38,8,0)</f>
        <v>0</v>
      </c>
      <c r="AO66" s="1"/>
      <c r="AP66" s="1"/>
      <c r="AQ66" s="1"/>
      <c r="AR66" s="1"/>
      <c r="AS66" s="1"/>
      <c r="AT66" s="1"/>
    </row>
    <row r="67" customFormat="false" ht="12.75" hidden="false" customHeight="true" outlineLevel="0" collapsed="false">
      <c r="A67" s="266" t="s">
        <v>195</v>
      </c>
      <c r="B67" s="266"/>
      <c r="C67" s="267"/>
      <c r="D67" s="267"/>
      <c r="E67" s="268" t="s">
        <v>196</v>
      </c>
      <c r="F67" s="267"/>
      <c r="G67" s="269" t="s">
        <v>197</v>
      </c>
      <c r="H67" s="270" t="n">
        <v>0</v>
      </c>
      <c r="I67" s="271" t="n">
        <v>0</v>
      </c>
      <c r="J67" s="271" t="n">
        <v>0</v>
      </c>
      <c r="K67" s="271" t="n">
        <v>0</v>
      </c>
      <c r="L67" s="271" t="n">
        <v>0</v>
      </c>
      <c r="M67" s="271" t="n">
        <v>0</v>
      </c>
      <c r="N67" s="271"/>
      <c r="O67" s="271"/>
      <c r="P67" s="271" t="n">
        <v>0</v>
      </c>
      <c r="Q67" s="271" t="n">
        <v>0</v>
      </c>
      <c r="R67" s="271" t="n">
        <v>0</v>
      </c>
      <c r="S67" s="271" t="n">
        <v>0</v>
      </c>
      <c r="T67" s="271" t="n">
        <v>0</v>
      </c>
      <c r="U67" s="271"/>
      <c r="V67" s="271" t="n">
        <v>0</v>
      </c>
      <c r="W67" s="271" t="n">
        <v>0</v>
      </c>
      <c r="X67" s="271" t="n">
        <v>0</v>
      </c>
      <c r="Y67" s="271" t="n">
        <v>0</v>
      </c>
      <c r="Z67" s="271" t="n">
        <v>0</v>
      </c>
      <c r="AA67" s="271" t="n">
        <v>0</v>
      </c>
      <c r="AB67" s="271"/>
      <c r="AC67" s="271"/>
      <c r="AD67" s="271" t="n">
        <v>0</v>
      </c>
      <c r="AE67" s="271" t="n">
        <v>0</v>
      </c>
      <c r="AF67" s="271"/>
      <c r="AG67" s="271"/>
      <c r="AH67" s="271"/>
      <c r="AI67" s="271"/>
      <c r="AJ67" s="271"/>
      <c r="AK67" s="271"/>
      <c r="AL67" s="272"/>
      <c r="AM67" s="267"/>
      <c r="AN67" s="267"/>
      <c r="AO67" s="1"/>
      <c r="AP67" s="1"/>
      <c r="AQ67" s="1"/>
      <c r="AR67" s="1"/>
      <c r="AS67" s="1"/>
      <c r="AT67" s="1"/>
    </row>
    <row r="68" customFormat="false" ht="12.75" hidden="false" customHeight="true" outlineLevel="0" collapsed="false">
      <c r="A68" s="273" t="s">
        <v>82</v>
      </c>
      <c r="B68" s="274" t="n">
        <f aca="false">+H47</f>
        <v>0</v>
      </c>
      <c r="C68" s="267"/>
      <c r="D68" s="275" t="s">
        <v>198</v>
      </c>
      <c r="E68" s="275" t="s">
        <v>142</v>
      </c>
      <c r="F68" s="276" t="s">
        <v>199</v>
      </c>
      <c r="G68" s="264" t="s">
        <v>200</v>
      </c>
      <c r="H68" s="277" t="n">
        <f aca="false">SUM(H66:H67)</f>
        <v>0</v>
      </c>
      <c r="I68" s="278" t="n">
        <f aca="false">SUM(I66:I67)</f>
        <v>0</v>
      </c>
      <c r="J68" s="278" t="n">
        <f aca="false">SUM(J66:J67)</f>
        <v>0</v>
      </c>
      <c r="K68" s="278" t="n">
        <f aca="false">SUM(K66:K67)</f>
        <v>0</v>
      </c>
      <c r="L68" s="278" t="n">
        <f aca="false">SUM(L66:L67)</f>
        <v>0</v>
      </c>
      <c r="M68" s="278" t="n">
        <f aca="false">SUM(M66:M67)</f>
        <v>0</v>
      </c>
      <c r="N68" s="278" t="n">
        <f aca="false">SUM(N66:N67)</f>
        <v>0</v>
      </c>
      <c r="O68" s="278" t="n">
        <f aca="false">SUM(O66:O67)</f>
        <v>0</v>
      </c>
      <c r="P68" s="278" t="n">
        <f aca="false">SUM(P66:P67)</f>
        <v>0</v>
      </c>
      <c r="Q68" s="278" t="n">
        <f aca="false">SUM(Q66:Q67)</f>
        <v>0</v>
      </c>
      <c r="R68" s="278" t="n">
        <f aca="false">SUM(R66:R67)</f>
        <v>0</v>
      </c>
      <c r="S68" s="278" t="n">
        <f aca="false">SUM(S66:S67)</f>
        <v>0</v>
      </c>
      <c r="T68" s="278" t="n">
        <f aca="false">SUM(T66:T67)</f>
        <v>0</v>
      </c>
      <c r="U68" s="278" t="n">
        <f aca="false">SUM(U66:U67)</f>
        <v>0</v>
      </c>
      <c r="V68" s="278" t="n">
        <f aca="false">SUM(V66:V67)</f>
        <v>0</v>
      </c>
      <c r="W68" s="278" t="n">
        <f aca="false">SUM(W66:W67)</f>
        <v>0</v>
      </c>
      <c r="X68" s="278" t="n">
        <f aca="false">SUM(X66:X67)</f>
        <v>0</v>
      </c>
      <c r="Y68" s="278" t="n">
        <f aca="false">SUM(Y66:Y67)</f>
        <v>0</v>
      </c>
      <c r="Z68" s="278" t="n">
        <f aca="false">SUM(Z66:Z67)</f>
        <v>0</v>
      </c>
      <c r="AA68" s="278" t="n">
        <f aca="false">SUM(AA66:AA67)</f>
        <v>0</v>
      </c>
      <c r="AB68" s="278" t="n">
        <f aca="false">SUM(AB66:AB67)</f>
        <v>0</v>
      </c>
      <c r="AC68" s="278" t="n">
        <f aca="false">SUM(AC66:AC67)</f>
        <v>0</v>
      </c>
      <c r="AD68" s="278" t="n">
        <f aca="false">SUM(AD66:AD67)</f>
        <v>0</v>
      </c>
      <c r="AE68" s="278" t="n">
        <f aca="false">SUM(AE66:AE67)</f>
        <v>0</v>
      </c>
      <c r="AF68" s="278" t="n">
        <f aca="false">SUM(AF66:AF67)</f>
        <v>0</v>
      </c>
      <c r="AG68" s="278" t="n">
        <f aca="false">SUM(AG66:AG67)</f>
        <v>0</v>
      </c>
      <c r="AH68" s="278" t="n">
        <f aca="false">SUM(AH66:AH67)</f>
        <v>0</v>
      </c>
      <c r="AI68" s="278" t="n">
        <f aca="false">SUM(AI66:AI67)</f>
        <v>0</v>
      </c>
      <c r="AJ68" s="278" t="n">
        <f aca="false">SUM(AJ66:AJ67)</f>
        <v>0</v>
      </c>
      <c r="AK68" s="278" t="n">
        <f aca="false">SUM(AK66:AK67)</f>
        <v>0</v>
      </c>
      <c r="AL68" s="279" t="n">
        <f aca="false">SUM(AL66:AL67)</f>
        <v>0</v>
      </c>
      <c r="AM68" s="267"/>
      <c r="AN68" s="1"/>
      <c r="AO68" s="1"/>
      <c r="AP68" s="1"/>
      <c r="AQ68" s="1"/>
      <c r="AR68" s="1"/>
      <c r="AS68" s="1"/>
      <c r="AT68" s="1"/>
    </row>
    <row r="69" customFormat="false" ht="12.75" hidden="false" customHeight="true" outlineLevel="0" collapsed="false">
      <c r="A69" s="273" t="s">
        <v>80</v>
      </c>
      <c r="B69" s="274" t="n">
        <f aca="false">+I47</f>
        <v>0</v>
      </c>
      <c r="C69" s="267"/>
      <c r="D69" s="280" t="s">
        <v>201</v>
      </c>
      <c r="E69" s="280" t="s">
        <v>201</v>
      </c>
      <c r="F69" s="281" t="s">
        <v>137</v>
      </c>
      <c r="G69" s="282"/>
      <c r="H69" s="283" t="s">
        <v>202</v>
      </c>
      <c r="I69" s="267"/>
      <c r="J69" s="267"/>
      <c r="K69" s="267"/>
      <c r="L69" s="267"/>
      <c r="M69" s="267"/>
      <c r="N69" s="267"/>
      <c r="O69" s="267"/>
      <c r="P69" s="267"/>
      <c r="Q69" s="267"/>
      <c r="R69" s="267"/>
      <c r="S69" s="267"/>
      <c r="T69" s="267"/>
      <c r="U69" s="267"/>
      <c r="V69" s="267"/>
      <c r="W69" s="267"/>
      <c r="X69" s="267"/>
      <c r="Y69" s="267"/>
      <c r="Z69" s="267"/>
      <c r="AA69" s="267"/>
      <c r="AB69" s="267"/>
      <c r="AC69" s="267"/>
      <c r="AD69" s="267"/>
      <c r="AE69" s="267"/>
      <c r="AF69" s="267"/>
      <c r="AG69" s="267"/>
      <c r="AH69" s="267"/>
      <c r="AI69" s="267"/>
      <c r="AJ69" s="267"/>
      <c r="AK69" s="267"/>
      <c r="AL69" s="267"/>
      <c r="AM69" s="267"/>
      <c r="AN69" s="1"/>
      <c r="AO69" s="1"/>
      <c r="AP69" s="1"/>
      <c r="AQ69" s="1"/>
      <c r="AR69" s="1"/>
      <c r="AS69" s="1"/>
      <c r="AT69" s="1"/>
    </row>
    <row r="70" customFormat="false" ht="12.75" hidden="false" customHeight="true" outlineLevel="0" collapsed="false">
      <c r="A70" s="284"/>
      <c r="B70" s="284"/>
      <c r="C70" s="267"/>
      <c r="D70" s="285"/>
      <c r="E70" s="285"/>
      <c r="F70" s="285"/>
      <c r="G70" s="284"/>
      <c r="H70" s="286" t="n">
        <f aca="false">B4</f>
        <v>37591</v>
      </c>
      <c r="I70" s="286" t="n">
        <f aca="false">C4</f>
        <v>0</v>
      </c>
      <c r="J70" s="286" t="n">
        <f aca="false">D4</f>
        <v>0</v>
      </c>
      <c r="K70" s="286" t="str">
        <f aca="false">E4</f>
        <v>Check Figures</v>
      </c>
      <c r="L70" s="286" t="n">
        <f aca="false">F4</f>
        <v>0</v>
      </c>
      <c r="M70" s="286" t="n">
        <f aca="false">G4</f>
        <v>0</v>
      </c>
      <c r="N70" s="286" t="n">
        <f aca="false">H4</f>
        <v>0</v>
      </c>
      <c r="O70" s="286" t="n">
        <f aca="false">I4</f>
        <v>0</v>
      </c>
      <c r="P70" s="286" t="n">
        <f aca="false">J4</f>
        <v>0</v>
      </c>
      <c r="Q70" s="286" t="n">
        <f aca="false">K4</f>
        <v>0</v>
      </c>
      <c r="R70" s="286" t="n">
        <f aca="false">L4</f>
        <v>0</v>
      </c>
      <c r="S70" s="286" t="n">
        <f aca="false">M4</f>
        <v>0</v>
      </c>
      <c r="T70" s="286" t="n">
        <f aca="false">N4</f>
        <v>0</v>
      </c>
      <c r="U70" s="286" t="n">
        <f aca="false">O4</f>
        <v>0</v>
      </c>
      <c r="V70" s="286" t="n">
        <f aca="false">P4</f>
        <v>0</v>
      </c>
      <c r="W70" s="286" t="n">
        <f aca="false">Q4</f>
        <v>0</v>
      </c>
      <c r="X70" s="286" t="n">
        <f aca="false">R4</f>
        <v>0</v>
      </c>
      <c r="Y70" s="286" t="n">
        <f aca="false">S4</f>
        <v>0</v>
      </c>
      <c r="Z70" s="286" t="n">
        <f aca="false">T4</f>
        <v>0</v>
      </c>
      <c r="AA70" s="286" t="n">
        <f aca="false">U4</f>
        <v>0</v>
      </c>
      <c r="AB70" s="286" t="n">
        <f aca="false">V4</f>
        <v>0</v>
      </c>
      <c r="AC70" s="286" t="n">
        <f aca="false">W4</f>
        <v>0</v>
      </c>
      <c r="AD70" s="286" t="n">
        <f aca="false">X4</f>
        <v>0</v>
      </c>
      <c r="AE70" s="286" t="n">
        <f aca="false">Y4</f>
        <v>0</v>
      </c>
      <c r="AF70" s="286" t="n">
        <f aca="false">Z4</f>
        <v>0</v>
      </c>
      <c r="AG70" s="286" t="n">
        <f aca="false">AA4</f>
        <v>0</v>
      </c>
      <c r="AH70" s="286" t="n">
        <f aca="false">AB4</f>
        <v>0</v>
      </c>
      <c r="AI70" s="286" t="n">
        <f aca="false">AC4</f>
        <v>0</v>
      </c>
      <c r="AJ70" s="286" t="n">
        <f aca="false">AD4</f>
        <v>0</v>
      </c>
      <c r="AK70" s="286" t="n">
        <f aca="false">AE4</f>
        <v>0</v>
      </c>
      <c r="AL70" s="286" t="n">
        <f aca="false">AF4</f>
        <v>0</v>
      </c>
      <c r="AM70" s="275" t="s">
        <v>142</v>
      </c>
      <c r="AN70" s="1"/>
      <c r="AO70" s="1"/>
      <c r="AP70" s="1"/>
      <c r="AQ70" s="1"/>
      <c r="AR70" s="1"/>
      <c r="AS70" s="1"/>
      <c r="AT70" s="1"/>
    </row>
    <row r="71" customFormat="false" ht="12.75" hidden="false" customHeight="true" outlineLevel="0" collapsed="false">
      <c r="A71" s="287" t="s">
        <v>203</v>
      </c>
      <c r="B71" s="288"/>
      <c r="C71" s="289"/>
      <c r="D71" s="290" t="n">
        <v>0</v>
      </c>
      <c r="E71" s="291" t="n">
        <f aca="false">AM71</f>
        <v>0</v>
      </c>
      <c r="F71" s="292" t="n">
        <f aca="false">E71-D71</f>
        <v>0</v>
      </c>
      <c r="G71" s="284"/>
      <c r="H71" s="290"/>
      <c r="I71" s="290"/>
      <c r="J71" s="290"/>
      <c r="K71" s="290"/>
      <c r="L71" s="290"/>
      <c r="M71" s="290"/>
      <c r="N71" s="290"/>
      <c r="O71" s="290"/>
      <c r="P71" s="290"/>
      <c r="Q71" s="290"/>
      <c r="R71" s="290"/>
      <c r="S71" s="290"/>
      <c r="T71" s="290"/>
      <c r="U71" s="290"/>
      <c r="V71" s="290"/>
      <c r="W71" s="290"/>
      <c r="X71" s="290"/>
      <c r="Y71" s="290"/>
      <c r="Z71" s="290"/>
      <c r="AA71" s="290"/>
      <c r="AB71" s="290"/>
      <c r="AC71" s="290"/>
      <c r="AD71" s="290"/>
      <c r="AE71" s="290"/>
      <c r="AF71" s="290"/>
      <c r="AG71" s="290"/>
      <c r="AH71" s="290"/>
      <c r="AI71" s="290"/>
      <c r="AJ71" s="290"/>
      <c r="AK71" s="290"/>
      <c r="AL71" s="290"/>
      <c r="AM71" s="293" t="n">
        <f aca="false">SUM(H71:AL71)</f>
        <v>0</v>
      </c>
      <c r="AN71" s="59"/>
      <c r="AO71" s="59"/>
      <c r="AP71" s="59"/>
      <c r="AQ71" s="59"/>
      <c r="AR71" s="59"/>
      <c r="AS71" s="59"/>
      <c r="AT71" s="59"/>
      <c r="AU71" s="294"/>
      <c r="AV71" s="294"/>
      <c r="AW71" s="294"/>
      <c r="AX71" s="294"/>
    </row>
    <row r="72" customFormat="false" ht="12.75" hidden="true" customHeight="true" outlineLevel="0" collapsed="false">
      <c r="A72" s="295" t="s">
        <v>204</v>
      </c>
      <c r="B72" s="288"/>
      <c r="C72" s="289"/>
      <c r="D72" s="296" t="n">
        <v>0</v>
      </c>
      <c r="E72" s="297" t="n">
        <f aca="false">AM72</f>
        <v>0</v>
      </c>
      <c r="F72" s="298" t="n">
        <f aca="false">E72-D72</f>
        <v>0</v>
      </c>
      <c r="G72" s="284"/>
      <c r="H72" s="299"/>
      <c r="I72" s="299"/>
      <c r="J72" s="299"/>
      <c r="K72" s="299"/>
      <c r="L72" s="299"/>
      <c r="M72" s="299"/>
      <c r="N72" s="299"/>
      <c r="O72" s="299"/>
      <c r="P72" s="299"/>
      <c r="Q72" s="299"/>
      <c r="R72" s="299"/>
      <c r="S72" s="299"/>
      <c r="T72" s="299"/>
      <c r="U72" s="299"/>
      <c r="V72" s="299"/>
      <c r="W72" s="299"/>
      <c r="X72" s="299"/>
      <c r="Y72" s="299"/>
      <c r="Z72" s="299"/>
      <c r="AA72" s="299"/>
      <c r="AB72" s="299"/>
      <c r="AC72" s="299"/>
      <c r="AD72" s="299"/>
      <c r="AE72" s="299"/>
      <c r="AF72" s="299"/>
      <c r="AG72" s="299"/>
      <c r="AH72" s="299"/>
      <c r="AI72" s="299"/>
      <c r="AJ72" s="299"/>
      <c r="AK72" s="299"/>
      <c r="AL72" s="299"/>
      <c r="AM72" s="293" t="n">
        <f aca="false">SUM(H72:AL72)</f>
        <v>0</v>
      </c>
      <c r="AN72" s="59"/>
      <c r="AO72" s="59"/>
      <c r="AP72" s="59"/>
      <c r="AQ72" s="59"/>
      <c r="AR72" s="59"/>
      <c r="AS72" s="59"/>
      <c r="AT72" s="59"/>
      <c r="AU72" s="294"/>
      <c r="AV72" s="294"/>
      <c r="AW72" s="294"/>
      <c r="AX72" s="294"/>
    </row>
    <row r="73" customFormat="false" ht="12.75" hidden="true" customHeight="true" outlineLevel="0" collapsed="false">
      <c r="A73" s="295" t="s">
        <v>173</v>
      </c>
      <c r="B73" s="288"/>
      <c r="C73" s="289"/>
      <c r="D73" s="296" t="n">
        <v>0</v>
      </c>
      <c r="E73" s="297" t="n">
        <f aca="false">AM73</f>
        <v>0</v>
      </c>
      <c r="F73" s="298" t="n">
        <f aca="false">E73-D73</f>
        <v>0</v>
      </c>
      <c r="G73" s="284"/>
      <c r="H73" s="299"/>
      <c r="I73" s="299"/>
      <c r="J73" s="299"/>
      <c r="K73" s="299"/>
      <c r="L73" s="299"/>
      <c r="M73" s="299"/>
      <c r="N73" s="299"/>
      <c r="O73" s="299"/>
      <c r="P73" s="299"/>
      <c r="Q73" s="299"/>
      <c r="R73" s="299"/>
      <c r="S73" s="299"/>
      <c r="T73" s="299"/>
      <c r="U73" s="299"/>
      <c r="V73" s="299"/>
      <c r="W73" s="299"/>
      <c r="X73" s="299"/>
      <c r="Y73" s="299"/>
      <c r="Z73" s="299"/>
      <c r="AA73" s="299"/>
      <c r="AB73" s="299"/>
      <c r="AC73" s="299"/>
      <c r="AD73" s="299"/>
      <c r="AE73" s="299"/>
      <c r="AF73" s="299"/>
      <c r="AG73" s="299"/>
      <c r="AH73" s="299"/>
      <c r="AI73" s="299"/>
      <c r="AJ73" s="299"/>
      <c r="AK73" s="299"/>
      <c r="AL73" s="299"/>
      <c r="AM73" s="293" t="n">
        <f aca="false">SUM(H73:AL73)</f>
        <v>0</v>
      </c>
      <c r="AN73" s="59"/>
      <c r="AO73" s="59"/>
      <c r="AP73" s="59"/>
      <c r="AQ73" s="59"/>
      <c r="AR73" s="59"/>
      <c r="AS73" s="59"/>
      <c r="AT73" s="59"/>
      <c r="AU73" s="294"/>
      <c r="AV73" s="294"/>
      <c r="AW73" s="294"/>
      <c r="AX73" s="294"/>
    </row>
    <row r="74" customFormat="false" ht="12.75" hidden="false" customHeight="true" outlineLevel="0" collapsed="false">
      <c r="A74" s="300" t="s">
        <v>205</v>
      </c>
      <c r="B74" s="284"/>
      <c r="C74" s="267"/>
      <c r="D74" s="301"/>
      <c r="E74" s="302"/>
      <c r="F74" s="302"/>
      <c r="G74" s="284"/>
      <c r="H74" s="301"/>
      <c r="I74" s="301"/>
      <c r="J74" s="301"/>
      <c r="K74" s="301"/>
      <c r="L74" s="301"/>
      <c r="M74" s="301"/>
      <c r="N74" s="301"/>
      <c r="O74" s="301"/>
      <c r="P74" s="301"/>
      <c r="Q74" s="301"/>
      <c r="R74" s="301"/>
      <c r="S74" s="301"/>
      <c r="T74" s="301"/>
      <c r="U74" s="301"/>
      <c r="V74" s="301"/>
      <c r="W74" s="301"/>
      <c r="X74" s="301"/>
      <c r="Y74" s="301"/>
      <c r="Z74" s="301"/>
      <c r="AA74" s="301"/>
      <c r="AB74" s="301"/>
      <c r="AC74" s="301"/>
      <c r="AD74" s="301"/>
      <c r="AE74" s="301"/>
      <c r="AF74" s="301"/>
      <c r="AG74" s="301"/>
      <c r="AH74" s="301"/>
      <c r="AI74" s="301"/>
      <c r="AJ74" s="301"/>
      <c r="AK74" s="301"/>
      <c r="AL74" s="301"/>
      <c r="AM74" s="301"/>
      <c r="AN74" s="59"/>
      <c r="AO74" s="59"/>
      <c r="AP74" s="59"/>
      <c r="AQ74" s="59"/>
      <c r="AR74" s="59"/>
      <c r="AS74" s="59"/>
      <c r="AT74" s="59"/>
      <c r="AU74" s="294"/>
      <c r="AV74" s="294"/>
      <c r="AW74" s="294"/>
      <c r="AX74" s="294"/>
    </row>
    <row r="75" customFormat="false" ht="12.75" hidden="false" customHeight="true" outlineLevel="0" collapsed="false">
      <c r="A75" s="284" t="s">
        <v>206</v>
      </c>
      <c r="B75" s="284"/>
      <c r="C75" s="267"/>
      <c r="D75" s="301"/>
      <c r="E75" s="302"/>
      <c r="F75" s="302"/>
      <c r="G75" s="284"/>
      <c r="H75" s="301"/>
      <c r="I75" s="301"/>
      <c r="J75" s="301"/>
      <c r="K75" s="301"/>
      <c r="L75" s="301"/>
      <c r="M75" s="301"/>
      <c r="N75" s="301"/>
      <c r="O75" s="301"/>
      <c r="P75" s="301"/>
      <c r="Q75" s="301"/>
      <c r="R75" s="301"/>
      <c r="S75" s="301"/>
      <c r="T75" s="301"/>
      <c r="U75" s="301"/>
      <c r="V75" s="301"/>
      <c r="W75" s="301"/>
      <c r="X75" s="301"/>
      <c r="Y75" s="301"/>
      <c r="Z75" s="301"/>
      <c r="AA75" s="301"/>
      <c r="AB75" s="301"/>
      <c r="AC75" s="301"/>
      <c r="AD75" s="301"/>
      <c r="AE75" s="301"/>
      <c r="AF75" s="301"/>
      <c r="AG75" s="301"/>
      <c r="AH75" s="301"/>
      <c r="AI75" s="301"/>
      <c r="AJ75" s="301"/>
      <c r="AK75" s="301"/>
      <c r="AL75" s="301"/>
      <c r="AM75" s="301"/>
      <c r="AN75" s="59"/>
      <c r="AO75" s="59"/>
      <c r="AP75" s="59"/>
      <c r="AQ75" s="59"/>
      <c r="AR75" s="59"/>
      <c r="AS75" s="59"/>
      <c r="AT75" s="59"/>
      <c r="AU75" s="294"/>
      <c r="AV75" s="294"/>
      <c r="AW75" s="294"/>
      <c r="AX75" s="294"/>
    </row>
    <row r="76" customFormat="false" ht="12.75" hidden="false" customHeight="true" outlineLevel="0" collapsed="false">
      <c r="A76" s="303" t="s">
        <v>207</v>
      </c>
      <c r="B76" s="304"/>
      <c r="C76" s="289"/>
      <c r="D76" s="290" t="n">
        <v>0</v>
      </c>
      <c r="E76" s="291" t="n">
        <f aca="false">AM76</f>
        <v>0</v>
      </c>
      <c r="F76" s="305" t="n">
        <f aca="false">E76-D76</f>
        <v>0</v>
      </c>
      <c r="G76" s="284"/>
      <c r="H76" s="306"/>
      <c r="I76" s="306"/>
      <c r="J76" s="306"/>
      <c r="K76" s="306"/>
      <c r="L76" s="306"/>
      <c r="M76" s="306"/>
      <c r="N76" s="306"/>
      <c r="O76" s="306"/>
      <c r="P76" s="306"/>
      <c r="Q76" s="306"/>
      <c r="R76" s="306"/>
      <c r="S76" s="306"/>
      <c r="T76" s="306"/>
      <c r="U76" s="306"/>
      <c r="V76" s="306"/>
      <c r="W76" s="306"/>
      <c r="X76" s="306"/>
      <c r="Y76" s="306"/>
      <c r="Z76" s="306"/>
      <c r="AA76" s="306"/>
      <c r="AB76" s="306"/>
      <c r="AC76" s="306"/>
      <c r="AD76" s="306"/>
      <c r="AE76" s="306"/>
      <c r="AF76" s="306"/>
      <c r="AG76" s="306"/>
      <c r="AH76" s="306"/>
      <c r="AI76" s="306"/>
      <c r="AJ76" s="306"/>
      <c r="AK76" s="306"/>
      <c r="AL76" s="306"/>
      <c r="AM76" s="293" t="n">
        <f aca="false">SUM(H76:AL76)</f>
        <v>0</v>
      </c>
      <c r="AN76" s="1"/>
      <c r="AO76" s="1"/>
      <c r="AP76" s="1"/>
      <c r="AQ76" s="1"/>
      <c r="AR76" s="1"/>
      <c r="AS76" s="1"/>
      <c r="AT76" s="1"/>
    </row>
    <row r="77" customFormat="false" ht="12.75" hidden="true" customHeight="true" outlineLevel="0" collapsed="false">
      <c r="A77" s="303" t="s">
        <v>208</v>
      </c>
      <c r="B77" s="304"/>
      <c r="C77" s="289"/>
      <c r="D77" s="290" t="n">
        <v>0</v>
      </c>
      <c r="E77" s="291" t="n">
        <f aca="false">AM77</f>
        <v>0</v>
      </c>
      <c r="F77" s="305" t="n">
        <f aca="false">E77-D77</f>
        <v>0</v>
      </c>
      <c r="G77" s="284"/>
      <c r="H77" s="306"/>
      <c r="I77" s="306"/>
      <c r="J77" s="306"/>
      <c r="K77" s="306"/>
      <c r="L77" s="306"/>
      <c r="M77" s="306"/>
      <c r="N77" s="306"/>
      <c r="O77" s="306"/>
      <c r="P77" s="306"/>
      <c r="Q77" s="306"/>
      <c r="R77" s="306"/>
      <c r="S77" s="306"/>
      <c r="T77" s="306"/>
      <c r="U77" s="306"/>
      <c r="V77" s="306"/>
      <c r="W77" s="306"/>
      <c r="X77" s="306"/>
      <c r="Y77" s="306"/>
      <c r="Z77" s="306"/>
      <c r="AA77" s="306"/>
      <c r="AB77" s="306"/>
      <c r="AC77" s="306"/>
      <c r="AD77" s="306"/>
      <c r="AE77" s="306"/>
      <c r="AF77" s="306"/>
      <c r="AG77" s="306"/>
      <c r="AH77" s="306"/>
      <c r="AI77" s="306"/>
      <c r="AJ77" s="306"/>
      <c r="AK77" s="306"/>
      <c r="AL77" s="306"/>
      <c r="AM77" s="293" t="n">
        <f aca="false">SUM(H77:AL77)</f>
        <v>0</v>
      </c>
      <c r="AN77" s="1"/>
      <c r="AO77" s="1"/>
      <c r="AP77" s="1"/>
      <c r="AQ77" s="1"/>
      <c r="AR77" s="1"/>
      <c r="AS77" s="1"/>
      <c r="AT77" s="1"/>
    </row>
    <row r="78" customFormat="false" ht="12.75" hidden="true" customHeight="true" outlineLevel="0" collapsed="false">
      <c r="A78" s="303" t="s">
        <v>209</v>
      </c>
      <c r="B78" s="304"/>
      <c r="C78" s="289"/>
      <c r="D78" s="290" t="n">
        <v>0</v>
      </c>
      <c r="E78" s="291" t="n">
        <f aca="false">AM78</f>
        <v>0</v>
      </c>
      <c r="F78" s="305" t="n">
        <f aca="false">E78-D78</f>
        <v>0</v>
      </c>
      <c r="G78" s="284"/>
      <c r="H78" s="306"/>
      <c r="I78" s="306"/>
      <c r="J78" s="306"/>
      <c r="K78" s="306"/>
      <c r="L78" s="306"/>
      <c r="M78" s="306"/>
      <c r="N78" s="306"/>
      <c r="O78" s="306"/>
      <c r="P78" s="306"/>
      <c r="Q78" s="306"/>
      <c r="R78" s="306"/>
      <c r="S78" s="306"/>
      <c r="T78" s="306"/>
      <c r="U78" s="306"/>
      <c r="V78" s="306"/>
      <c r="W78" s="306"/>
      <c r="X78" s="306"/>
      <c r="Y78" s="306"/>
      <c r="Z78" s="306"/>
      <c r="AA78" s="306"/>
      <c r="AB78" s="306"/>
      <c r="AC78" s="306"/>
      <c r="AD78" s="306"/>
      <c r="AE78" s="306"/>
      <c r="AF78" s="306"/>
      <c r="AG78" s="306"/>
      <c r="AH78" s="306"/>
      <c r="AI78" s="306"/>
      <c r="AJ78" s="306"/>
      <c r="AK78" s="306"/>
      <c r="AL78" s="306"/>
      <c r="AM78" s="293" t="n">
        <f aca="false">SUM(H78:AL78)</f>
        <v>0</v>
      </c>
      <c r="AN78" s="1"/>
      <c r="AO78" s="1"/>
      <c r="AP78" s="1"/>
      <c r="AQ78" s="1"/>
      <c r="AR78" s="1"/>
      <c r="AS78" s="1"/>
      <c r="AT78" s="1"/>
    </row>
    <row r="79" customFormat="false" ht="12.75" hidden="true" customHeight="true" outlineLevel="0" collapsed="false">
      <c r="A79" s="303" t="s">
        <v>210</v>
      </c>
      <c r="B79" s="304"/>
      <c r="C79" s="289"/>
      <c r="D79" s="290" t="n">
        <v>0</v>
      </c>
      <c r="E79" s="291" t="n">
        <f aca="false">AM79</f>
        <v>0</v>
      </c>
      <c r="F79" s="305" t="n">
        <f aca="false">E79-D79</f>
        <v>0</v>
      </c>
      <c r="G79" s="284"/>
      <c r="H79" s="306"/>
      <c r="I79" s="306"/>
      <c r="J79" s="306"/>
      <c r="K79" s="306"/>
      <c r="L79" s="306"/>
      <c r="M79" s="306"/>
      <c r="N79" s="306"/>
      <c r="O79" s="306"/>
      <c r="P79" s="306"/>
      <c r="Q79" s="306"/>
      <c r="R79" s="306"/>
      <c r="S79" s="306"/>
      <c r="T79" s="306"/>
      <c r="U79" s="306"/>
      <c r="V79" s="306"/>
      <c r="W79" s="306"/>
      <c r="X79" s="306"/>
      <c r="Y79" s="306"/>
      <c r="Z79" s="306"/>
      <c r="AA79" s="306"/>
      <c r="AB79" s="306"/>
      <c r="AC79" s="306"/>
      <c r="AD79" s="306"/>
      <c r="AE79" s="306"/>
      <c r="AF79" s="306"/>
      <c r="AG79" s="306"/>
      <c r="AH79" s="306"/>
      <c r="AI79" s="306"/>
      <c r="AJ79" s="306"/>
      <c r="AK79" s="306"/>
      <c r="AL79" s="306"/>
      <c r="AM79" s="293" t="n">
        <f aca="false">SUM(H79:AL79)</f>
        <v>0</v>
      </c>
      <c r="AN79" s="1"/>
      <c r="AO79" s="1"/>
      <c r="AP79" s="1"/>
      <c r="AQ79" s="1"/>
      <c r="AR79" s="1"/>
      <c r="AS79" s="1"/>
      <c r="AT79" s="1"/>
    </row>
    <row r="80" customFormat="false" ht="12.75" hidden="true" customHeight="true" outlineLevel="0" collapsed="false">
      <c r="A80" s="303" t="s">
        <v>211</v>
      </c>
      <c r="B80" s="304"/>
      <c r="C80" s="289"/>
      <c r="D80" s="290" t="n">
        <v>0</v>
      </c>
      <c r="E80" s="291" t="n">
        <f aca="false">AM80</f>
        <v>0</v>
      </c>
      <c r="F80" s="305" t="n">
        <f aca="false">E80-D80</f>
        <v>0</v>
      </c>
      <c r="G80" s="284"/>
      <c r="H80" s="306"/>
      <c r="I80" s="306"/>
      <c r="J80" s="306"/>
      <c r="K80" s="306"/>
      <c r="L80" s="306"/>
      <c r="M80" s="306"/>
      <c r="N80" s="306"/>
      <c r="O80" s="306"/>
      <c r="P80" s="306"/>
      <c r="Q80" s="306"/>
      <c r="R80" s="306"/>
      <c r="S80" s="306"/>
      <c r="T80" s="306"/>
      <c r="U80" s="306"/>
      <c r="V80" s="306"/>
      <c r="W80" s="306"/>
      <c r="X80" s="306"/>
      <c r="Y80" s="306"/>
      <c r="Z80" s="306"/>
      <c r="AA80" s="306"/>
      <c r="AB80" s="306"/>
      <c r="AC80" s="306"/>
      <c r="AD80" s="306"/>
      <c r="AE80" s="306"/>
      <c r="AF80" s="306"/>
      <c r="AG80" s="306"/>
      <c r="AH80" s="306"/>
      <c r="AI80" s="306"/>
      <c r="AJ80" s="306"/>
      <c r="AK80" s="306"/>
      <c r="AL80" s="306"/>
      <c r="AM80" s="293" t="n">
        <f aca="false">SUM(H80:AL80)</f>
        <v>0</v>
      </c>
      <c r="AN80" s="1"/>
      <c r="AO80" s="1"/>
      <c r="AP80" s="1"/>
      <c r="AQ80" s="1"/>
      <c r="AR80" s="1"/>
      <c r="AS80" s="1"/>
      <c r="AT80" s="1"/>
    </row>
    <row r="81" customFormat="false" ht="12.75" hidden="true" customHeight="true" outlineLevel="0" collapsed="false">
      <c r="A81" s="303" t="s">
        <v>212</v>
      </c>
      <c r="B81" s="304"/>
      <c r="C81" s="289"/>
      <c r="D81" s="290" t="n">
        <v>0</v>
      </c>
      <c r="E81" s="291" t="n">
        <f aca="false">AM81</f>
        <v>0</v>
      </c>
      <c r="F81" s="305" t="n">
        <f aca="false">E81-D81</f>
        <v>0</v>
      </c>
      <c r="G81" s="284"/>
      <c r="H81" s="306"/>
      <c r="I81" s="306"/>
      <c r="J81" s="306"/>
      <c r="K81" s="306"/>
      <c r="L81" s="306"/>
      <c r="M81" s="306"/>
      <c r="N81" s="306"/>
      <c r="O81" s="306"/>
      <c r="P81" s="306"/>
      <c r="Q81" s="306"/>
      <c r="R81" s="306"/>
      <c r="S81" s="306"/>
      <c r="T81" s="306"/>
      <c r="U81" s="306"/>
      <c r="V81" s="306"/>
      <c r="W81" s="306"/>
      <c r="X81" s="306"/>
      <c r="Y81" s="306"/>
      <c r="Z81" s="306"/>
      <c r="AA81" s="306"/>
      <c r="AB81" s="306"/>
      <c r="AC81" s="306"/>
      <c r="AD81" s="306"/>
      <c r="AE81" s="306"/>
      <c r="AF81" s="306"/>
      <c r="AG81" s="306"/>
      <c r="AH81" s="306"/>
      <c r="AI81" s="306"/>
      <c r="AJ81" s="306"/>
      <c r="AK81" s="306"/>
      <c r="AL81" s="306"/>
      <c r="AM81" s="293" t="n">
        <f aca="false">SUM(H81:AL81)</f>
        <v>0</v>
      </c>
      <c r="AN81" s="1"/>
      <c r="AO81" s="1"/>
      <c r="AP81" s="1"/>
      <c r="AQ81" s="1"/>
      <c r="AR81" s="1"/>
      <c r="AS81" s="1"/>
      <c r="AT81" s="1"/>
    </row>
    <row r="82" customFormat="false" ht="12.75" hidden="false" customHeight="true" outlineLevel="0" collapsed="false">
      <c r="A82" s="303" t="s">
        <v>213</v>
      </c>
      <c r="B82" s="304"/>
      <c r="C82" s="289"/>
      <c r="D82" s="290" t="n">
        <v>0</v>
      </c>
      <c r="E82" s="291" t="n">
        <f aca="false">AM82</f>
        <v>0</v>
      </c>
      <c r="F82" s="305" t="n">
        <f aca="false">E82-D82</f>
        <v>0</v>
      </c>
      <c r="G82" s="284"/>
      <c r="H82" s="306"/>
      <c r="I82" s="306"/>
      <c r="J82" s="306"/>
      <c r="K82" s="306"/>
      <c r="L82" s="306"/>
      <c r="M82" s="306"/>
      <c r="N82" s="306"/>
      <c r="O82" s="306"/>
      <c r="P82" s="306"/>
      <c r="Q82" s="306"/>
      <c r="R82" s="306"/>
      <c r="S82" s="306"/>
      <c r="T82" s="306"/>
      <c r="U82" s="306"/>
      <c r="V82" s="306"/>
      <c r="W82" s="306"/>
      <c r="X82" s="306"/>
      <c r="Y82" s="306"/>
      <c r="Z82" s="306"/>
      <c r="AA82" s="306"/>
      <c r="AB82" s="306"/>
      <c r="AC82" s="306"/>
      <c r="AD82" s="306"/>
      <c r="AE82" s="306"/>
      <c r="AF82" s="306"/>
      <c r="AG82" s="306"/>
      <c r="AH82" s="306"/>
      <c r="AI82" s="306"/>
      <c r="AJ82" s="306"/>
      <c r="AK82" s="306"/>
      <c r="AL82" s="306"/>
      <c r="AM82" s="293" t="n">
        <f aca="false">SUM(H82:AL82)</f>
        <v>0</v>
      </c>
      <c r="AN82" s="1"/>
      <c r="AO82" s="1"/>
      <c r="AP82" s="1"/>
      <c r="AQ82" s="1"/>
      <c r="AR82" s="1"/>
      <c r="AS82" s="1"/>
      <c r="AT82" s="1"/>
    </row>
    <row r="83" customFormat="false" ht="12.75" hidden="false" customHeight="true" outlineLevel="0" collapsed="false">
      <c r="A83" s="303" t="s">
        <v>214</v>
      </c>
      <c r="B83" s="304"/>
      <c r="C83" s="289"/>
      <c r="D83" s="290" t="n">
        <v>0</v>
      </c>
      <c r="E83" s="291" t="n">
        <f aca="false">AM83</f>
        <v>0</v>
      </c>
      <c r="F83" s="305" t="n">
        <f aca="false">E83-D83</f>
        <v>0</v>
      </c>
      <c r="G83" s="307" t="s">
        <v>215</v>
      </c>
      <c r="H83" s="308"/>
      <c r="I83" s="308"/>
      <c r="J83" s="308"/>
      <c r="K83" s="308"/>
      <c r="L83" s="308"/>
      <c r="M83" s="308"/>
      <c r="N83" s="308"/>
      <c r="O83" s="308"/>
      <c r="P83" s="308"/>
      <c r="Q83" s="308"/>
      <c r="R83" s="308"/>
      <c r="S83" s="308"/>
      <c r="T83" s="308"/>
      <c r="U83" s="308"/>
      <c r="V83" s="308"/>
      <c r="W83" s="308"/>
      <c r="X83" s="308"/>
      <c r="Y83" s="308"/>
      <c r="Z83" s="308"/>
      <c r="AA83" s="308"/>
      <c r="AB83" s="308"/>
      <c r="AC83" s="308"/>
      <c r="AD83" s="308"/>
      <c r="AE83" s="308"/>
      <c r="AF83" s="308"/>
      <c r="AG83" s="308"/>
      <c r="AH83" s="308"/>
      <c r="AI83" s="308"/>
      <c r="AJ83" s="308"/>
      <c r="AK83" s="308"/>
      <c r="AL83" s="308"/>
      <c r="AM83" s="293" t="n">
        <f aca="false">SUM(H83:AL83)</f>
        <v>0</v>
      </c>
      <c r="AN83" s="1"/>
      <c r="AO83" s="1"/>
      <c r="AP83" s="1"/>
      <c r="AQ83" s="1"/>
      <c r="AR83" s="1"/>
      <c r="AS83" s="1"/>
      <c r="AT83" s="1"/>
    </row>
    <row r="84" customFormat="false" ht="12.75" hidden="true" customHeight="true" outlineLevel="0" collapsed="false">
      <c r="A84" s="309" t="s">
        <v>216</v>
      </c>
      <c r="B84" s="304"/>
      <c r="C84" s="289"/>
      <c r="D84" s="290" t="n">
        <v>0</v>
      </c>
      <c r="E84" s="291" t="n">
        <f aca="false">AM84</f>
        <v>0</v>
      </c>
      <c r="F84" s="305" t="n">
        <f aca="false">E84-D84</f>
        <v>0</v>
      </c>
      <c r="G84" s="284"/>
      <c r="H84" s="306"/>
      <c r="I84" s="306"/>
      <c r="J84" s="306"/>
      <c r="K84" s="306"/>
      <c r="L84" s="306"/>
      <c r="M84" s="306"/>
      <c r="N84" s="306"/>
      <c r="O84" s="306"/>
      <c r="P84" s="306"/>
      <c r="Q84" s="306"/>
      <c r="R84" s="306"/>
      <c r="S84" s="306"/>
      <c r="T84" s="306"/>
      <c r="U84" s="306"/>
      <c r="V84" s="306"/>
      <c r="W84" s="306"/>
      <c r="X84" s="306"/>
      <c r="Y84" s="306"/>
      <c r="Z84" s="306"/>
      <c r="AA84" s="306"/>
      <c r="AB84" s="306"/>
      <c r="AC84" s="306"/>
      <c r="AD84" s="306"/>
      <c r="AE84" s="306"/>
      <c r="AF84" s="306"/>
      <c r="AG84" s="306"/>
      <c r="AH84" s="306"/>
      <c r="AI84" s="306"/>
      <c r="AJ84" s="306"/>
      <c r="AK84" s="306"/>
      <c r="AL84" s="306"/>
      <c r="AM84" s="293" t="n">
        <f aca="false">SUM(H84:AL84)</f>
        <v>0</v>
      </c>
      <c r="AN84" s="1"/>
      <c r="AO84" s="1"/>
      <c r="AP84" s="1"/>
      <c r="AQ84" s="1"/>
      <c r="AR84" s="1"/>
      <c r="AS84" s="1"/>
      <c r="AT84" s="1"/>
    </row>
    <row r="85" customFormat="false" ht="12.75" hidden="true" customHeight="true" outlineLevel="0" collapsed="false">
      <c r="A85" s="309" t="s">
        <v>216</v>
      </c>
      <c r="B85" s="304"/>
      <c r="C85" s="289"/>
      <c r="D85" s="290" t="n">
        <v>0</v>
      </c>
      <c r="E85" s="291" t="n">
        <f aca="false">AM85</f>
        <v>0</v>
      </c>
      <c r="F85" s="305" t="n">
        <f aca="false">E85-D85</f>
        <v>0</v>
      </c>
      <c r="G85" s="284"/>
      <c r="H85" s="306"/>
      <c r="I85" s="306"/>
      <c r="J85" s="306"/>
      <c r="K85" s="306"/>
      <c r="L85" s="306"/>
      <c r="M85" s="306"/>
      <c r="N85" s="306"/>
      <c r="O85" s="306"/>
      <c r="P85" s="306"/>
      <c r="Q85" s="306"/>
      <c r="R85" s="306"/>
      <c r="S85" s="306"/>
      <c r="T85" s="306"/>
      <c r="U85" s="306"/>
      <c r="V85" s="306"/>
      <c r="W85" s="306"/>
      <c r="X85" s="306"/>
      <c r="Y85" s="306"/>
      <c r="Z85" s="306"/>
      <c r="AA85" s="306"/>
      <c r="AB85" s="306"/>
      <c r="AC85" s="306"/>
      <c r="AD85" s="306"/>
      <c r="AE85" s="306"/>
      <c r="AF85" s="306"/>
      <c r="AG85" s="306"/>
      <c r="AH85" s="306"/>
      <c r="AI85" s="306"/>
      <c r="AJ85" s="306"/>
      <c r="AK85" s="306"/>
      <c r="AL85" s="306"/>
      <c r="AM85" s="293" t="n">
        <f aca="false">SUM(H85:AL85)</f>
        <v>0</v>
      </c>
      <c r="AN85" s="1"/>
      <c r="AO85" s="1"/>
      <c r="AP85" s="1"/>
      <c r="AQ85" s="1"/>
      <c r="AR85" s="1"/>
      <c r="AS85" s="1"/>
      <c r="AT85" s="1"/>
    </row>
    <row r="86" customFormat="false" ht="12.75" hidden="true" customHeight="true" outlineLevel="0" collapsed="false">
      <c r="A86" s="309" t="s">
        <v>216</v>
      </c>
      <c r="B86" s="304"/>
      <c r="C86" s="289"/>
      <c r="D86" s="290" t="n">
        <v>0</v>
      </c>
      <c r="E86" s="291" t="n">
        <f aca="false">AM86</f>
        <v>0</v>
      </c>
      <c r="F86" s="305" t="n">
        <f aca="false">E86-D86</f>
        <v>0</v>
      </c>
      <c r="G86" s="284"/>
      <c r="H86" s="306"/>
      <c r="I86" s="306"/>
      <c r="J86" s="306"/>
      <c r="K86" s="306"/>
      <c r="L86" s="306"/>
      <c r="M86" s="306"/>
      <c r="N86" s="306"/>
      <c r="O86" s="306"/>
      <c r="P86" s="306"/>
      <c r="Q86" s="306"/>
      <c r="R86" s="306"/>
      <c r="S86" s="306"/>
      <c r="T86" s="306"/>
      <c r="U86" s="306"/>
      <c r="V86" s="306"/>
      <c r="W86" s="306"/>
      <c r="X86" s="306"/>
      <c r="Y86" s="306"/>
      <c r="Z86" s="306"/>
      <c r="AA86" s="306"/>
      <c r="AB86" s="306"/>
      <c r="AC86" s="306"/>
      <c r="AD86" s="306"/>
      <c r="AE86" s="306"/>
      <c r="AF86" s="306"/>
      <c r="AG86" s="306"/>
      <c r="AH86" s="306"/>
      <c r="AI86" s="306"/>
      <c r="AJ86" s="306"/>
      <c r="AK86" s="306"/>
      <c r="AL86" s="306"/>
      <c r="AM86" s="293" t="n">
        <f aca="false">SUM(H86:AL86)</f>
        <v>0</v>
      </c>
      <c r="AN86" s="1"/>
      <c r="AO86" s="1"/>
      <c r="AP86" s="1"/>
      <c r="AQ86" s="1"/>
      <c r="AR86" s="1"/>
      <c r="AS86" s="1"/>
      <c r="AT86" s="1"/>
    </row>
    <row r="87" customFormat="false" ht="12.75" hidden="false" customHeight="true" outlineLevel="0" collapsed="false">
      <c r="A87" s="303" t="s">
        <v>217</v>
      </c>
      <c r="B87" s="304"/>
      <c r="C87" s="289"/>
      <c r="D87" s="290" t="n">
        <v>0</v>
      </c>
      <c r="E87" s="291" t="n">
        <f aca="false">AM87</f>
        <v>0</v>
      </c>
      <c r="F87" s="305" t="n">
        <f aca="false">E87-D87</f>
        <v>0</v>
      </c>
      <c r="G87" s="284"/>
      <c r="H87" s="306"/>
      <c r="I87" s="306"/>
      <c r="J87" s="306"/>
      <c r="K87" s="306"/>
      <c r="L87" s="306"/>
      <c r="M87" s="306"/>
      <c r="N87" s="306"/>
      <c r="O87" s="306"/>
      <c r="P87" s="306"/>
      <c r="Q87" s="306"/>
      <c r="R87" s="306"/>
      <c r="S87" s="306"/>
      <c r="T87" s="306"/>
      <c r="U87" s="306"/>
      <c r="V87" s="306"/>
      <c r="W87" s="306"/>
      <c r="X87" s="306"/>
      <c r="Y87" s="306"/>
      <c r="Z87" s="306"/>
      <c r="AA87" s="306"/>
      <c r="AB87" s="306"/>
      <c r="AC87" s="306"/>
      <c r="AD87" s="306"/>
      <c r="AE87" s="306"/>
      <c r="AF87" s="306"/>
      <c r="AG87" s="306"/>
      <c r="AH87" s="306"/>
      <c r="AI87" s="306"/>
      <c r="AJ87" s="306"/>
      <c r="AK87" s="306"/>
      <c r="AL87" s="306"/>
      <c r="AM87" s="293" t="n">
        <f aca="false">SUM(H87:AL87)</f>
        <v>0</v>
      </c>
      <c r="AN87" s="1"/>
      <c r="AO87" s="1"/>
      <c r="AP87" s="1"/>
      <c r="AQ87" s="1"/>
      <c r="AR87" s="1"/>
      <c r="AS87" s="1"/>
      <c r="AT87" s="1"/>
    </row>
    <row r="88" customFormat="false" ht="12.75" hidden="false" customHeight="true" outlineLevel="0" collapsed="false">
      <c r="A88" s="288" t="s">
        <v>218</v>
      </c>
      <c r="B88" s="304"/>
      <c r="C88" s="289"/>
      <c r="D88" s="290" t="n">
        <v>0</v>
      </c>
      <c r="E88" s="291" t="n">
        <f aca="false">AM88</f>
        <v>0</v>
      </c>
      <c r="F88" s="305" t="n">
        <f aca="false">E88-D88</f>
        <v>0</v>
      </c>
      <c r="G88" s="284"/>
      <c r="H88" s="306"/>
      <c r="I88" s="306"/>
      <c r="J88" s="306"/>
      <c r="K88" s="306"/>
      <c r="L88" s="306"/>
      <c r="M88" s="306"/>
      <c r="N88" s="306"/>
      <c r="O88" s="306"/>
      <c r="P88" s="306"/>
      <c r="Q88" s="306"/>
      <c r="R88" s="306"/>
      <c r="S88" s="306"/>
      <c r="T88" s="306"/>
      <c r="U88" s="306"/>
      <c r="V88" s="306"/>
      <c r="W88" s="306"/>
      <c r="X88" s="306"/>
      <c r="Y88" s="306"/>
      <c r="Z88" s="306"/>
      <c r="AA88" s="306"/>
      <c r="AB88" s="306"/>
      <c r="AC88" s="306"/>
      <c r="AD88" s="306"/>
      <c r="AE88" s="306"/>
      <c r="AF88" s="306"/>
      <c r="AG88" s="306"/>
      <c r="AH88" s="306"/>
      <c r="AI88" s="306"/>
      <c r="AJ88" s="306"/>
      <c r="AK88" s="306"/>
      <c r="AL88" s="306"/>
      <c r="AM88" s="293" t="n">
        <f aca="false">SUM(H88:AL88)</f>
        <v>0</v>
      </c>
      <c r="AN88" s="1"/>
      <c r="AO88" s="1"/>
      <c r="AP88" s="1"/>
      <c r="AQ88" s="1"/>
      <c r="AR88" s="1"/>
      <c r="AS88" s="1"/>
      <c r="AT88" s="1"/>
    </row>
    <row r="89" customFormat="false" ht="12.75" hidden="true" customHeight="true" outlineLevel="0" collapsed="false">
      <c r="A89" s="288" t="s">
        <v>219</v>
      </c>
      <c r="B89" s="304"/>
      <c r="C89" s="289"/>
      <c r="D89" s="290" t="n">
        <v>0</v>
      </c>
      <c r="E89" s="291" t="n">
        <f aca="false">AM89</f>
        <v>0</v>
      </c>
      <c r="F89" s="305" t="n">
        <f aca="false">E89-D89</f>
        <v>0</v>
      </c>
      <c r="G89" s="284"/>
      <c r="H89" s="306"/>
      <c r="I89" s="306"/>
      <c r="J89" s="306"/>
      <c r="K89" s="306"/>
      <c r="L89" s="306"/>
      <c r="M89" s="306"/>
      <c r="N89" s="306"/>
      <c r="O89" s="306"/>
      <c r="P89" s="306"/>
      <c r="Q89" s="306"/>
      <c r="R89" s="306"/>
      <c r="S89" s="306"/>
      <c r="T89" s="306"/>
      <c r="U89" s="306"/>
      <c r="V89" s="306"/>
      <c r="W89" s="306"/>
      <c r="X89" s="306"/>
      <c r="Y89" s="306"/>
      <c r="Z89" s="306"/>
      <c r="AA89" s="306"/>
      <c r="AB89" s="306"/>
      <c r="AC89" s="306"/>
      <c r="AD89" s="306"/>
      <c r="AE89" s="306"/>
      <c r="AF89" s="306"/>
      <c r="AG89" s="306"/>
      <c r="AH89" s="306"/>
      <c r="AI89" s="306"/>
      <c r="AJ89" s="306"/>
      <c r="AK89" s="306"/>
      <c r="AL89" s="306"/>
      <c r="AM89" s="293" t="n">
        <f aca="false">SUM(H89:AL89)</f>
        <v>0</v>
      </c>
      <c r="AN89" s="1"/>
      <c r="AO89" s="1"/>
      <c r="AP89" s="1"/>
      <c r="AQ89" s="1"/>
      <c r="AR89" s="1"/>
      <c r="AS89" s="1"/>
      <c r="AT89" s="1"/>
    </row>
    <row r="90" customFormat="false" ht="12.75" hidden="true" customHeight="true" outlineLevel="0" collapsed="false">
      <c r="A90" s="288" t="s">
        <v>220</v>
      </c>
      <c r="B90" s="304"/>
      <c r="C90" s="289"/>
      <c r="D90" s="290" t="n">
        <v>0</v>
      </c>
      <c r="E90" s="291" t="n">
        <f aca="false">AM90</f>
        <v>0</v>
      </c>
      <c r="F90" s="305" t="n">
        <f aca="false">E90-D90</f>
        <v>0</v>
      </c>
      <c r="G90" s="284"/>
      <c r="H90" s="306"/>
      <c r="I90" s="306"/>
      <c r="J90" s="306"/>
      <c r="K90" s="306"/>
      <c r="L90" s="306"/>
      <c r="M90" s="306"/>
      <c r="N90" s="306"/>
      <c r="O90" s="306"/>
      <c r="P90" s="306"/>
      <c r="Q90" s="306"/>
      <c r="R90" s="306"/>
      <c r="S90" s="306"/>
      <c r="T90" s="306"/>
      <c r="U90" s="306"/>
      <c r="V90" s="306"/>
      <c r="W90" s="306"/>
      <c r="X90" s="306"/>
      <c r="Y90" s="306"/>
      <c r="Z90" s="306"/>
      <c r="AA90" s="306"/>
      <c r="AB90" s="306"/>
      <c r="AC90" s="306"/>
      <c r="AD90" s="306"/>
      <c r="AE90" s="306"/>
      <c r="AF90" s="306"/>
      <c r="AG90" s="306"/>
      <c r="AH90" s="306"/>
      <c r="AI90" s="306"/>
      <c r="AJ90" s="306"/>
      <c r="AK90" s="306"/>
      <c r="AL90" s="306"/>
      <c r="AM90" s="293" t="n">
        <f aca="false">SUM(H90:AL90)</f>
        <v>0</v>
      </c>
      <c r="AN90" s="1"/>
      <c r="AO90" s="1"/>
      <c r="AP90" s="1"/>
      <c r="AQ90" s="1"/>
      <c r="AR90" s="1"/>
      <c r="AS90" s="1"/>
      <c r="AT90" s="1"/>
    </row>
    <row r="91" customFormat="false" ht="12.75" hidden="false" customHeight="true" outlineLevel="0" collapsed="false">
      <c r="A91" s="310" t="s">
        <v>221</v>
      </c>
      <c r="B91" s="311"/>
      <c r="C91" s="289"/>
      <c r="D91" s="290" t="n">
        <v>0</v>
      </c>
      <c r="E91" s="291" t="n">
        <f aca="false">AM91</f>
        <v>0</v>
      </c>
      <c r="F91" s="305" t="n">
        <f aca="false">E91-D91</f>
        <v>0</v>
      </c>
      <c r="G91" s="284"/>
      <c r="H91" s="312"/>
      <c r="I91" s="312"/>
      <c r="J91" s="312"/>
      <c r="K91" s="312"/>
      <c r="L91" s="312"/>
      <c r="M91" s="312"/>
      <c r="N91" s="312"/>
      <c r="O91" s="312"/>
      <c r="P91" s="312"/>
      <c r="Q91" s="312"/>
      <c r="R91" s="312"/>
      <c r="S91" s="312"/>
      <c r="T91" s="312"/>
      <c r="U91" s="312"/>
      <c r="V91" s="312"/>
      <c r="W91" s="312"/>
      <c r="X91" s="312"/>
      <c r="Y91" s="312"/>
      <c r="Z91" s="312"/>
      <c r="AA91" s="312"/>
      <c r="AB91" s="312"/>
      <c r="AC91" s="312"/>
      <c r="AD91" s="312"/>
      <c r="AE91" s="312"/>
      <c r="AF91" s="312"/>
      <c r="AG91" s="312"/>
      <c r="AH91" s="312"/>
      <c r="AI91" s="312"/>
      <c r="AJ91" s="312"/>
      <c r="AK91" s="312"/>
      <c r="AL91" s="312"/>
      <c r="AM91" s="293" t="n">
        <f aca="false">SUM(H91:AL91)</f>
        <v>0</v>
      </c>
      <c r="AN91" s="1"/>
      <c r="AO91" s="1"/>
      <c r="AP91" s="1"/>
      <c r="AQ91" s="1"/>
      <c r="AR91" s="1"/>
      <c r="AS91" s="1"/>
      <c r="AT91" s="1"/>
    </row>
    <row r="92" customFormat="false" ht="12.75" hidden="false" customHeight="true" outlineLevel="0" collapsed="false">
      <c r="A92" s="288" t="s">
        <v>222</v>
      </c>
      <c r="B92" s="304"/>
      <c r="C92" s="289"/>
      <c r="D92" s="290" t="n">
        <v>0</v>
      </c>
      <c r="E92" s="291" t="n">
        <f aca="false">AM92</f>
        <v>0</v>
      </c>
      <c r="F92" s="305" t="n">
        <f aca="false">E92-D92</f>
        <v>0</v>
      </c>
      <c r="G92" s="284"/>
      <c r="H92" s="306"/>
      <c r="I92" s="306"/>
      <c r="J92" s="306"/>
      <c r="K92" s="306"/>
      <c r="L92" s="306"/>
      <c r="M92" s="306"/>
      <c r="N92" s="306"/>
      <c r="O92" s="306"/>
      <c r="P92" s="306"/>
      <c r="Q92" s="306"/>
      <c r="R92" s="306"/>
      <c r="S92" s="306"/>
      <c r="T92" s="306"/>
      <c r="U92" s="306"/>
      <c r="V92" s="306"/>
      <c r="W92" s="306"/>
      <c r="X92" s="306"/>
      <c r="Y92" s="306"/>
      <c r="Z92" s="306"/>
      <c r="AA92" s="306"/>
      <c r="AB92" s="306"/>
      <c r="AC92" s="306"/>
      <c r="AD92" s="306"/>
      <c r="AE92" s="306"/>
      <c r="AF92" s="306"/>
      <c r="AG92" s="306"/>
      <c r="AH92" s="306"/>
      <c r="AI92" s="306"/>
      <c r="AJ92" s="306"/>
      <c r="AK92" s="306"/>
      <c r="AL92" s="306"/>
      <c r="AM92" s="293" t="n">
        <f aca="false">SUM(H92:AL92)</f>
        <v>0</v>
      </c>
      <c r="AN92" s="1"/>
      <c r="AO92" s="1"/>
      <c r="AP92" s="1"/>
      <c r="AQ92" s="1"/>
      <c r="AR92" s="1"/>
      <c r="AS92" s="1"/>
      <c r="AT92" s="1"/>
    </row>
    <row r="93" customFormat="false" ht="12.75" hidden="true" customHeight="true" outlineLevel="0" collapsed="false">
      <c r="A93" s="288" t="s">
        <v>223</v>
      </c>
      <c r="B93" s="304"/>
      <c r="C93" s="289"/>
      <c r="D93" s="290" t="n">
        <v>0</v>
      </c>
      <c r="E93" s="291" t="n">
        <f aca="false">AM93</f>
        <v>0</v>
      </c>
      <c r="F93" s="305" t="n">
        <f aca="false">E93-D93</f>
        <v>0</v>
      </c>
      <c r="G93" s="284"/>
      <c r="H93" s="306"/>
      <c r="I93" s="306"/>
      <c r="J93" s="306"/>
      <c r="K93" s="306"/>
      <c r="L93" s="306"/>
      <c r="M93" s="306"/>
      <c r="N93" s="306"/>
      <c r="O93" s="306"/>
      <c r="P93" s="306"/>
      <c r="Q93" s="306"/>
      <c r="R93" s="306"/>
      <c r="S93" s="306"/>
      <c r="T93" s="306"/>
      <c r="U93" s="306"/>
      <c r="V93" s="306"/>
      <c r="W93" s="306"/>
      <c r="X93" s="306"/>
      <c r="Y93" s="306"/>
      <c r="Z93" s="306"/>
      <c r="AA93" s="306"/>
      <c r="AB93" s="306"/>
      <c r="AC93" s="306"/>
      <c r="AD93" s="306"/>
      <c r="AE93" s="306"/>
      <c r="AF93" s="306"/>
      <c r="AG93" s="306"/>
      <c r="AH93" s="306"/>
      <c r="AI93" s="306"/>
      <c r="AJ93" s="306"/>
      <c r="AK93" s="306"/>
      <c r="AL93" s="306"/>
      <c r="AM93" s="293" t="n">
        <f aca="false">SUM(H93:AL93)</f>
        <v>0</v>
      </c>
      <c r="AN93" s="1"/>
      <c r="AO93" s="1"/>
      <c r="AP93" s="1"/>
      <c r="AQ93" s="1"/>
      <c r="AR93" s="1"/>
      <c r="AS93" s="1"/>
      <c r="AT93" s="1"/>
    </row>
    <row r="94" customFormat="false" ht="12.75" hidden="false" customHeight="true" outlineLevel="0" collapsed="false">
      <c r="A94" s="288" t="s">
        <v>213</v>
      </c>
      <c r="B94" s="304"/>
      <c r="C94" s="289"/>
      <c r="D94" s="290" t="n">
        <v>0</v>
      </c>
      <c r="E94" s="291" t="n">
        <f aca="false">AM94</f>
        <v>0</v>
      </c>
      <c r="F94" s="305" t="n">
        <f aca="false">E94-D94</f>
        <v>0</v>
      </c>
      <c r="G94" s="284"/>
      <c r="H94" s="306"/>
      <c r="I94" s="306"/>
      <c r="J94" s="306"/>
      <c r="K94" s="306"/>
      <c r="L94" s="306"/>
      <c r="M94" s="306"/>
      <c r="N94" s="306"/>
      <c r="O94" s="306"/>
      <c r="P94" s="306"/>
      <c r="Q94" s="306"/>
      <c r="R94" s="306"/>
      <c r="S94" s="306"/>
      <c r="T94" s="306"/>
      <c r="U94" s="306"/>
      <c r="V94" s="306"/>
      <c r="W94" s="306"/>
      <c r="X94" s="306"/>
      <c r="Y94" s="306"/>
      <c r="Z94" s="306"/>
      <c r="AA94" s="306"/>
      <c r="AB94" s="306"/>
      <c r="AC94" s="306"/>
      <c r="AD94" s="306"/>
      <c r="AE94" s="306"/>
      <c r="AF94" s="306"/>
      <c r="AG94" s="306"/>
      <c r="AH94" s="306"/>
      <c r="AI94" s="306"/>
      <c r="AJ94" s="306"/>
      <c r="AK94" s="306"/>
      <c r="AL94" s="306"/>
      <c r="AM94" s="293" t="n">
        <f aca="false">SUM(H94:AL94)</f>
        <v>0</v>
      </c>
      <c r="AN94" s="1"/>
      <c r="AO94" s="1"/>
      <c r="AP94" s="1"/>
      <c r="AQ94" s="1"/>
      <c r="AR94" s="1"/>
      <c r="AS94" s="1"/>
      <c r="AT94" s="1"/>
    </row>
    <row r="95" customFormat="false" ht="12.75" hidden="false" customHeight="true" outlineLevel="0" collapsed="false">
      <c r="A95" s="288" t="s">
        <v>214</v>
      </c>
      <c r="B95" s="304"/>
      <c r="C95" s="289"/>
      <c r="D95" s="290" t="n">
        <v>0</v>
      </c>
      <c r="E95" s="291" t="n">
        <f aca="false">AM95</f>
        <v>0</v>
      </c>
      <c r="F95" s="305" t="n">
        <f aca="false">E95-D95</f>
        <v>0</v>
      </c>
      <c r="G95" s="284"/>
      <c r="H95" s="306"/>
      <c r="I95" s="306"/>
      <c r="J95" s="306"/>
      <c r="K95" s="306"/>
      <c r="L95" s="306"/>
      <c r="M95" s="306"/>
      <c r="N95" s="306"/>
      <c r="O95" s="306"/>
      <c r="P95" s="306"/>
      <c r="Q95" s="306"/>
      <c r="R95" s="306"/>
      <c r="S95" s="306"/>
      <c r="T95" s="306"/>
      <c r="U95" s="306"/>
      <c r="V95" s="306"/>
      <c r="W95" s="306"/>
      <c r="X95" s="306"/>
      <c r="Y95" s="306"/>
      <c r="Z95" s="306"/>
      <c r="AA95" s="306"/>
      <c r="AB95" s="306"/>
      <c r="AC95" s="306"/>
      <c r="AD95" s="306"/>
      <c r="AE95" s="306"/>
      <c r="AF95" s="306"/>
      <c r="AG95" s="306"/>
      <c r="AH95" s="306"/>
      <c r="AI95" s="306"/>
      <c r="AJ95" s="306"/>
      <c r="AK95" s="306"/>
      <c r="AL95" s="306"/>
      <c r="AM95" s="293" t="n">
        <f aca="false">SUM(H95:AL95)</f>
        <v>0</v>
      </c>
      <c r="AN95" s="1"/>
      <c r="AO95" s="1"/>
      <c r="AP95" s="1"/>
      <c r="AQ95" s="1"/>
      <c r="AR95" s="1"/>
      <c r="AS95" s="1"/>
      <c r="AT95" s="1"/>
    </row>
    <row r="96" customFormat="false" ht="12.75" hidden="false" customHeight="true" outlineLevel="0" collapsed="false">
      <c r="A96" s="288" t="s">
        <v>224</v>
      </c>
      <c r="B96" s="304"/>
      <c r="C96" s="289"/>
      <c r="D96" s="290" t="n">
        <v>0</v>
      </c>
      <c r="E96" s="291" t="n">
        <f aca="false">AM96</f>
        <v>0</v>
      </c>
      <c r="F96" s="305" t="n">
        <f aca="false">E96-D96</f>
        <v>0</v>
      </c>
      <c r="G96" s="284"/>
      <c r="H96" s="306"/>
      <c r="I96" s="306"/>
      <c r="J96" s="306"/>
      <c r="K96" s="306"/>
      <c r="L96" s="306"/>
      <c r="M96" s="306"/>
      <c r="N96" s="306"/>
      <c r="O96" s="306"/>
      <c r="P96" s="306"/>
      <c r="Q96" s="306"/>
      <c r="R96" s="306"/>
      <c r="S96" s="306"/>
      <c r="T96" s="306"/>
      <c r="U96" s="306"/>
      <c r="V96" s="306"/>
      <c r="W96" s="306"/>
      <c r="X96" s="306"/>
      <c r="Y96" s="306"/>
      <c r="Z96" s="306"/>
      <c r="AA96" s="306"/>
      <c r="AB96" s="306"/>
      <c r="AC96" s="306"/>
      <c r="AD96" s="306"/>
      <c r="AE96" s="306"/>
      <c r="AF96" s="306"/>
      <c r="AG96" s="306"/>
      <c r="AH96" s="306"/>
      <c r="AI96" s="306"/>
      <c r="AJ96" s="306"/>
      <c r="AK96" s="306"/>
      <c r="AL96" s="306"/>
      <c r="AM96" s="293" t="n">
        <f aca="false">SUM(H96:AL96)</f>
        <v>0</v>
      </c>
      <c r="AN96" s="1"/>
      <c r="AO96" s="1"/>
      <c r="AP96" s="1"/>
      <c r="AQ96" s="1"/>
      <c r="AR96" s="1"/>
      <c r="AS96" s="1"/>
      <c r="AT96" s="1"/>
    </row>
    <row r="97" customFormat="false" ht="12.75" hidden="false" customHeight="true" outlineLevel="0" collapsed="false">
      <c r="A97" s="288" t="s">
        <v>225</v>
      </c>
      <c r="B97" s="304"/>
      <c r="C97" s="289"/>
      <c r="D97" s="290" t="n">
        <v>0</v>
      </c>
      <c r="E97" s="291" t="n">
        <f aca="false">AM97</f>
        <v>0</v>
      </c>
      <c r="F97" s="305" t="n">
        <f aca="false">E97-D97</f>
        <v>0</v>
      </c>
      <c r="G97" s="284"/>
      <c r="H97" s="306"/>
      <c r="I97" s="306"/>
      <c r="J97" s="306"/>
      <c r="K97" s="306"/>
      <c r="L97" s="306"/>
      <c r="M97" s="306"/>
      <c r="N97" s="306"/>
      <c r="O97" s="306"/>
      <c r="P97" s="306"/>
      <c r="Q97" s="306"/>
      <c r="R97" s="306"/>
      <c r="S97" s="306"/>
      <c r="T97" s="306"/>
      <c r="U97" s="306"/>
      <c r="V97" s="306"/>
      <c r="W97" s="306"/>
      <c r="X97" s="306"/>
      <c r="Y97" s="306"/>
      <c r="Z97" s="306"/>
      <c r="AA97" s="306"/>
      <c r="AB97" s="306"/>
      <c r="AC97" s="306"/>
      <c r="AD97" s="306"/>
      <c r="AE97" s="306"/>
      <c r="AF97" s="306"/>
      <c r="AG97" s="306"/>
      <c r="AH97" s="306"/>
      <c r="AI97" s="306"/>
      <c r="AJ97" s="306"/>
      <c r="AK97" s="306"/>
      <c r="AL97" s="306"/>
      <c r="AM97" s="293" t="n">
        <f aca="false">SUM(H97:AL97)</f>
        <v>0</v>
      </c>
      <c r="AN97" s="1"/>
      <c r="AO97" s="1"/>
      <c r="AP97" s="1"/>
      <c r="AQ97" s="1"/>
      <c r="AR97" s="1"/>
      <c r="AS97" s="1"/>
      <c r="AT97" s="1"/>
    </row>
    <row r="98" customFormat="false" ht="12.75" hidden="false" customHeight="true" outlineLevel="0" collapsed="false">
      <c r="A98" s="288" t="s">
        <v>226</v>
      </c>
      <c r="B98" s="304"/>
      <c r="C98" s="289"/>
      <c r="D98" s="290" t="n">
        <v>0</v>
      </c>
      <c r="E98" s="291" t="n">
        <f aca="false">AM98</f>
        <v>0</v>
      </c>
      <c r="F98" s="305" t="n">
        <f aca="false">E98-D98</f>
        <v>0</v>
      </c>
      <c r="G98" s="284"/>
      <c r="H98" s="306"/>
      <c r="I98" s="306"/>
      <c r="J98" s="306"/>
      <c r="K98" s="306"/>
      <c r="L98" s="306"/>
      <c r="M98" s="306"/>
      <c r="N98" s="306"/>
      <c r="O98" s="306"/>
      <c r="P98" s="306"/>
      <c r="Q98" s="306"/>
      <c r="R98" s="306"/>
      <c r="S98" s="306"/>
      <c r="T98" s="306"/>
      <c r="U98" s="306"/>
      <c r="V98" s="306"/>
      <c r="W98" s="306"/>
      <c r="X98" s="306"/>
      <c r="Y98" s="306"/>
      <c r="Z98" s="306"/>
      <c r="AA98" s="306"/>
      <c r="AB98" s="306"/>
      <c r="AC98" s="306"/>
      <c r="AD98" s="306"/>
      <c r="AE98" s="306"/>
      <c r="AF98" s="306"/>
      <c r="AG98" s="306"/>
      <c r="AH98" s="306"/>
      <c r="AI98" s="306"/>
      <c r="AJ98" s="306"/>
      <c r="AK98" s="306"/>
      <c r="AL98" s="306"/>
      <c r="AM98" s="293" t="n">
        <f aca="false">SUM(H98:AL98)</f>
        <v>0</v>
      </c>
      <c r="AN98" s="1"/>
      <c r="AO98" s="1"/>
      <c r="AP98" s="1"/>
      <c r="AQ98" s="1"/>
      <c r="AR98" s="1"/>
      <c r="AS98" s="1"/>
      <c r="AT98" s="1"/>
    </row>
    <row r="99" customFormat="false" ht="12.75" hidden="true" customHeight="true" outlineLevel="0" collapsed="false">
      <c r="A99" s="288" t="s">
        <v>227</v>
      </c>
      <c r="B99" s="304"/>
      <c r="C99" s="289"/>
      <c r="D99" s="290" t="n">
        <v>0</v>
      </c>
      <c r="E99" s="291" t="n">
        <f aca="false">AM99</f>
        <v>0</v>
      </c>
      <c r="F99" s="305" t="n">
        <f aca="false">E99-D99</f>
        <v>0</v>
      </c>
      <c r="G99" s="284"/>
      <c r="H99" s="306"/>
      <c r="I99" s="306"/>
      <c r="J99" s="306"/>
      <c r="K99" s="306"/>
      <c r="L99" s="306"/>
      <c r="M99" s="306"/>
      <c r="N99" s="306"/>
      <c r="O99" s="306"/>
      <c r="P99" s="306"/>
      <c r="Q99" s="306"/>
      <c r="R99" s="306"/>
      <c r="S99" s="306"/>
      <c r="T99" s="306"/>
      <c r="U99" s="306"/>
      <c r="V99" s="306"/>
      <c r="W99" s="306"/>
      <c r="X99" s="306"/>
      <c r="Y99" s="306"/>
      <c r="Z99" s="306"/>
      <c r="AA99" s="306"/>
      <c r="AB99" s="306"/>
      <c r="AC99" s="306"/>
      <c r="AD99" s="306"/>
      <c r="AE99" s="306"/>
      <c r="AF99" s="306"/>
      <c r="AG99" s="306"/>
      <c r="AH99" s="306"/>
      <c r="AI99" s="306"/>
      <c r="AJ99" s="306"/>
      <c r="AK99" s="306"/>
      <c r="AL99" s="306"/>
      <c r="AM99" s="293" t="n">
        <f aca="false">SUM(H99:AL99)</f>
        <v>0</v>
      </c>
      <c r="AN99" s="1"/>
      <c r="AO99" s="1"/>
      <c r="AP99" s="1"/>
      <c r="AQ99" s="1"/>
      <c r="AR99" s="1"/>
      <c r="AS99" s="1"/>
      <c r="AT99" s="1"/>
    </row>
    <row r="100" customFormat="false" ht="12.75" hidden="true" customHeight="true" outlineLevel="0" collapsed="false">
      <c r="A100" s="313" t="s">
        <v>216</v>
      </c>
      <c r="B100" s="304"/>
      <c r="C100" s="289"/>
      <c r="D100" s="290" t="n">
        <v>0</v>
      </c>
      <c r="E100" s="291" t="n">
        <f aca="false">AM100</f>
        <v>0</v>
      </c>
      <c r="F100" s="305" t="n">
        <f aca="false">E100-D100</f>
        <v>0</v>
      </c>
      <c r="G100" s="284"/>
      <c r="H100" s="306"/>
      <c r="I100" s="306"/>
      <c r="J100" s="306"/>
      <c r="K100" s="306"/>
      <c r="L100" s="306"/>
      <c r="M100" s="306"/>
      <c r="N100" s="306"/>
      <c r="O100" s="306"/>
      <c r="P100" s="306"/>
      <c r="Q100" s="306"/>
      <c r="R100" s="306"/>
      <c r="S100" s="306"/>
      <c r="T100" s="306"/>
      <c r="U100" s="306"/>
      <c r="V100" s="306"/>
      <c r="W100" s="306"/>
      <c r="X100" s="306"/>
      <c r="Y100" s="306"/>
      <c r="Z100" s="306"/>
      <c r="AA100" s="306"/>
      <c r="AB100" s="306"/>
      <c r="AC100" s="306"/>
      <c r="AD100" s="306"/>
      <c r="AE100" s="306"/>
      <c r="AF100" s="306"/>
      <c r="AG100" s="306"/>
      <c r="AH100" s="306"/>
      <c r="AI100" s="306"/>
      <c r="AJ100" s="306"/>
      <c r="AK100" s="306"/>
      <c r="AL100" s="306"/>
      <c r="AM100" s="293" t="n">
        <f aca="false">SUM(H100:AL100)</f>
        <v>0</v>
      </c>
      <c r="AN100" s="1"/>
      <c r="AO100" s="1"/>
      <c r="AP100" s="1"/>
      <c r="AQ100" s="1"/>
      <c r="AR100" s="1"/>
      <c r="AS100" s="1"/>
      <c r="AT100" s="1"/>
    </row>
    <row r="101" customFormat="false" ht="12.75" hidden="true" customHeight="true" outlineLevel="0" collapsed="false">
      <c r="A101" s="313" t="s">
        <v>216</v>
      </c>
      <c r="B101" s="304"/>
      <c r="C101" s="289"/>
      <c r="D101" s="290" t="n">
        <v>0</v>
      </c>
      <c r="E101" s="291" t="n">
        <f aca="false">AM101</f>
        <v>0</v>
      </c>
      <c r="F101" s="305" t="n">
        <f aca="false">E101-D101</f>
        <v>0</v>
      </c>
      <c r="G101" s="284"/>
      <c r="H101" s="306"/>
      <c r="I101" s="306"/>
      <c r="J101" s="306"/>
      <c r="K101" s="306"/>
      <c r="L101" s="306"/>
      <c r="M101" s="306"/>
      <c r="N101" s="306"/>
      <c r="O101" s="306"/>
      <c r="P101" s="306"/>
      <c r="Q101" s="306"/>
      <c r="R101" s="306"/>
      <c r="S101" s="306"/>
      <c r="T101" s="306"/>
      <c r="U101" s="306"/>
      <c r="V101" s="306"/>
      <c r="W101" s="306"/>
      <c r="X101" s="306"/>
      <c r="Y101" s="306"/>
      <c r="Z101" s="306"/>
      <c r="AA101" s="306"/>
      <c r="AB101" s="306"/>
      <c r="AC101" s="306"/>
      <c r="AD101" s="306"/>
      <c r="AE101" s="306"/>
      <c r="AF101" s="306"/>
      <c r="AG101" s="306"/>
      <c r="AH101" s="306"/>
      <c r="AI101" s="306"/>
      <c r="AJ101" s="306"/>
      <c r="AK101" s="306"/>
      <c r="AL101" s="306"/>
      <c r="AM101" s="293" t="n">
        <f aca="false">SUM(H101:AL101)</f>
        <v>0</v>
      </c>
      <c r="AN101" s="1"/>
      <c r="AO101" s="1"/>
      <c r="AP101" s="1"/>
      <c r="AQ101" s="1"/>
      <c r="AR101" s="1"/>
      <c r="AS101" s="1"/>
      <c r="AT101" s="1"/>
    </row>
    <row r="102" customFormat="false" ht="12.75" hidden="true" customHeight="true" outlineLevel="0" collapsed="false">
      <c r="A102" s="314" t="s">
        <v>228</v>
      </c>
      <c r="B102" s="304"/>
      <c r="C102" s="289"/>
      <c r="D102" s="290" t="n">
        <v>0</v>
      </c>
      <c r="E102" s="291" t="n">
        <f aca="false">AM102</f>
        <v>0</v>
      </c>
      <c r="F102" s="305" t="n">
        <f aca="false">E102-D102</f>
        <v>0</v>
      </c>
      <c r="G102" s="284"/>
      <c r="H102" s="306"/>
      <c r="I102" s="306"/>
      <c r="J102" s="306"/>
      <c r="K102" s="306"/>
      <c r="L102" s="306"/>
      <c r="M102" s="306"/>
      <c r="N102" s="306"/>
      <c r="O102" s="306"/>
      <c r="P102" s="306"/>
      <c r="Q102" s="306"/>
      <c r="R102" s="306"/>
      <c r="S102" s="306"/>
      <c r="T102" s="306"/>
      <c r="U102" s="306"/>
      <c r="V102" s="306"/>
      <c r="W102" s="306"/>
      <c r="X102" s="306"/>
      <c r="Y102" s="306"/>
      <c r="Z102" s="306"/>
      <c r="AA102" s="306"/>
      <c r="AB102" s="306"/>
      <c r="AC102" s="306"/>
      <c r="AD102" s="306"/>
      <c r="AE102" s="306"/>
      <c r="AF102" s="306"/>
      <c r="AG102" s="306"/>
      <c r="AH102" s="306"/>
      <c r="AI102" s="306"/>
      <c r="AJ102" s="306"/>
      <c r="AK102" s="306"/>
      <c r="AL102" s="306"/>
      <c r="AM102" s="293" t="n">
        <f aca="false">SUM(H102:AL102)</f>
        <v>0</v>
      </c>
      <c r="AN102" s="1"/>
      <c r="AO102" s="1"/>
      <c r="AP102" s="1"/>
      <c r="AQ102" s="1"/>
      <c r="AR102" s="1"/>
      <c r="AS102" s="1"/>
      <c r="AT102" s="1"/>
    </row>
    <row r="103" customFormat="false" ht="12.75" hidden="false" customHeight="true" outlineLevel="0" collapsed="false">
      <c r="A103" s="314" t="s">
        <v>229</v>
      </c>
      <c r="B103" s="288"/>
      <c r="C103" s="289"/>
      <c r="D103" s="290" t="n">
        <v>0</v>
      </c>
      <c r="E103" s="291" t="n">
        <f aca="false">AM103</f>
        <v>0</v>
      </c>
      <c r="F103" s="305" t="n">
        <f aca="false">E103-D103</f>
        <v>0</v>
      </c>
      <c r="G103" s="284"/>
      <c r="H103" s="308"/>
      <c r="I103" s="308"/>
      <c r="J103" s="308"/>
      <c r="K103" s="308"/>
      <c r="L103" s="308"/>
      <c r="M103" s="308"/>
      <c r="N103" s="308"/>
      <c r="O103" s="308"/>
      <c r="P103" s="308"/>
      <c r="Q103" s="308"/>
      <c r="R103" s="308"/>
      <c r="S103" s="308"/>
      <c r="T103" s="308"/>
      <c r="U103" s="308"/>
      <c r="V103" s="308"/>
      <c r="W103" s="308"/>
      <c r="X103" s="308"/>
      <c r="Y103" s="308"/>
      <c r="Z103" s="308"/>
      <c r="AA103" s="308"/>
      <c r="AB103" s="308"/>
      <c r="AC103" s="308"/>
      <c r="AD103" s="308"/>
      <c r="AE103" s="308"/>
      <c r="AF103" s="308"/>
      <c r="AG103" s="308"/>
      <c r="AH103" s="308"/>
      <c r="AI103" s="308"/>
      <c r="AJ103" s="308"/>
      <c r="AK103" s="308"/>
      <c r="AL103" s="308"/>
      <c r="AM103" s="293" t="n">
        <f aca="false">SUM(H103:AL103)</f>
        <v>0</v>
      </c>
      <c r="AN103" s="1"/>
      <c r="AO103" s="1"/>
      <c r="AP103" s="1"/>
      <c r="AQ103" s="1"/>
      <c r="AR103" s="1"/>
      <c r="AS103" s="1"/>
      <c r="AT103" s="1"/>
    </row>
    <row r="104" customFormat="false" ht="12.75" hidden="true" customHeight="true" outlineLevel="0" collapsed="false">
      <c r="A104" s="314" t="s">
        <v>230</v>
      </c>
      <c r="B104" s="288"/>
      <c r="C104" s="289"/>
      <c r="D104" s="290" t="n">
        <v>0</v>
      </c>
      <c r="E104" s="291" t="n">
        <f aca="false">AM104</f>
        <v>0</v>
      </c>
      <c r="F104" s="305" t="n">
        <f aca="false">E104-D104</f>
        <v>0</v>
      </c>
      <c r="G104" s="284"/>
      <c r="H104" s="315"/>
      <c r="I104" s="315"/>
      <c r="J104" s="315"/>
      <c r="K104" s="315"/>
      <c r="L104" s="315"/>
      <c r="M104" s="315"/>
      <c r="N104" s="315"/>
      <c r="O104" s="315"/>
      <c r="P104" s="315"/>
      <c r="Q104" s="315"/>
      <c r="R104" s="315"/>
      <c r="S104" s="315"/>
      <c r="T104" s="315"/>
      <c r="U104" s="315"/>
      <c r="V104" s="315"/>
      <c r="W104" s="315"/>
      <c r="X104" s="315"/>
      <c r="Y104" s="315"/>
      <c r="Z104" s="315"/>
      <c r="AA104" s="315"/>
      <c r="AB104" s="315"/>
      <c r="AC104" s="315"/>
      <c r="AD104" s="315"/>
      <c r="AE104" s="315"/>
      <c r="AF104" s="315"/>
      <c r="AG104" s="315"/>
      <c r="AH104" s="315"/>
      <c r="AI104" s="315"/>
      <c r="AJ104" s="315"/>
      <c r="AK104" s="315"/>
      <c r="AL104" s="315"/>
      <c r="AM104" s="293" t="n">
        <f aca="false">SUM(H104:AL104)</f>
        <v>0</v>
      </c>
      <c r="AN104" s="1"/>
      <c r="AO104" s="1"/>
      <c r="AP104" s="1"/>
      <c r="AQ104" s="1"/>
      <c r="AR104" s="1"/>
      <c r="AS104" s="1"/>
      <c r="AT104" s="1"/>
    </row>
    <row r="105" customFormat="false" ht="12.75" hidden="true" customHeight="true" outlineLevel="0" collapsed="false">
      <c r="A105" s="316" t="s">
        <v>216</v>
      </c>
      <c r="B105" s="288"/>
      <c r="C105" s="289"/>
      <c r="D105" s="290" t="n">
        <v>0</v>
      </c>
      <c r="E105" s="291" t="n">
        <f aca="false">AM105</f>
        <v>0</v>
      </c>
      <c r="F105" s="305" t="n">
        <f aca="false">E105-D105</f>
        <v>0</v>
      </c>
      <c r="G105" s="284"/>
      <c r="H105" s="315"/>
      <c r="I105" s="315"/>
      <c r="J105" s="315"/>
      <c r="K105" s="315"/>
      <c r="L105" s="315"/>
      <c r="M105" s="315"/>
      <c r="N105" s="315"/>
      <c r="O105" s="315"/>
      <c r="P105" s="315"/>
      <c r="Q105" s="315"/>
      <c r="R105" s="315"/>
      <c r="S105" s="315"/>
      <c r="T105" s="315"/>
      <c r="U105" s="315"/>
      <c r="V105" s="315"/>
      <c r="W105" s="315"/>
      <c r="X105" s="315"/>
      <c r="Y105" s="315"/>
      <c r="Z105" s="315"/>
      <c r="AA105" s="315"/>
      <c r="AB105" s="315"/>
      <c r="AC105" s="315"/>
      <c r="AD105" s="315"/>
      <c r="AE105" s="315"/>
      <c r="AF105" s="315"/>
      <c r="AG105" s="315"/>
      <c r="AH105" s="315"/>
      <c r="AI105" s="315"/>
      <c r="AJ105" s="315"/>
      <c r="AK105" s="315"/>
      <c r="AL105" s="315"/>
      <c r="AM105" s="293" t="n">
        <f aca="false">SUM(H105:AL105)</f>
        <v>0</v>
      </c>
      <c r="AN105" s="1"/>
      <c r="AO105" s="1"/>
      <c r="AP105" s="1"/>
      <c r="AQ105" s="1"/>
      <c r="AR105" s="1"/>
      <c r="AS105" s="1"/>
      <c r="AT105" s="1"/>
    </row>
    <row r="106" customFormat="false" ht="12.75" hidden="false" customHeight="true" outlineLevel="0" collapsed="false">
      <c r="A106" s="314" t="s">
        <v>231</v>
      </c>
      <c r="B106" s="288"/>
      <c r="C106" s="289"/>
      <c r="D106" s="290" t="n">
        <v>0</v>
      </c>
      <c r="E106" s="291" t="n">
        <f aca="false">AM106</f>
        <v>0</v>
      </c>
      <c r="F106" s="305" t="n">
        <f aca="false">E106-D106</f>
        <v>0</v>
      </c>
      <c r="G106" s="284"/>
      <c r="H106" s="317"/>
      <c r="I106" s="317"/>
      <c r="J106" s="317"/>
      <c r="K106" s="317"/>
      <c r="L106" s="317"/>
      <c r="M106" s="317"/>
      <c r="N106" s="317"/>
      <c r="O106" s="317"/>
      <c r="P106" s="317"/>
      <c r="Q106" s="317"/>
      <c r="R106" s="317"/>
      <c r="S106" s="317"/>
      <c r="T106" s="317"/>
      <c r="U106" s="317"/>
      <c r="V106" s="317"/>
      <c r="W106" s="317"/>
      <c r="X106" s="317"/>
      <c r="Y106" s="317"/>
      <c r="Z106" s="317"/>
      <c r="AA106" s="317"/>
      <c r="AB106" s="317"/>
      <c r="AC106" s="317"/>
      <c r="AD106" s="317"/>
      <c r="AE106" s="317"/>
      <c r="AF106" s="317"/>
      <c r="AG106" s="317"/>
      <c r="AH106" s="317"/>
      <c r="AI106" s="317"/>
      <c r="AJ106" s="317"/>
      <c r="AK106" s="317"/>
      <c r="AL106" s="317"/>
      <c r="AM106" s="293" t="n">
        <f aca="false">SUM(H106:AL106)</f>
        <v>0</v>
      </c>
      <c r="AN106" s="1"/>
      <c r="AO106" s="1"/>
      <c r="AP106" s="1"/>
      <c r="AQ106" s="1"/>
      <c r="AR106" s="1"/>
      <c r="AS106" s="1"/>
      <c r="AT106" s="1"/>
    </row>
    <row r="107" customFormat="false" ht="12" hidden="false" customHeight="true" outlineLevel="0" collapsed="false">
      <c r="A107" s="287" t="s">
        <v>232</v>
      </c>
      <c r="B107" s="288"/>
      <c r="C107" s="289"/>
      <c r="D107" s="318" t="n">
        <v>0</v>
      </c>
      <c r="E107" s="318" t="n">
        <f aca="false">SUM(E76:E106)-E87-E88</f>
        <v>0</v>
      </c>
      <c r="F107" s="318" t="n">
        <f aca="false">E107-D107</f>
        <v>0</v>
      </c>
      <c r="G107" s="284"/>
      <c r="H107" s="318" t="n">
        <v>0</v>
      </c>
      <c r="I107" s="318" t="n">
        <v>0</v>
      </c>
      <c r="J107" s="318" t="n">
        <v>0</v>
      </c>
      <c r="K107" s="318" t="n">
        <v>0</v>
      </c>
      <c r="L107" s="318" t="n">
        <v>0</v>
      </c>
      <c r="M107" s="318" t="n">
        <v>0</v>
      </c>
      <c r="N107" s="318" t="n">
        <v>0</v>
      </c>
      <c r="O107" s="318" t="n">
        <v>0</v>
      </c>
      <c r="P107" s="318" t="n">
        <v>0</v>
      </c>
      <c r="Q107" s="318" t="n">
        <v>0</v>
      </c>
      <c r="R107" s="318" t="n">
        <v>0</v>
      </c>
      <c r="S107" s="318" t="n">
        <v>0</v>
      </c>
      <c r="T107" s="318" t="n">
        <v>0</v>
      </c>
      <c r="U107" s="318" t="n">
        <v>0</v>
      </c>
      <c r="V107" s="318" t="n">
        <v>0</v>
      </c>
      <c r="W107" s="318" t="n">
        <v>0</v>
      </c>
      <c r="X107" s="318" t="n">
        <v>0</v>
      </c>
      <c r="Y107" s="318" t="n">
        <v>0</v>
      </c>
      <c r="Z107" s="318" t="n">
        <v>0</v>
      </c>
      <c r="AA107" s="318" t="n">
        <v>0</v>
      </c>
      <c r="AB107" s="318" t="n">
        <v>0</v>
      </c>
      <c r="AC107" s="318" t="n">
        <v>0</v>
      </c>
      <c r="AD107" s="318" t="n">
        <v>0</v>
      </c>
      <c r="AE107" s="318" t="n">
        <v>0</v>
      </c>
      <c r="AF107" s="318" t="n">
        <v>0</v>
      </c>
      <c r="AG107" s="318" t="n">
        <v>0</v>
      </c>
      <c r="AH107" s="318" t="n">
        <v>0</v>
      </c>
      <c r="AI107" s="318" t="n">
        <v>0</v>
      </c>
      <c r="AJ107" s="318" t="n">
        <v>0</v>
      </c>
      <c r="AK107" s="318" t="n">
        <v>0</v>
      </c>
      <c r="AL107" s="318" t="n">
        <v>0</v>
      </c>
      <c r="AM107" s="318" t="n">
        <f aca="false">SUM(AM76:AM106)</f>
        <v>0</v>
      </c>
      <c r="AN107" s="1"/>
      <c r="AO107" s="1"/>
      <c r="AP107" s="1"/>
      <c r="AQ107" s="1"/>
      <c r="AR107" s="1"/>
      <c r="AS107" s="1"/>
      <c r="AT107" s="1"/>
    </row>
    <row r="108" customFormat="false" ht="12.75" hidden="false" customHeight="true" outlineLevel="0" collapsed="false">
      <c r="A108" s="319" t="s">
        <v>233</v>
      </c>
      <c r="B108" s="288"/>
      <c r="C108" s="289"/>
      <c r="D108" s="290" t="n">
        <v>0</v>
      </c>
      <c r="E108" s="291" t="n">
        <f aca="false">AM108</f>
        <v>0</v>
      </c>
      <c r="F108" s="320" t="n">
        <f aca="false">E108-D108</f>
        <v>0</v>
      </c>
      <c r="G108" s="284"/>
      <c r="H108" s="321"/>
      <c r="I108" s="321"/>
      <c r="J108" s="321"/>
      <c r="K108" s="321"/>
      <c r="L108" s="321"/>
      <c r="M108" s="321"/>
      <c r="N108" s="321"/>
      <c r="O108" s="321"/>
      <c r="P108" s="321"/>
      <c r="Q108" s="321"/>
      <c r="R108" s="321"/>
      <c r="S108" s="321"/>
      <c r="T108" s="321"/>
      <c r="U108" s="321"/>
      <c r="V108" s="321"/>
      <c r="W108" s="321"/>
      <c r="X108" s="321"/>
      <c r="Y108" s="321"/>
      <c r="Z108" s="321"/>
      <c r="AA108" s="321"/>
      <c r="AB108" s="321"/>
      <c r="AC108" s="321"/>
      <c r="AD108" s="321"/>
      <c r="AE108" s="321"/>
      <c r="AF108" s="321"/>
      <c r="AG108" s="321"/>
      <c r="AH108" s="321"/>
      <c r="AI108" s="321"/>
      <c r="AJ108" s="321"/>
      <c r="AK108" s="321"/>
      <c r="AL108" s="321"/>
      <c r="AM108" s="293" t="n">
        <f aca="false">SUM(H108:AL108)</f>
        <v>0</v>
      </c>
      <c r="AN108" s="1"/>
      <c r="AO108" s="1"/>
      <c r="AP108" s="1"/>
      <c r="AQ108" s="1"/>
      <c r="AR108" s="1"/>
      <c r="AS108" s="1"/>
      <c r="AT108" s="1"/>
    </row>
    <row r="109" customFormat="false" ht="12.75" hidden="true" customHeight="true" outlineLevel="0" collapsed="false">
      <c r="A109" s="322" t="s">
        <v>216</v>
      </c>
      <c r="B109" s="288"/>
      <c r="C109" s="289"/>
      <c r="D109" s="290" t="n">
        <v>0</v>
      </c>
      <c r="E109" s="291" t="n">
        <f aca="false">AM109</f>
        <v>0</v>
      </c>
      <c r="F109" s="320" t="n">
        <f aca="false">E109-D109</f>
        <v>0</v>
      </c>
      <c r="G109" s="284"/>
      <c r="H109" s="323"/>
      <c r="I109" s="323"/>
      <c r="J109" s="323"/>
      <c r="K109" s="323"/>
      <c r="L109" s="323"/>
      <c r="M109" s="323"/>
      <c r="N109" s="323"/>
      <c r="O109" s="323"/>
      <c r="P109" s="323"/>
      <c r="Q109" s="323"/>
      <c r="R109" s="323"/>
      <c r="S109" s="323"/>
      <c r="T109" s="323"/>
      <c r="U109" s="323"/>
      <c r="V109" s="323"/>
      <c r="W109" s="323"/>
      <c r="X109" s="323"/>
      <c r="Y109" s="323"/>
      <c r="Z109" s="323"/>
      <c r="AA109" s="323"/>
      <c r="AB109" s="323"/>
      <c r="AC109" s="323"/>
      <c r="AD109" s="323"/>
      <c r="AE109" s="323"/>
      <c r="AF109" s="323"/>
      <c r="AG109" s="323"/>
      <c r="AH109" s="323"/>
      <c r="AI109" s="323"/>
      <c r="AJ109" s="323"/>
      <c r="AK109" s="323"/>
      <c r="AL109" s="323"/>
      <c r="AM109" s="293" t="n">
        <f aca="false">SUM(H109:AL109)</f>
        <v>0</v>
      </c>
      <c r="AN109" s="1"/>
      <c r="AO109" s="1"/>
      <c r="AP109" s="1"/>
      <c r="AQ109" s="1"/>
      <c r="AR109" s="1"/>
      <c r="AS109" s="1"/>
      <c r="AT109" s="1"/>
    </row>
    <row r="110" customFormat="false" ht="12.75" hidden="true" customHeight="true" outlineLevel="0" collapsed="false">
      <c r="A110" s="322" t="s">
        <v>216</v>
      </c>
      <c r="B110" s="288"/>
      <c r="C110" s="289"/>
      <c r="D110" s="290" t="n">
        <v>0</v>
      </c>
      <c r="E110" s="291" t="n">
        <f aca="false">AM110</f>
        <v>0</v>
      </c>
      <c r="F110" s="320" t="n">
        <f aca="false">E110-D110</f>
        <v>0</v>
      </c>
      <c r="G110" s="284"/>
      <c r="H110" s="323"/>
      <c r="I110" s="323"/>
      <c r="J110" s="323"/>
      <c r="K110" s="323"/>
      <c r="L110" s="323"/>
      <c r="M110" s="323"/>
      <c r="N110" s="323"/>
      <c r="O110" s="323"/>
      <c r="P110" s="323"/>
      <c r="Q110" s="323"/>
      <c r="R110" s="323"/>
      <c r="S110" s="323"/>
      <c r="T110" s="323"/>
      <c r="U110" s="323"/>
      <c r="V110" s="323"/>
      <c r="W110" s="323"/>
      <c r="X110" s="323"/>
      <c r="Y110" s="323"/>
      <c r="Z110" s="323"/>
      <c r="AA110" s="323"/>
      <c r="AB110" s="323"/>
      <c r="AC110" s="323"/>
      <c r="AD110" s="323"/>
      <c r="AE110" s="323"/>
      <c r="AF110" s="323"/>
      <c r="AG110" s="323"/>
      <c r="AH110" s="323"/>
      <c r="AI110" s="323"/>
      <c r="AJ110" s="323"/>
      <c r="AK110" s="323"/>
      <c r="AL110" s="323"/>
      <c r="AM110" s="293" t="n">
        <f aca="false">SUM(H110:AL110)</f>
        <v>0</v>
      </c>
      <c r="AN110" s="1"/>
      <c r="AO110" s="1"/>
      <c r="AP110" s="1"/>
      <c r="AQ110" s="1"/>
      <c r="AR110" s="1"/>
      <c r="AS110" s="1"/>
      <c r="AT110" s="1"/>
    </row>
    <row r="111" customFormat="false" ht="12.75" hidden="true" customHeight="true" outlineLevel="0" collapsed="false">
      <c r="A111" s="322" t="s">
        <v>216</v>
      </c>
      <c r="B111" s="288"/>
      <c r="C111" s="289"/>
      <c r="D111" s="290" t="n">
        <v>0</v>
      </c>
      <c r="E111" s="291" t="n">
        <f aca="false">AM111</f>
        <v>0</v>
      </c>
      <c r="F111" s="320" t="n">
        <f aca="false">E111-D111</f>
        <v>0</v>
      </c>
      <c r="G111" s="284"/>
      <c r="H111" s="323"/>
      <c r="I111" s="323"/>
      <c r="J111" s="323"/>
      <c r="K111" s="323"/>
      <c r="L111" s="323"/>
      <c r="M111" s="323"/>
      <c r="N111" s="323"/>
      <c r="O111" s="323"/>
      <c r="P111" s="323"/>
      <c r="Q111" s="323"/>
      <c r="R111" s="323"/>
      <c r="S111" s="323"/>
      <c r="T111" s="323"/>
      <c r="U111" s="323"/>
      <c r="V111" s="323"/>
      <c r="W111" s="323"/>
      <c r="X111" s="323"/>
      <c r="Y111" s="323"/>
      <c r="Z111" s="323"/>
      <c r="AA111" s="323"/>
      <c r="AB111" s="323"/>
      <c r="AC111" s="323"/>
      <c r="AD111" s="323"/>
      <c r="AE111" s="323"/>
      <c r="AF111" s="323"/>
      <c r="AG111" s="323"/>
      <c r="AH111" s="323"/>
      <c r="AI111" s="323"/>
      <c r="AJ111" s="323"/>
      <c r="AK111" s="323"/>
      <c r="AL111" s="323"/>
      <c r="AM111" s="293" t="n">
        <f aca="false">SUM(H111:AL111)</f>
        <v>0</v>
      </c>
      <c r="AN111" s="1"/>
      <c r="AO111" s="1"/>
      <c r="AP111" s="1"/>
      <c r="AQ111" s="1"/>
      <c r="AR111" s="1"/>
      <c r="AS111" s="1"/>
      <c r="AT111" s="1"/>
    </row>
    <row r="112" customFormat="false" ht="12.75" hidden="false" customHeight="true" outlineLevel="0" collapsed="false">
      <c r="A112" s="319" t="s">
        <v>43</v>
      </c>
      <c r="B112" s="288"/>
      <c r="C112" s="289"/>
      <c r="D112" s="290" t="n">
        <v>0</v>
      </c>
      <c r="E112" s="291" t="n">
        <f aca="false">AM112</f>
        <v>0</v>
      </c>
      <c r="F112" s="320" t="n">
        <f aca="false">E112-D112</f>
        <v>0</v>
      </c>
      <c r="G112" s="284"/>
      <c r="H112" s="323"/>
      <c r="I112" s="323"/>
      <c r="J112" s="323"/>
      <c r="K112" s="323"/>
      <c r="L112" s="323"/>
      <c r="M112" s="323"/>
      <c r="N112" s="323"/>
      <c r="O112" s="323"/>
      <c r="P112" s="323"/>
      <c r="Q112" s="323"/>
      <c r="R112" s="323"/>
      <c r="S112" s="323"/>
      <c r="T112" s="323"/>
      <c r="U112" s="323"/>
      <c r="V112" s="323"/>
      <c r="W112" s="323"/>
      <c r="X112" s="323"/>
      <c r="Y112" s="323"/>
      <c r="Z112" s="323"/>
      <c r="AA112" s="323"/>
      <c r="AB112" s="323"/>
      <c r="AC112" s="323"/>
      <c r="AD112" s="323"/>
      <c r="AE112" s="323"/>
      <c r="AF112" s="323"/>
      <c r="AG112" s="323"/>
      <c r="AH112" s="323"/>
      <c r="AI112" s="323"/>
      <c r="AJ112" s="323"/>
      <c r="AK112" s="323"/>
      <c r="AL112" s="323"/>
      <c r="AM112" s="293" t="n">
        <f aca="false">SUM(H112:AL112)</f>
        <v>0</v>
      </c>
      <c r="AN112" s="1"/>
      <c r="AO112" s="1"/>
      <c r="AP112" s="1"/>
      <c r="AQ112" s="1"/>
      <c r="AR112" s="1"/>
      <c r="AS112" s="1"/>
      <c r="AT112" s="1"/>
    </row>
    <row r="113" customFormat="false" ht="12.75" hidden="false" customHeight="true" outlineLevel="0" collapsed="false">
      <c r="A113" s="319" t="s">
        <v>45</v>
      </c>
      <c r="B113" s="288"/>
      <c r="C113" s="289"/>
      <c r="D113" s="290" t="n">
        <v>0</v>
      </c>
      <c r="E113" s="291" t="n">
        <f aca="false">AM113</f>
        <v>0</v>
      </c>
      <c r="F113" s="320" t="n">
        <f aca="false">E113-D113</f>
        <v>0</v>
      </c>
      <c r="G113" s="284"/>
      <c r="H113" s="323"/>
      <c r="I113" s="323"/>
      <c r="J113" s="323"/>
      <c r="K113" s="323"/>
      <c r="L113" s="323"/>
      <c r="M113" s="323"/>
      <c r="N113" s="323"/>
      <c r="O113" s="323"/>
      <c r="P113" s="323"/>
      <c r="Q113" s="323"/>
      <c r="R113" s="323"/>
      <c r="S113" s="323"/>
      <c r="T113" s="323"/>
      <c r="U113" s="323"/>
      <c r="V113" s="323"/>
      <c r="W113" s="323"/>
      <c r="X113" s="323"/>
      <c r="Y113" s="323"/>
      <c r="Z113" s="323"/>
      <c r="AA113" s="323"/>
      <c r="AB113" s="323"/>
      <c r="AC113" s="323"/>
      <c r="AD113" s="323"/>
      <c r="AE113" s="323"/>
      <c r="AF113" s="323"/>
      <c r="AG113" s="323"/>
      <c r="AH113" s="323"/>
      <c r="AI113" s="323"/>
      <c r="AJ113" s="323"/>
      <c r="AK113" s="323"/>
      <c r="AL113" s="323"/>
      <c r="AM113" s="293" t="n">
        <f aca="false">SUM(H113:AL113)</f>
        <v>0</v>
      </c>
      <c r="AN113" s="1"/>
      <c r="AO113" s="1"/>
      <c r="AP113" s="1"/>
      <c r="AQ113" s="1"/>
      <c r="AR113" s="1"/>
      <c r="AS113" s="1"/>
      <c r="AT113" s="1"/>
    </row>
    <row r="114" customFormat="false" ht="12.75" hidden="false" customHeight="true" outlineLevel="0" collapsed="false">
      <c r="A114" s="319" t="s">
        <v>234</v>
      </c>
      <c r="B114" s="288"/>
      <c r="C114" s="289"/>
      <c r="D114" s="324" t="n">
        <v>0</v>
      </c>
      <c r="E114" s="325" t="n">
        <f aca="false">AM114</f>
        <v>0</v>
      </c>
      <c r="F114" s="326" t="n">
        <f aca="false">E114-D114</f>
        <v>0</v>
      </c>
      <c r="G114" s="284"/>
      <c r="H114" s="327"/>
      <c r="I114" s="327"/>
      <c r="J114" s="327"/>
      <c r="K114" s="327"/>
      <c r="L114" s="327"/>
      <c r="M114" s="327"/>
      <c r="N114" s="327"/>
      <c r="O114" s="327"/>
      <c r="P114" s="327"/>
      <c r="Q114" s="327"/>
      <c r="R114" s="327"/>
      <c r="S114" s="327"/>
      <c r="T114" s="327"/>
      <c r="U114" s="327"/>
      <c r="V114" s="327"/>
      <c r="W114" s="327"/>
      <c r="X114" s="327"/>
      <c r="Y114" s="327"/>
      <c r="Z114" s="327"/>
      <c r="AA114" s="327"/>
      <c r="AB114" s="327"/>
      <c r="AC114" s="327"/>
      <c r="AD114" s="327"/>
      <c r="AE114" s="327"/>
      <c r="AF114" s="327"/>
      <c r="AG114" s="327"/>
      <c r="AH114" s="327"/>
      <c r="AI114" s="327"/>
      <c r="AJ114" s="327"/>
      <c r="AK114" s="327"/>
      <c r="AL114" s="327"/>
      <c r="AM114" s="328" t="n">
        <f aca="false">SUM(H114:AL114)</f>
        <v>0</v>
      </c>
      <c r="AN114" s="1"/>
      <c r="AO114" s="1"/>
      <c r="AP114" s="1"/>
      <c r="AQ114" s="1"/>
      <c r="AR114" s="1"/>
      <c r="AS114" s="1"/>
      <c r="AT114" s="1"/>
    </row>
    <row r="115" customFormat="false" ht="12.75" hidden="true" customHeight="true" outlineLevel="0" collapsed="false">
      <c r="A115" s="322" t="s">
        <v>216</v>
      </c>
      <c r="B115" s="288"/>
      <c r="C115" s="289"/>
      <c r="D115" s="329" t="n">
        <v>0</v>
      </c>
      <c r="E115" s="330" t="n">
        <f aca="false">AM115</f>
        <v>0</v>
      </c>
      <c r="F115" s="331" t="n">
        <f aca="false">E115-D115</f>
        <v>0</v>
      </c>
      <c r="G115" s="284"/>
      <c r="H115" s="327" t="n">
        <v>0</v>
      </c>
      <c r="I115" s="327" t="n">
        <v>0</v>
      </c>
      <c r="J115" s="327" t="n">
        <v>0</v>
      </c>
      <c r="K115" s="327" t="n">
        <v>0</v>
      </c>
      <c r="L115" s="327" t="n">
        <v>0</v>
      </c>
      <c r="M115" s="327" t="n">
        <v>0</v>
      </c>
      <c r="N115" s="327" t="n">
        <v>0</v>
      </c>
      <c r="O115" s="327" t="n">
        <v>0</v>
      </c>
      <c r="P115" s="327" t="n">
        <v>0</v>
      </c>
      <c r="Q115" s="327" t="n">
        <v>0</v>
      </c>
      <c r="R115" s="327" t="n">
        <v>0</v>
      </c>
      <c r="S115" s="327" t="n">
        <v>0</v>
      </c>
      <c r="T115" s="327" t="n">
        <v>0</v>
      </c>
      <c r="U115" s="327" t="n">
        <v>0</v>
      </c>
      <c r="V115" s="327" t="n">
        <v>0</v>
      </c>
      <c r="W115" s="327" t="n">
        <v>0</v>
      </c>
      <c r="X115" s="327" t="n">
        <v>0</v>
      </c>
      <c r="Y115" s="327" t="n">
        <v>0</v>
      </c>
      <c r="Z115" s="327" t="n">
        <v>0</v>
      </c>
      <c r="AA115" s="327" t="n">
        <v>0</v>
      </c>
      <c r="AB115" s="327" t="n">
        <v>0</v>
      </c>
      <c r="AC115" s="327" t="n">
        <v>0</v>
      </c>
      <c r="AD115" s="327" t="n">
        <v>0</v>
      </c>
      <c r="AE115" s="327" t="n">
        <v>0</v>
      </c>
      <c r="AF115" s="327" t="n">
        <v>0</v>
      </c>
      <c r="AG115" s="327" t="n">
        <v>0</v>
      </c>
      <c r="AH115" s="327" t="n">
        <v>0</v>
      </c>
      <c r="AI115" s="327" t="n">
        <v>0</v>
      </c>
      <c r="AJ115" s="327" t="n">
        <v>0</v>
      </c>
      <c r="AK115" s="327" t="n">
        <v>0</v>
      </c>
      <c r="AL115" s="327" t="n">
        <v>0</v>
      </c>
      <c r="AM115" s="332" t="n">
        <f aca="false">SUM(H115:AL115)</f>
        <v>0</v>
      </c>
      <c r="AN115" s="1"/>
      <c r="AO115" s="1"/>
      <c r="AP115" s="1"/>
      <c r="AQ115" s="1"/>
      <c r="AR115" s="1"/>
      <c r="AS115" s="1"/>
      <c r="AT115" s="1"/>
    </row>
    <row r="116" customFormat="false" ht="12.75" hidden="true" customHeight="true" outlineLevel="0" collapsed="false">
      <c r="A116" s="322" t="s">
        <v>216</v>
      </c>
      <c r="B116" s="288"/>
      <c r="C116" s="289"/>
      <c r="D116" s="333" t="n">
        <v>0</v>
      </c>
      <c r="E116" s="334" t="n">
        <f aca="false">AM116</f>
        <v>0</v>
      </c>
      <c r="F116" s="331" t="n">
        <f aca="false">E116-D116</f>
        <v>0</v>
      </c>
      <c r="G116" s="335"/>
      <c r="H116" s="327" t="n">
        <v>0</v>
      </c>
      <c r="I116" s="327" t="n">
        <v>0</v>
      </c>
      <c r="J116" s="327" t="n">
        <v>0</v>
      </c>
      <c r="K116" s="327" t="n">
        <v>0</v>
      </c>
      <c r="L116" s="327" t="n">
        <v>0</v>
      </c>
      <c r="M116" s="327" t="n">
        <v>0</v>
      </c>
      <c r="N116" s="327" t="n">
        <v>0</v>
      </c>
      <c r="O116" s="327" t="n">
        <v>0</v>
      </c>
      <c r="P116" s="327" t="n">
        <v>0</v>
      </c>
      <c r="Q116" s="327" t="n">
        <v>0</v>
      </c>
      <c r="R116" s="327" t="n">
        <v>0</v>
      </c>
      <c r="S116" s="327" t="n">
        <v>0</v>
      </c>
      <c r="T116" s="327" t="n">
        <v>0</v>
      </c>
      <c r="U116" s="327" t="n">
        <v>0</v>
      </c>
      <c r="V116" s="327" t="n">
        <v>0</v>
      </c>
      <c r="W116" s="327" t="n">
        <v>0</v>
      </c>
      <c r="X116" s="327" t="n">
        <v>0</v>
      </c>
      <c r="Y116" s="327" t="n">
        <v>0</v>
      </c>
      <c r="Z116" s="327" t="n">
        <v>0</v>
      </c>
      <c r="AA116" s="327" t="n">
        <v>0</v>
      </c>
      <c r="AB116" s="327" t="n">
        <v>0</v>
      </c>
      <c r="AC116" s="327" t="n">
        <v>0</v>
      </c>
      <c r="AD116" s="327" t="n">
        <v>0</v>
      </c>
      <c r="AE116" s="327" t="n">
        <v>0</v>
      </c>
      <c r="AF116" s="327" t="n">
        <v>0</v>
      </c>
      <c r="AG116" s="327" t="n">
        <v>0</v>
      </c>
      <c r="AH116" s="327" t="n">
        <v>0</v>
      </c>
      <c r="AI116" s="327" t="n">
        <v>0</v>
      </c>
      <c r="AJ116" s="327" t="n">
        <v>0</v>
      </c>
      <c r="AK116" s="327" t="n">
        <v>0</v>
      </c>
      <c r="AL116" s="327" t="n">
        <v>0</v>
      </c>
      <c r="AM116" s="332" t="n">
        <f aca="false">SUM(H116:AL116)</f>
        <v>0</v>
      </c>
      <c r="AN116" s="1"/>
      <c r="AO116" s="1"/>
      <c r="AP116" s="1"/>
      <c r="AQ116" s="1"/>
      <c r="AR116" s="1"/>
      <c r="AS116" s="1"/>
      <c r="AT116" s="1"/>
    </row>
    <row r="117" customFormat="false" ht="12.75" hidden="false" customHeight="true" outlineLevel="0" collapsed="false">
      <c r="A117" s="287" t="s">
        <v>235</v>
      </c>
      <c r="B117" s="288"/>
      <c r="C117" s="289"/>
      <c r="D117" s="324" t="n">
        <v>0</v>
      </c>
      <c r="E117" s="325" t="n">
        <f aca="false">E114+E113+E112+E108+E107+E73+E72+E71</f>
        <v>0</v>
      </c>
      <c r="F117" s="336" t="n">
        <f aca="false">E117-D117</f>
        <v>0</v>
      </c>
      <c r="G117" s="267"/>
      <c r="H117" s="327" t="n">
        <v>0</v>
      </c>
      <c r="I117" s="327" t="n">
        <v>0</v>
      </c>
      <c r="J117" s="327" t="n">
        <v>0</v>
      </c>
      <c r="K117" s="327" t="n">
        <v>0</v>
      </c>
      <c r="L117" s="327" t="n">
        <v>0</v>
      </c>
      <c r="M117" s="327" t="n">
        <v>0</v>
      </c>
      <c r="N117" s="327" t="n">
        <v>0</v>
      </c>
      <c r="O117" s="327" t="n">
        <v>0</v>
      </c>
      <c r="P117" s="327" t="n">
        <v>0</v>
      </c>
      <c r="Q117" s="327" t="n">
        <v>0</v>
      </c>
      <c r="R117" s="327" t="n">
        <v>0</v>
      </c>
      <c r="S117" s="327" t="n">
        <v>0</v>
      </c>
      <c r="T117" s="327" t="n">
        <v>0</v>
      </c>
      <c r="U117" s="327" t="n">
        <v>0</v>
      </c>
      <c r="V117" s="327" t="n">
        <v>0</v>
      </c>
      <c r="W117" s="327" t="n">
        <v>0</v>
      </c>
      <c r="X117" s="327" t="n">
        <v>0</v>
      </c>
      <c r="Y117" s="327" t="n">
        <v>0</v>
      </c>
      <c r="Z117" s="327" t="n">
        <v>0</v>
      </c>
      <c r="AA117" s="327" t="n">
        <v>0</v>
      </c>
      <c r="AB117" s="327" t="n">
        <v>0</v>
      </c>
      <c r="AC117" s="327" t="n">
        <v>0</v>
      </c>
      <c r="AD117" s="327" t="n">
        <v>0</v>
      </c>
      <c r="AE117" s="327" t="n">
        <v>0</v>
      </c>
      <c r="AF117" s="327" t="n">
        <v>0</v>
      </c>
      <c r="AG117" s="327" t="n">
        <v>0</v>
      </c>
      <c r="AH117" s="327" t="n">
        <v>0</v>
      </c>
      <c r="AI117" s="327" t="n">
        <v>0</v>
      </c>
      <c r="AJ117" s="327" t="n">
        <v>0</v>
      </c>
      <c r="AK117" s="327" t="n">
        <v>0</v>
      </c>
      <c r="AL117" s="327" t="n">
        <v>0</v>
      </c>
      <c r="AM117" s="318" t="n">
        <f aca="false">AM114+AM110+AM108+AM71+AM72+AM73+AM107</f>
        <v>0</v>
      </c>
      <c r="AN117" s="59"/>
      <c r="AO117" s="59"/>
      <c r="AP117" s="59"/>
      <c r="AQ117" s="59"/>
      <c r="AR117" s="59"/>
      <c r="AS117" s="59"/>
      <c r="AT117" s="59"/>
      <c r="AU117" s="294"/>
      <c r="AV117" s="294"/>
      <c r="AW117" s="294"/>
      <c r="AX117" s="294"/>
      <c r="AY117" s="294"/>
      <c r="AZ117" s="294"/>
      <c r="BA117" s="294"/>
      <c r="BB117" s="294"/>
      <c r="BC117" s="294"/>
      <c r="BD117" s="294"/>
      <c r="BE117" s="294"/>
      <c r="BF117" s="294"/>
      <c r="BG117" s="294"/>
      <c r="BH117" s="294"/>
      <c r="BI117" s="294"/>
      <c r="BJ117" s="294"/>
      <c r="BK117" s="294"/>
      <c r="BL117" s="294"/>
      <c r="BM117" s="294"/>
      <c r="BN117" s="294"/>
      <c r="BO117" s="294"/>
      <c r="BP117" s="294"/>
      <c r="BQ117" s="294"/>
      <c r="BR117" s="294"/>
      <c r="BS117" s="294"/>
      <c r="BT117" s="294"/>
      <c r="BU117" s="294"/>
      <c r="BV117" s="294"/>
      <c r="BW117" s="294"/>
      <c r="BX117" s="294"/>
      <c r="BY117" s="294"/>
      <c r="BZ117" s="294"/>
      <c r="CA117" s="294"/>
      <c r="CB117" s="294"/>
      <c r="CC117" s="294"/>
      <c r="CD117" s="294"/>
      <c r="CE117" s="294"/>
      <c r="CF117" s="294"/>
      <c r="CG117" s="294"/>
      <c r="CH117" s="294"/>
      <c r="CI117" s="294"/>
      <c r="CJ117" s="294"/>
      <c r="CK117" s="294"/>
      <c r="CL117" s="294"/>
      <c r="CM117" s="294"/>
      <c r="CN117" s="294"/>
      <c r="CO117" s="294"/>
      <c r="CP117" s="294"/>
      <c r="CQ117" s="294"/>
      <c r="CR117" s="294"/>
      <c r="CS117" s="294"/>
      <c r="CT117" s="294"/>
      <c r="CU117" s="294"/>
      <c r="CV117" s="294"/>
      <c r="CW117" s="294"/>
      <c r="CX117" s="294"/>
      <c r="CY117" s="294"/>
      <c r="CZ117" s="294"/>
      <c r="DA117" s="294"/>
      <c r="DB117" s="294"/>
      <c r="DC117" s="294"/>
      <c r="DD117" s="294"/>
      <c r="DE117" s="294"/>
      <c r="DF117" s="294"/>
      <c r="DG117" s="294"/>
      <c r="DH117" s="294"/>
      <c r="DI117" s="294"/>
      <c r="DJ117" s="294"/>
      <c r="DK117" s="294"/>
      <c r="DL117" s="294"/>
      <c r="DM117" s="294"/>
      <c r="DN117" s="294"/>
      <c r="DO117" s="294"/>
      <c r="DP117" s="294"/>
      <c r="DQ117" s="294"/>
      <c r="DR117" s="294"/>
      <c r="DS117" s="294"/>
      <c r="DT117" s="294"/>
      <c r="DU117" s="294"/>
      <c r="DV117" s="294"/>
      <c r="DW117" s="294"/>
      <c r="DX117" s="294"/>
      <c r="DY117" s="294"/>
      <c r="DZ117" s="294"/>
      <c r="EA117" s="294"/>
      <c r="EB117" s="294"/>
      <c r="EC117" s="294"/>
      <c r="ED117" s="294"/>
      <c r="EE117" s="294"/>
      <c r="EF117" s="294"/>
      <c r="EG117" s="294"/>
      <c r="EH117" s="294"/>
      <c r="EI117" s="294"/>
      <c r="EJ117" s="294"/>
      <c r="EK117" s="294"/>
      <c r="EL117" s="294"/>
      <c r="EM117" s="294"/>
      <c r="EN117" s="294"/>
      <c r="EO117" s="294"/>
      <c r="EP117" s="294"/>
      <c r="EQ117" s="294"/>
      <c r="ER117" s="294"/>
      <c r="ES117" s="294"/>
      <c r="ET117" s="294"/>
      <c r="EU117" s="294"/>
      <c r="EV117" s="294"/>
      <c r="EW117" s="294"/>
      <c r="EX117" s="294"/>
      <c r="EY117" s="294"/>
      <c r="EZ117" s="294"/>
      <c r="FA117" s="294"/>
      <c r="FB117" s="294"/>
      <c r="FC117" s="294"/>
      <c r="FD117" s="294"/>
      <c r="FE117" s="294"/>
      <c r="FF117" s="294"/>
      <c r="FG117" s="294"/>
      <c r="FH117" s="294"/>
      <c r="FI117" s="294"/>
      <c r="FJ117" s="294"/>
      <c r="FK117" s="294"/>
      <c r="FL117" s="294"/>
      <c r="FM117" s="294"/>
      <c r="FN117" s="294"/>
      <c r="FO117" s="294"/>
      <c r="FP117" s="294"/>
      <c r="FQ117" s="294"/>
      <c r="FR117" s="294"/>
      <c r="FS117" s="294"/>
      <c r="FT117" s="294"/>
      <c r="FU117" s="294"/>
      <c r="FV117" s="294"/>
      <c r="FW117" s="294"/>
      <c r="FX117" s="294"/>
      <c r="FY117" s="294"/>
      <c r="FZ117" s="294"/>
      <c r="GA117" s="294"/>
      <c r="GB117" s="294"/>
      <c r="GC117" s="294"/>
      <c r="GD117" s="294"/>
      <c r="GE117" s="294"/>
      <c r="GF117" s="294"/>
      <c r="GG117" s="294"/>
      <c r="GH117" s="294"/>
      <c r="GI117" s="294"/>
      <c r="GJ117" s="294"/>
      <c r="GK117" s="294"/>
      <c r="GL117" s="294"/>
      <c r="GM117" s="294"/>
      <c r="GN117" s="294"/>
      <c r="GO117" s="294"/>
      <c r="GP117" s="294"/>
      <c r="GQ117" s="294"/>
      <c r="GR117" s="294"/>
      <c r="GS117" s="294"/>
      <c r="GT117" s="294"/>
      <c r="GU117" s="294"/>
      <c r="GV117" s="294"/>
      <c r="GW117" s="294"/>
      <c r="GX117" s="294"/>
      <c r="GY117" s="294"/>
      <c r="GZ117" s="294"/>
      <c r="HA117" s="294"/>
      <c r="HB117" s="294"/>
      <c r="HC117" s="294"/>
      <c r="HD117" s="294"/>
      <c r="HE117" s="294"/>
      <c r="HF117" s="294"/>
      <c r="HG117" s="294"/>
      <c r="HH117" s="294"/>
      <c r="HI117" s="294"/>
      <c r="HJ117" s="294"/>
      <c r="HK117" s="294"/>
      <c r="HL117" s="294"/>
      <c r="HM117" s="294"/>
      <c r="HN117" s="294"/>
      <c r="HO117" s="294"/>
      <c r="HP117" s="294"/>
      <c r="HQ117" s="294"/>
      <c r="HR117" s="294"/>
      <c r="HS117" s="294"/>
      <c r="HT117" s="294"/>
      <c r="HU117" s="294"/>
      <c r="HV117" s="294"/>
      <c r="HW117" s="294"/>
      <c r="HX117" s="294"/>
      <c r="HY117" s="294"/>
      <c r="HZ117" s="294"/>
      <c r="IA117" s="294"/>
      <c r="IB117" s="294"/>
      <c r="IC117" s="294"/>
      <c r="ID117" s="294"/>
      <c r="IE117" s="294"/>
      <c r="IF117" s="294"/>
      <c r="IG117" s="294"/>
      <c r="IH117" s="294"/>
      <c r="II117" s="294"/>
      <c r="IJ117" s="294"/>
      <c r="IK117" s="294"/>
      <c r="IL117" s="294"/>
      <c r="IM117" s="294"/>
      <c r="IN117" s="294"/>
      <c r="IO117" s="294"/>
      <c r="IP117" s="294"/>
      <c r="IQ117" s="294"/>
      <c r="IR117" s="294"/>
      <c r="IS117" s="294"/>
      <c r="IT117" s="294"/>
      <c r="IU117" s="294"/>
      <c r="IV117" s="294"/>
      <c r="IW117" s="294"/>
    </row>
    <row r="118" customFormat="false" ht="12.75" hidden="false" customHeight="true" outlineLevel="0" collapsed="false">
      <c r="A118" s="337" t="s">
        <v>41</v>
      </c>
      <c r="B118" s="338"/>
      <c r="C118" s="338"/>
      <c r="D118" s="339" t="n">
        <v>0</v>
      </c>
      <c r="E118" s="340" t="n">
        <f aca="false">AM118</f>
        <v>0</v>
      </c>
      <c r="F118" s="341" t="n">
        <f aca="false">E118-D118</f>
        <v>0</v>
      </c>
      <c r="H118" s="342"/>
      <c r="I118" s="342"/>
      <c r="J118" s="342"/>
      <c r="K118" s="342"/>
      <c r="L118" s="342"/>
      <c r="M118" s="342"/>
      <c r="N118" s="342"/>
      <c r="O118" s="342"/>
      <c r="P118" s="342"/>
      <c r="Q118" s="342"/>
      <c r="R118" s="342"/>
      <c r="S118" s="342"/>
      <c r="T118" s="342"/>
      <c r="U118" s="342"/>
      <c r="V118" s="342"/>
      <c r="W118" s="342"/>
      <c r="X118" s="342"/>
      <c r="Y118" s="342"/>
      <c r="Z118" s="342"/>
      <c r="AA118" s="342"/>
      <c r="AB118" s="342"/>
      <c r="AC118" s="342"/>
      <c r="AD118" s="342"/>
      <c r="AE118" s="342"/>
      <c r="AF118" s="342"/>
      <c r="AG118" s="342"/>
      <c r="AH118" s="342"/>
      <c r="AI118" s="342"/>
      <c r="AJ118" s="342"/>
      <c r="AK118" s="342"/>
      <c r="AL118" s="342"/>
      <c r="AM118" s="341" t="n">
        <f aca="false">SUM(H118:AL118)</f>
        <v>0</v>
      </c>
      <c r="AN118" s="1"/>
      <c r="AO118" s="1"/>
      <c r="AP118" s="1"/>
      <c r="AQ118" s="1"/>
      <c r="AR118" s="1"/>
      <c r="AS118" s="1"/>
      <c r="AT118" s="1"/>
    </row>
    <row r="119" customFormat="false" ht="12.75" hidden="false" customHeight="true" outlineLevel="0" collapsed="false">
      <c r="H119" s="343" t="n">
        <f aca="false">B4</f>
        <v>37591</v>
      </c>
      <c r="I119" s="343" t="n">
        <f aca="false">H119+1</f>
        <v>37592</v>
      </c>
      <c r="J119" s="343" t="n">
        <f aca="false">I119+1</f>
        <v>37593</v>
      </c>
      <c r="K119" s="343" t="n">
        <f aca="false">J119+1</f>
        <v>37594</v>
      </c>
      <c r="L119" s="343" t="n">
        <f aca="false">K119+1</f>
        <v>37595</v>
      </c>
      <c r="M119" s="343" t="n">
        <f aca="false">L119+1</f>
        <v>37596</v>
      </c>
      <c r="N119" s="343" t="n">
        <f aca="false">M119+1</f>
        <v>37597</v>
      </c>
      <c r="O119" s="343" t="n">
        <f aca="false">N119+1</f>
        <v>37598</v>
      </c>
      <c r="P119" s="343" t="n">
        <f aca="false">O119+1</f>
        <v>37599</v>
      </c>
      <c r="Q119" s="343" t="n">
        <f aca="false">P119+1</f>
        <v>37600</v>
      </c>
      <c r="R119" s="343" t="n">
        <f aca="false">Q119+1</f>
        <v>37601</v>
      </c>
      <c r="S119" s="343" t="n">
        <f aca="false">R119+1</f>
        <v>37602</v>
      </c>
      <c r="T119" s="343" t="n">
        <f aca="false">S119+1</f>
        <v>37603</v>
      </c>
      <c r="U119" s="343" t="n">
        <f aca="false">T119+1</f>
        <v>37604</v>
      </c>
      <c r="V119" s="343" t="n">
        <f aca="false">U119+1</f>
        <v>37605</v>
      </c>
      <c r="W119" s="343" t="n">
        <f aca="false">V119+1</f>
        <v>37606</v>
      </c>
      <c r="X119" s="343" t="n">
        <f aca="false">W119+1</f>
        <v>37607</v>
      </c>
      <c r="Y119" s="343" t="n">
        <f aca="false">X119+1</f>
        <v>37608</v>
      </c>
      <c r="Z119" s="343" t="n">
        <f aca="false">Y119+1</f>
        <v>37609</v>
      </c>
      <c r="AA119" s="343" t="n">
        <f aca="false">Z119+1</f>
        <v>37610</v>
      </c>
      <c r="AB119" s="343" t="n">
        <f aca="false">AA119+1</f>
        <v>37611</v>
      </c>
      <c r="AC119" s="343" t="n">
        <f aca="false">AB119+1</f>
        <v>37612</v>
      </c>
      <c r="AD119" s="343" t="n">
        <f aca="false">AC119+1</f>
        <v>37613</v>
      </c>
      <c r="AE119" s="343" t="n">
        <f aca="false">AD119+1</f>
        <v>37614</v>
      </c>
      <c r="AF119" s="343" t="n">
        <f aca="false">AE119+1</f>
        <v>37615</v>
      </c>
      <c r="AG119" s="343" t="n">
        <f aca="false">AF119+1</f>
        <v>37616</v>
      </c>
      <c r="AH119" s="343" t="n">
        <f aca="false">AG119+1</f>
        <v>37617</v>
      </c>
      <c r="AI119" s="343" t="n">
        <f aca="false">AH119+1</f>
        <v>37618</v>
      </c>
      <c r="AJ119" s="343" t="n">
        <f aca="false">AI119+1</f>
        <v>37619</v>
      </c>
      <c r="AK119" s="343" t="n">
        <f aca="false">AJ119+1</f>
        <v>37620</v>
      </c>
      <c r="AL119" s="343" t="n">
        <f aca="false">AK119+1</f>
        <v>37621</v>
      </c>
      <c r="AN119" s="1"/>
      <c r="AO119" s="1"/>
      <c r="AP119" s="1"/>
      <c r="AQ119" s="1"/>
      <c r="AR119" s="1"/>
      <c r="AS119" s="1"/>
      <c r="AT119" s="1"/>
    </row>
    <row r="120" customFormat="false" ht="12.75" hidden="false" customHeight="true" outlineLevel="0" collapsed="false">
      <c r="A120" s="344" t="s">
        <v>236</v>
      </c>
      <c r="B120" s="344"/>
      <c r="K120" s="70"/>
      <c r="L120" s="70"/>
      <c r="M120" s="70"/>
      <c r="N120" s="345"/>
      <c r="O120" s="70"/>
      <c r="P120" s="70"/>
      <c r="Q120" s="70"/>
      <c r="R120" s="70"/>
      <c r="AJ120" s="1"/>
      <c r="AK120" s="1"/>
      <c r="AN120" s="1"/>
      <c r="AO120" s="1"/>
      <c r="AP120" s="1"/>
      <c r="AQ120" s="1"/>
      <c r="AR120" s="1"/>
      <c r="AS120" s="1"/>
      <c r="AT120" s="1"/>
    </row>
    <row r="121" customFormat="false" ht="12.75" hidden="false" customHeight="true" outlineLevel="0" collapsed="false">
      <c r="K121" s="70"/>
      <c r="L121" s="70"/>
      <c r="M121" s="70"/>
      <c r="N121" s="345"/>
      <c r="O121" s="70"/>
      <c r="P121" s="70"/>
      <c r="Q121" s="70"/>
      <c r="R121" s="70"/>
      <c r="AJ121" s="1"/>
      <c r="AK121" s="1"/>
      <c r="AN121" s="1"/>
      <c r="AO121" s="1"/>
      <c r="AP121" s="1"/>
      <c r="AQ121" s="1"/>
      <c r="AR121" s="1"/>
      <c r="AS121" s="1"/>
      <c r="AT121" s="1"/>
    </row>
    <row r="122" customFormat="false" ht="14.25" hidden="false" customHeight="false" outlineLevel="0" collapsed="false">
      <c r="A122" s="346" t="s">
        <v>237</v>
      </c>
      <c r="B122" s="347"/>
      <c r="C122" s="348"/>
      <c r="D122" s="349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  <c r="CW122" s="1"/>
      <c r="CX122" s="1"/>
      <c r="CY122" s="1"/>
      <c r="CZ122" s="1"/>
      <c r="DA122" s="1"/>
      <c r="DB122" s="1"/>
      <c r="DC122" s="1"/>
      <c r="DD122" s="1"/>
      <c r="DE122" s="1"/>
      <c r="DF122" s="1"/>
      <c r="DG122" s="1"/>
      <c r="DH122" s="1"/>
      <c r="DI122" s="1"/>
      <c r="DJ122" s="1"/>
      <c r="DK122" s="1"/>
      <c r="DL122" s="1"/>
      <c r="DM122" s="1"/>
      <c r="DN122" s="1"/>
      <c r="DO122" s="1"/>
      <c r="DP122" s="1"/>
      <c r="DQ122" s="1"/>
      <c r="DR122" s="1"/>
      <c r="DS122" s="1"/>
      <c r="DT122" s="1"/>
      <c r="DU122" s="1"/>
      <c r="DV122" s="1"/>
      <c r="DW122" s="1"/>
      <c r="DX122" s="1"/>
      <c r="DY122" s="1"/>
      <c r="DZ122" s="1"/>
      <c r="EA122" s="1"/>
      <c r="EB122" s="1"/>
      <c r="EC122" s="1"/>
      <c r="ED122" s="1"/>
      <c r="EE122" s="1"/>
      <c r="EF122" s="1"/>
      <c r="EG122" s="1"/>
      <c r="EH122" s="1"/>
      <c r="EI122" s="1"/>
      <c r="EJ122" s="1"/>
      <c r="EK122" s="1"/>
      <c r="EL122" s="1"/>
      <c r="EM122" s="1"/>
      <c r="EN122" s="1"/>
      <c r="EO122" s="1"/>
      <c r="EP122" s="1"/>
      <c r="EQ122" s="1"/>
      <c r="ER122" s="1"/>
      <c r="ES122" s="1"/>
      <c r="ET122" s="1"/>
      <c r="EU122" s="1"/>
      <c r="EV122" s="1"/>
      <c r="EW122" s="1"/>
      <c r="EX122" s="1"/>
      <c r="EY122" s="1"/>
      <c r="EZ122" s="1"/>
      <c r="FA122" s="1"/>
      <c r="FB122" s="1"/>
      <c r="FC122" s="1"/>
      <c r="FD122" s="1"/>
      <c r="FE122" s="1"/>
      <c r="FF122" s="1"/>
      <c r="FG122" s="1"/>
      <c r="FH122" s="1"/>
      <c r="FI122" s="1"/>
      <c r="FJ122" s="1"/>
      <c r="FK122" s="1"/>
      <c r="FL122" s="1"/>
      <c r="FM122" s="1"/>
      <c r="FN122" s="1"/>
      <c r="FO122" s="1"/>
      <c r="FP122" s="1"/>
      <c r="FQ122" s="1"/>
      <c r="FR122" s="1"/>
      <c r="FS122" s="1"/>
      <c r="FT122" s="1"/>
      <c r="FU122" s="1"/>
      <c r="FV122" s="1"/>
      <c r="FW122" s="1"/>
      <c r="FX122" s="1"/>
      <c r="FY122" s="1"/>
      <c r="FZ122" s="1"/>
      <c r="GA122" s="1"/>
      <c r="GB122" s="1"/>
      <c r="GC122" s="1"/>
      <c r="GD122" s="1"/>
      <c r="GE122" s="1"/>
      <c r="GF122" s="1"/>
      <c r="GG122" s="1"/>
      <c r="GH122" s="1"/>
      <c r="GI122" s="1"/>
      <c r="GJ122" s="1"/>
      <c r="GK122" s="1"/>
      <c r="GL122" s="1"/>
      <c r="GM122" s="1"/>
      <c r="GN122" s="1"/>
      <c r="GO122" s="1"/>
      <c r="GP122" s="1"/>
      <c r="GQ122" s="1"/>
      <c r="GR122" s="1"/>
      <c r="GS122" s="1"/>
      <c r="GT122" s="1"/>
      <c r="GU122" s="1"/>
      <c r="GV122" s="1"/>
      <c r="GW122" s="1"/>
      <c r="GX122" s="1"/>
      <c r="GY122" s="1"/>
      <c r="GZ122" s="1"/>
      <c r="HA122" s="1"/>
      <c r="HB122" s="1"/>
      <c r="HC122" s="1"/>
      <c r="HD122" s="1"/>
      <c r="HE122" s="1"/>
      <c r="HF122" s="1"/>
      <c r="HG122" s="1"/>
      <c r="HH122" s="1"/>
      <c r="HI122" s="1"/>
      <c r="HJ122" s="1"/>
      <c r="HK122" s="1"/>
      <c r="HL122" s="1"/>
      <c r="HM122" s="1"/>
      <c r="HN122" s="1"/>
      <c r="HO122" s="1"/>
      <c r="HP122" s="1"/>
      <c r="HQ122" s="1"/>
      <c r="HR122" s="1"/>
      <c r="HS122" s="1"/>
      <c r="HT122" s="1"/>
      <c r="HU122" s="1"/>
      <c r="HV122" s="1"/>
      <c r="HW122" s="1"/>
      <c r="HX122" s="1"/>
      <c r="HY122" s="1"/>
      <c r="HZ122" s="1"/>
      <c r="IA122" s="1"/>
      <c r="IB122" s="1"/>
      <c r="IC122" s="1"/>
      <c r="ID122" s="1"/>
      <c r="IE122" s="1"/>
      <c r="IF122" s="1"/>
      <c r="IG122" s="1"/>
      <c r="IH122" s="1"/>
      <c r="II122" s="1"/>
      <c r="IJ122" s="1"/>
      <c r="IK122" s="1"/>
      <c r="IL122" s="1"/>
      <c r="IM122" s="1"/>
      <c r="IN122" s="1"/>
      <c r="IO122" s="1"/>
      <c r="IP122" s="1"/>
      <c r="IQ122" s="1"/>
      <c r="IR122" s="1"/>
      <c r="IS122" s="1"/>
      <c r="IT122" s="1"/>
      <c r="IU122" s="1"/>
      <c r="IV122" s="1"/>
      <c r="IW122" s="1"/>
    </row>
    <row r="123" customFormat="false" ht="12.75" hidden="false" customHeight="true" outlineLevel="0" collapsed="false">
      <c r="A123" s="350" t="s">
        <v>238</v>
      </c>
      <c r="B123" s="351" t="s">
        <v>176</v>
      </c>
      <c r="C123" s="351" t="s">
        <v>149</v>
      </c>
      <c r="D123" s="352" t="s">
        <v>239</v>
      </c>
      <c r="E123" s="70"/>
      <c r="F123" s="70"/>
      <c r="G123" s="70"/>
      <c r="H123" s="70"/>
      <c r="I123" s="70"/>
      <c r="J123" s="70"/>
      <c r="K123" s="70"/>
      <c r="L123" s="70"/>
      <c r="M123" s="70"/>
      <c r="N123" s="345"/>
      <c r="O123" s="70"/>
      <c r="P123" s="70"/>
      <c r="Q123" s="70"/>
      <c r="R123" s="70"/>
      <c r="AJ123" s="1"/>
      <c r="AK123" s="1"/>
      <c r="AN123" s="1"/>
      <c r="AO123" s="1"/>
      <c r="AP123" s="1"/>
      <c r="AQ123" s="1"/>
      <c r="AR123" s="1"/>
      <c r="AS123" s="1"/>
      <c r="AT123" s="1"/>
    </row>
    <row r="124" customFormat="false" ht="12.75" hidden="false" customHeight="true" outlineLevel="0" collapsed="false">
      <c r="A124" s="353" t="s">
        <v>240</v>
      </c>
      <c r="B124" s="354" t="n">
        <v>0</v>
      </c>
      <c r="C124" s="354" t="n">
        <f aca="false">E103</f>
        <v>0</v>
      </c>
      <c r="D124" s="355" t="n">
        <f aca="false">+C124+B124</f>
        <v>0</v>
      </c>
      <c r="E124" s="356"/>
      <c r="F124" s="356"/>
      <c r="G124" s="356"/>
      <c r="H124" s="356"/>
      <c r="I124" s="356"/>
      <c r="J124" s="356"/>
      <c r="K124" s="356"/>
      <c r="L124" s="356"/>
      <c r="M124" s="356"/>
      <c r="N124" s="357"/>
      <c r="O124" s="357"/>
      <c r="P124" s="357"/>
      <c r="Q124" s="357"/>
      <c r="R124" s="70"/>
      <c r="AJ124" s="1"/>
      <c r="AK124" s="1"/>
      <c r="AN124" s="1"/>
      <c r="AO124" s="1"/>
      <c r="AP124" s="1"/>
      <c r="AQ124" s="1"/>
      <c r="AR124" s="1"/>
      <c r="AS124" s="1"/>
      <c r="AT124" s="1"/>
    </row>
    <row r="125" customFormat="false" ht="12.75" hidden="false" customHeight="true" outlineLevel="0" collapsed="false">
      <c r="A125" s="353" t="s">
        <v>241</v>
      </c>
      <c r="B125" s="354" t="n">
        <v>0</v>
      </c>
      <c r="C125" s="354" t="n">
        <f aca="false">E102</f>
        <v>0</v>
      </c>
      <c r="D125" s="355" t="n">
        <f aca="false">+C125+B125</f>
        <v>0</v>
      </c>
      <c r="E125" s="335"/>
      <c r="F125" s="335"/>
      <c r="G125" s="335"/>
      <c r="H125" s="335"/>
      <c r="I125" s="335"/>
      <c r="J125" s="335"/>
      <c r="K125" s="335"/>
      <c r="L125" s="335"/>
      <c r="M125" s="335"/>
      <c r="N125" s="335"/>
      <c r="O125" s="335"/>
      <c r="P125" s="335"/>
      <c r="Q125" s="335"/>
      <c r="R125" s="70"/>
      <c r="AJ125" s="1"/>
      <c r="AK125" s="1"/>
      <c r="AN125" s="1"/>
      <c r="AO125" s="1"/>
      <c r="AP125" s="1"/>
      <c r="AQ125" s="1"/>
      <c r="AR125" s="1"/>
      <c r="AS125" s="1"/>
      <c r="AT125" s="1"/>
    </row>
    <row r="126" customFormat="false" ht="12.75" hidden="false" customHeight="true" outlineLevel="0" collapsed="false">
      <c r="A126" s="353" t="s">
        <v>242</v>
      </c>
      <c r="B126" s="354" t="n">
        <v>0</v>
      </c>
      <c r="C126" s="354" t="n">
        <f aca="false">E104</f>
        <v>0</v>
      </c>
      <c r="D126" s="355" t="n">
        <f aca="false">+C126+B126</f>
        <v>0</v>
      </c>
      <c r="E126" s="335"/>
      <c r="F126" s="335"/>
      <c r="G126" s="335"/>
      <c r="H126" s="335"/>
      <c r="I126" s="335"/>
      <c r="J126" s="335"/>
      <c r="K126" s="335"/>
      <c r="L126" s="335"/>
      <c r="M126" s="335"/>
      <c r="N126" s="335"/>
      <c r="O126" s="335"/>
      <c r="P126" s="335"/>
      <c r="Q126" s="335"/>
      <c r="R126" s="70"/>
      <c r="AJ126" s="1"/>
      <c r="AK126" s="1"/>
      <c r="AN126" s="1"/>
      <c r="AO126" s="1"/>
      <c r="AP126" s="1"/>
      <c r="AQ126" s="1"/>
      <c r="AR126" s="1"/>
      <c r="AS126" s="1"/>
      <c r="AT126" s="1"/>
    </row>
    <row r="127" customFormat="false" ht="12.75" hidden="false" customHeight="true" outlineLevel="0" collapsed="false">
      <c r="A127" s="358" t="s">
        <v>243</v>
      </c>
      <c r="B127" s="359" t="n">
        <v>0</v>
      </c>
      <c r="C127" s="359" t="n">
        <f aca="false">SUM(C124:C126)</f>
        <v>0</v>
      </c>
      <c r="D127" s="360" t="n">
        <f aca="false">SUM(B127:C127)</f>
        <v>0</v>
      </c>
      <c r="E127" s="335"/>
      <c r="F127" s="335"/>
      <c r="G127" s="335"/>
      <c r="H127" s="335"/>
      <c r="I127" s="335"/>
      <c r="J127" s="335"/>
      <c r="K127" s="335"/>
      <c r="L127" s="335"/>
      <c r="M127" s="335"/>
      <c r="N127" s="335"/>
      <c r="O127" s="361"/>
      <c r="P127" s="361"/>
      <c r="Q127" s="361"/>
      <c r="R127" s="70"/>
      <c r="AJ127" s="1"/>
      <c r="AK127" s="1"/>
      <c r="AN127" s="1"/>
      <c r="AO127" s="1"/>
      <c r="AP127" s="1"/>
      <c r="AQ127" s="1"/>
      <c r="AR127" s="1"/>
      <c r="AS127" s="1"/>
      <c r="AT127" s="1"/>
    </row>
    <row r="128" customFormat="false" ht="12.75" hidden="false" customHeight="true" outlineLevel="0" collapsed="false">
      <c r="A128" s="23"/>
      <c r="B128" s="70"/>
      <c r="C128" s="70"/>
      <c r="D128" s="70"/>
      <c r="E128" s="362"/>
      <c r="F128" s="70"/>
      <c r="K128" s="70"/>
      <c r="L128" s="70"/>
      <c r="M128" s="70"/>
      <c r="N128" s="345"/>
      <c r="O128" s="70"/>
      <c r="P128" s="70"/>
      <c r="Q128" s="70"/>
      <c r="R128" s="70"/>
      <c r="AJ128" s="1"/>
      <c r="AK128" s="1"/>
      <c r="AN128" s="1"/>
      <c r="AO128" s="1"/>
      <c r="AP128" s="1"/>
      <c r="AQ128" s="1"/>
      <c r="AR128" s="1"/>
      <c r="AS128" s="1"/>
      <c r="AT128" s="1"/>
    </row>
    <row r="129" customFormat="false" ht="12.75" hidden="false" customHeight="true" outlineLevel="0" collapsed="false">
      <c r="A129" s="23"/>
      <c r="B129" s="70"/>
      <c r="C129" s="70"/>
      <c r="D129" s="70"/>
      <c r="E129" s="362"/>
      <c r="F129" s="70"/>
      <c r="K129" s="70"/>
      <c r="L129" s="70"/>
      <c r="M129" s="70"/>
      <c r="N129" s="345"/>
      <c r="O129" s="70"/>
      <c r="P129" s="70"/>
      <c r="Q129" s="70"/>
      <c r="R129" s="70"/>
      <c r="AJ129" s="1"/>
      <c r="AK129" s="1"/>
      <c r="AN129" s="1"/>
      <c r="AO129" s="1"/>
      <c r="AP129" s="1"/>
      <c r="AQ129" s="1"/>
      <c r="AR129" s="1"/>
      <c r="AS129" s="1"/>
      <c r="AT129" s="1"/>
    </row>
    <row r="130" customFormat="false" ht="12.75" hidden="false" customHeight="true" outlineLevel="0" collapsed="false">
      <c r="A130" s="363" t="s">
        <v>244</v>
      </c>
      <c r="B130" s="364"/>
      <c r="C130" s="364"/>
      <c r="D130" s="364"/>
      <c r="E130" s="365"/>
      <c r="F130" s="364"/>
      <c r="G130" s="364"/>
      <c r="H130" s="364"/>
      <c r="I130" s="366"/>
      <c r="K130" s="70"/>
      <c r="L130" s="70"/>
      <c r="M130" s="70"/>
      <c r="N130" s="345"/>
      <c r="O130" s="70"/>
      <c r="P130" s="70"/>
      <c r="Q130" s="70"/>
      <c r="R130" s="70"/>
      <c r="AJ130" s="1"/>
      <c r="AK130" s="1"/>
      <c r="AN130" s="1"/>
      <c r="AO130" s="1"/>
      <c r="AP130" s="1"/>
      <c r="AQ130" s="1"/>
      <c r="AR130" s="1"/>
      <c r="AS130" s="1"/>
      <c r="AT130" s="1"/>
    </row>
    <row r="131" customFormat="false" ht="12.75" hidden="false" customHeight="true" outlineLevel="0" collapsed="false">
      <c r="A131" s="367"/>
      <c r="B131" s="258"/>
      <c r="C131" s="368" t="s">
        <v>245</v>
      </c>
      <c r="D131" s="368"/>
      <c r="E131" s="368" t="s">
        <v>246</v>
      </c>
      <c r="F131" s="368"/>
      <c r="G131" s="368"/>
      <c r="H131" s="368" t="s">
        <v>247</v>
      </c>
      <c r="I131" s="369" t="s">
        <v>248</v>
      </c>
      <c r="K131" s="70"/>
      <c r="L131" s="70"/>
      <c r="M131" s="70"/>
      <c r="N131" s="345"/>
      <c r="O131" s="70"/>
      <c r="P131" s="70"/>
      <c r="Q131" s="70"/>
      <c r="R131" s="70"/>
      <c r="AJ131" s="1"/>
      <c r="AK131" s="1"/>
      <c r="AN131" s="1"/>
      <c r="AO131" s="1"/>
      <c r="AP131" s="1"/>
      <c r="AQ131" s="1"/>
      <c r="AR131" s="1"/>
      <c r="AS131" s="1"/>
      <c r="AT131" s="1"/>
    </row>
    <row r="132" customFormat="false" ht="12.75" hidden="false" customHeight="true" outlineLevel="0" collapsed="false">
      <c r="A132" s="370" t="s">
        <v>43</v>
      </c>
      <c r="B132" s="258" t="n">
        <f aca="false">E137+G137</f>
        <v>0</v>
      </c>
      <c r="C132" s="371" t="s">
        <v>124</v>
      </c>
      <c r="D132" s="372" t="s">
        <v>249</v>
      </c>
      <c r="E132" s="371" t="s">
        <v>124</v>
      </c>
      <c r="F132" s="373" t="s">
        <v>249</v>
      </c>
      <c r="G132" s="374"/>
      <c r="H132" s="375" t="s">
        <v>250</v>
      </c>
      <c r="I132" s="376"/>
      <c r="K132" s="70"/>
      <c r="L132" s="70"/>
      <c r="M132" s="70"/>
      <c r="N132" s="345"/>
      <c r="O132" s="70"/>
      <c r="P132" s="70"/>
      <c r="Q132" s="70"/>
      <c r="R132" s="70"/>
      <c r="AJ132" s="1"/>
      <c r="AK132" s="1"/>
      <c r="AN132" s="1"/>
      <c r="AO132" s="1"/>
      <c r="AP132" s="1"/>
      <c r="AQ132" s="1"/>
      <c r="AR132" s="1"/>
      <c r="AS132" s="1"/>
      <c r="AT132" s="1"/>
    </row>
    <row r="133" customFormat="false" ht="12.75" hidden="false" customHeight="true" outlineLevel="0" collapsed="false">
      <c r="A133" s="370" t="s">
        <v>251</v>
      </c>
      <c r="B133" s="258" t="n">
        <f aca="false">C137</f>
        <v>0</v>
      </c>
      <c r="C133" s="342"/>
      <c r="D133" s="342"/>
      <c r="E133" s="342"/>
      <c r="F133" s="377" t="n">
        <f aca="false">-J9</f>
        <v>-0</v>
      </c>
      <c r="G133" s="378"/>
      <c r="H133" s="379" t="s">
        <v>252</v>
      </c>
      <c r="I133" s="380"/>
      <c r="K133" s="70"/>
      <c r="L133" s="70"/>
      <c r="M133" s="70"/>
      <c r="N133" s="345"/>
      <c r="O133" s="70"/>
      <c r="P133" s="70"/>
      <c r="Q133" s="70"/>
      <c r="R133" s="70"/>
      <c r="AJ133" s="1"/>
      <c r="AK133" s="1"/>
      <c r="AN133" s="1"/>
      <c r="AO133" s="1"/>
      <c r="AP133" s="1"/>
      <c r="AQ133" s="1"/>
      <c r="AR133" s="1"/>
      <c r="AS133" s="1"/>
      <c r="AT133" s="1"/>
    </row>
    <row r="134" customFormat="false" ht="12.75" hidden="false" customHeight="true" outlineLevel="0" collapsed="false">
      <c r="A134" s="370" t="s">
        <v>131</v>
      </c>
      <c r="B134" s="381" t="n">
        <f aca="false">H137</f>
        <v>0</v>
      </c>
      <c r="C134" s="382" t="s">
        <v>249</v>
      </c>
      <c r="D134" s="383" t="s">
        <v>199</v>
      </c>
      <c r="E134" s="382" t="s">
        <v>249</v>
      </c>
      <c r="F134" s="384" t="s">
        <v>199</v>
      </c>
      <c r="G134" s="383" t="s">
        <v>125</v>
      </c>
      <c r="H134" s="385" t="s">
        <v>253</v>
      </c>
      <c r="I134" s="386"/>
      <c r="K134" s="70"/>
      <c r="L134" s="70"/>
      <c r="M134" s="70"/>
      <c r="N134" s="345"/>
      <c r="O134" s="70"/>
      <c r="P134" s="70"/>
      <c r="Q134" s="70"/>
      <c r="R134" s="70"/>
      <c r="AJ134" s="1"/>
      <c r="AK134" s="1"/>
      <c r="AN134" s="1"/>
      <c r="AO134" s="1"/>
      <c r="AP134" s="1"/>
      <c r="AQ134" s="1"/>
      <c r="AR134" s="1"/>
      <c r="AS134" s="1"/>
      <c r="AT134" s="1"/>
    </row>
    <row r="135" customFormat="false" ht="12.75" hidden="false" customHeight="true" outlineLevel="0" collapsed="false">
      <c r="A135" s="367"/>
      <c r="B135" s="387"/>
      <c r="C135" s="388" t="s">
        <v>254</v>
      </c>
      <c r="D135" s="389" t="s">
        <v>249</v>
      </c>
      <c r="E135" s="388" t="s">
        <v>254</v>
      </c>
      <c r="F135" s="390" t="s">
        <v>249</v>
      </c>
      <c r="G135" s="389" t="s">
        <v>255</v>
      </c>
      <c r="H135" s="135"/>
      <c r="I135" s="391" t="s">
        <v>142</v>
      </c>
      <c r="K135" s="70"/>
      <c r="L135" s="70"/>
      <c r="M135" s="70"/>
      <c r="N135" s="345"/>
      <c r="O135" s="70"/>
      <c r="P135" s="70"/>
      <c r="Q135" s="70"/>
      <c r="R135" s="70"/>
      <c r="AJ135" s="1"/>
      <c r="AK135" s="1"/>
      <c r="AN135" s="1"/>
      <c r="AO135" s="1"/>
      <c r="AP135" s="1"/>
      <c r="AQ135" s="1"/>
      <c r="AR135" s="1"/>
      <c r="AS135" s="1"/>
      <c r="AT135" s="1"/>
    </row>
    <row r="136" customFormat="false" ht="12.75" hidden="false" customHeight="true" outlineLevel="0" collapsed="false">
      <c r="A136" s="392" t="s">
        <v>256</v>
      </c>
      <c r="B136" s="387"/>
      <c r="C136" s="393" t="n">
        <v>0</v>
      </c>
      <c r="D136" s="394" t="n">
        <v>0</v>
      </c>
      <c r="E136" s="395" t="n">
        <v>0</v>
      </c>
      <c r="F136" s="395" t="n">
        <v>0</v>
      </c>
      <c r="G136" s="394" t="n">
        <v>0</v>
      </c>
      <c r="H136" s="396" t="n">
        <v>0</v>
      </c>
      <c r="I136" s="397" t="n">
        <v>0</v>
      </c>
      <c r="K136" s="70"/>
      <c r="L136" s="70"/>
      <c r="M136" s="70"/>
      <c r="N136" s="345"/>
      <c r="O136" s="70"/>
      <c r="P136" s="70"/>
      <c r="Q136" s="70"/>
      <c r="R136" s="70"/>
      <c r="AJ136" s="1"/>
      <c r="AK136" s="1"/>
      <c r="AN136" s="1"/>
      <c r="AO136" s="1"/>
      <c r="AP136" s="1"/>
      <c r="AQ136" s="1"/>
      <c r="AR136" s="1"/>
      <c r="AS136" s="1"/>
      <c r="AT136" s="1"/>
    </row>
    <row r="137" customFormat="false" ht="12.75" hidden="false" customHeight="true" outlineLevel="0" collapsed="false">
      <c r="A137" s="392" t="s">
        <v>257</v>
      </c>
      <c r="B137" s="1"/>
      <c r="C137" s="398" t="n">
        <f aca="false">C133-D137</f>
        <v>0</v>
      </c>
      <c r="D137" s="399" t="n">
        <f aca="false">D133</f>
        <v>0</v>
      </c>
      <c r="E137" s="400" t="n">
        <f aca="false">E133-E174-F137</f>
        <v>0</v>
      </c>
      <c r="F137" s="401" t="n">
        <f aca="false">E133+F133</f>
        <v>0</v>
      </c>
      <c r="G137" s="402"/>
      <c r="H137" s="403"/>
      <c r="I137" s="404" t="n">
        <f aca="false">SUM(C137:H137)</f>
        <v>0</v>
      </c>
      <c r="K137" s="70"/>
      <c r="L137" s="70"/>
      <c r="M137" s="70"/>
      <c r="N137" s="345"/>
      <c r="O137" s="70"/>
      <c r="P137" s="70"/>
      <c r="Q137" s="70"/>
      <c r="R137" s="70"/>
      <c r="AJ137" s="1"/>
      <c r="AK137" s="1"/>
      <c r="AN137" s="1"/>
      <c r="AO137" s="1"/>
      <c r="AP137" s="1"/>
      <c r="AQ137" s="1"/>
      <c r="AR137" s="1"/>
      <c r="AS137" s="1"/>
      <c r="AT137" s="1"/>
    </row>
    <row r="138" customFormat="false" ht="12.75" hidden="false" customHeight="true" outlineLevel="0" collapsed="false">
      <c r="A138" s="392" t="s">
        <v>116</v>
      </c>
      <c r="B138" s="1"/>
      <c r="C138" s="405" t="n">
        <f aca="false">SUM(C136:C137)</f>
        <v>0</v>
      </c>
      <c r="D138" s="406" t="n">
        <f aca="false">SUM(D136:D137)</f>
        <v>0</v>
      </c>
      <c r="E138" s="407" t="n">
        <f aca="false">SUM(E136:E137)</f>
        <v>0</v>
      </c>
      <c r="F138" s="407" t="n">
        <f aca="false">SUM(F136:F137)</f>
        <v>0</v>
      </c>
      <c r="G138" s="407" t="n">
        <f aca="false">SUM(G136:G137)</f>
        <v>0</v>
      </c>
      <c r="H138" s="408" t="n">
        <f aca="false">SUM(H136:H137)</f>
        <v>0</v>
      </c>
      <c r="I138" s="409" t="n">
        <f aca="false">SUM(I136:I137)</f>
        <v>0</v>
      </c>
      <c r="K138" s="70"/>
      <c r="L138" s="70"/>
      <c r="M138" s="70"/>
      <c r="N138" s="345"/>
      <c r="O138" s="70"/>
      <c r="P138" s="70"/>
      <c r="Q138" s="70"/>
      <c r="R138" s="70"/>
      <c r="AJ138" s="1"/>
      <c r="AK138" s="1"/>
      <c r="AN138" s="1"/>
      <c r="AO138" s="1"/>
      <c r="AP138" s="1"/>
      <c r="AQ138" s="1"/>
      <c r="AR138" s="1"/>
      <c r="AS138" s="1"/>
      <c r="AT138" s="1"/>
    </row>
    <row r="139" customFormat="false" ht="12.75" hidden="false" customHeight="true" outlineLevel="0" collapsed="false">
      <c r="A139" s="392" t="s">
        <v>258</v>
      </c>
      <c r="B139" s="1"/>
      <c r="C139" s="410" t="n">
        <f aca="false">SUM(C137:D137)</f>
        <v>0</v>
      </c>
      <c r="D139" s="410"/>
      <c r="E139" s="410" t="n">
        <f aca="false">E137+F137+G137</f>
        <v>0</v>
      </c>
      <c r="F139" s="410"/>
      <c r="G139" s="410"/>
      <c r="H139" s="410"/>
      <c r="I139" s="411"/>
      <c r="K139" s="70"/>
      <c r="L139" s="70"/>
      <c r="M139" s="70"/>
      <c r="N139" s="345"/>
      <c r="O139" s="70"/>
      <c r="P139" s="70"/>
      <c r="Q139" s="70"/>
      <c r="R139" s="70"/>
      <c r="AJ139" s="1"/>
      <c r="AK139" s="1"/>
      <c r="AN139" s="1"/>
      <c r="AO139" s="1"/>
      <c r="AP139" s="1"/>
      <c r="AQ139" s="1"/>
      <c r="AR139" s="1"/>
      <c r="AS139" s="1"/>
      <c r="AT139" s="1"/>
    </row>
    <row r="140" customFormat="false" ht="12.75" hidden="false" customHeight="true" outlineLevel="0" collapsed="false">
      <c r="A140" s="392" t="s">
        <v>259</v>
      </c>
      <c r="B140" s="1"/>
      <c r="C140" s="410" t="n">
        <f aca="false">SUM(C173:D173)</f>
        <v>0</v>
      </c>
      <c r="D140" s="410"/>
      <c r="E140" s="410" t="n">
        <f aca="false">E173+G173+F173</f>
        <v>0</v>
      </c>
      <c r="F140" s="410"/>
      <c r="G140" s="410"/>
      <c r="H140" s="410"/>
      <c r="I140" s="411"/>
      <c r="K140" s="70"/>
      <c r="L140" s="70"/>
      <c r="M140" s="70"/>
      <c r="N140" s="345"/>
      <c r="O140" s="70"/>
      <c r="P140" s="70"/>
      <c r="Q140" s="70"/>
      <c r="R140" s="70"/>
      <c r="AJ140" s="1"/>
      <c r="AK140" s="1"/>
      <c r="AN140" s="1"/>
      <c r="AO140" s="1"/>
      <c r="AP140" s="1"/>
      <c r="AQ140" s="1"/>
      <c r="AR140" s="1"/>
      <c r="AS140" s="1"/>
      <c r="AT140" s="1"/>
    </row>
    <row r="141" customFormat="false" ht="12.75" hidden="false" customHeight="true" outlineLevel="0" collapsed="false">
      <c r="A141" s="367"/>
      <c r="B141" s="1"/>
      <c r="C141" s="1"/>
      <c r="D141" s="1"/>
      <c r="E141" s="1"/>
      <c r="F141" s="1"/>
      <c r="G141" s="1"/>
      <c r="H141" s="1"/>
      <c r="I141" s="412"/>
      <c r="K141" s="70"/>
      <c r="L141" s="70"/>
      <c r="M141" s="70"/>
      <c r="N141" s="345"/>
      <c r="O141" s="70"/>
      <c r="P141" s="70"/>
      <c r="Q141" s="70"/>
      <c r="R141" s="70"/>
      <c r="AJ141" s="1"/>
      <c r="AK141" s="1"/>
      <c r="AN141" s="1"/>
      <c r="AO141" s="1"/>
      <c r="AP141" s="1"/>
      <c r="AQ141" s="1"/>
      <c r="AR141" s="1"/>
      <c r="AS141" s="1"/>
      <c r="AT141" s="1"/>
    </row>
    <row r="142" customFormat="false" ht="12.75" hidden="false" customHeight="true" outlineLevel="0" collapsed="false">
      <c r="A142" s="367"/>
      <c r="B142" s="413" t="n">
        <f aca="false">+B4</f>
        <v>37591</v>
      </c>
      <c r="C142" s="414"/>
      <c r="D142" s="414"/>
      <c r="E142" s="414"/>
      <c r="F142" s="414"/>
      <c r="G142" s="414"/>
      <c r="H142" s="414"/>
      <c r="I142" s="415" t="n">
        <f aca="false">SUM(C142:H142)</f>
        <v>0</v>
      </c>
      <c r="K142" s="70"/>
      <c r="L142" s="70"/>
      <c r="M142" s="70"/>
      <c r="N142" s="345"/>
      <c r="O142" s="70"/>
      <c r="P142" s="70"/>
      <c r="Q142" s="70"/>
      <c r="R142" s="70"/>
      <c r="AJ142" s="1"/>
      <c r="AK142" s="1"/>
      <c r="AN142" s="1"/>
      <c r="AO142" s="1"/>
      <c r="AP142" s="1"/>
      <c r="AQ142" s="1"/>
      <c r="AR142" s="1"/>
      <c r="AS142" s="1"/>
      <c r="AT142" s="1"/>
    </row>
    <row r="143" customFormat="false" ht="12.75" hidden="false" customHeight="true" outlineLevel="0" collapsed="false">
      <c r="A143" s="367"/>
      <c r="B143" s="413" t="n">
        <f aca="false">+B142+1</f>
        <v>37592</v>
      </c>
      <c r="C143" s="416"/>
      <c r="D143" s="416"/>
      <c r="E143" s="416"/>
      <c r="F143" s="416"/>
      <c r="G143" s="416"/>
      <c r="H143" s="416"/>
      <c r="I143" s="417" t="n">
        <f aca="false">SUM(C143:H143)</f>
        <v>0</v>
      </c>
      <c r="K143" s="70"/>
      <c r="L143" s="70"/>
      <c r="M143" s="70"/>
      <c r="N143" s="345"/>
      <c r="O143" s="70"/>
      <c r="P143" s="70"/>
      <c r="Q143" s="70"/>
      <c r="R143" s="70"/>
      <c r="AJ143" s="1"/>
      <c r="AK143" s="1"/>
      <c r="AN143" s="1"/>
      <c r="AO143" s="1"/>
      <c r="AP143" s="1"/>
      <c r="AQ143" s="1"/>
      <c r="AR143" s="1"/>
      <c r="AS143" s="1"/>
      <c r="AT143" s="1"/>
    </row>
    <row r="144" customFormat="false" ht="12.75" hidden="false" customHeight="true" outlineLevel="0" collapsed="false">
      <c r="A144" s="367"/>
      <c r="B144" s="413" t="n">
        <f aca="false">+B143+1</f>
        <v>37593</v>
      </c>
      <c r="C144" s="416"/>
      <c r="D144" s="416"/>
      <c r="E144" s="416"/>
      <c r="F144" s="416"/>
      <c r="G144" s="416"/>
      <c r="H144" s="416"/>
      <c r="I144" s="417" t="n">
        <f aca="false">SUM(C144:H144)</f>
        <v>0</v>
      </c>
      <c r="K144" s="70"/>
      <c r="L144" s="70"/>
      <c r="M144" s="70"/>
      <c r="N144" s="345"/>
      <c r="O144" s="70"/>
      <c r="P144" s="70"/>
      <c r="Q144" s="70"/>
      <c r="R144" s="70"/>
      <c r="AJ144" s="1"/>
      <c r="AK144" s="1"/>
      <c r="AN144" s="1"/>
      <c r="AO144" s="1"/>
      <c r="AP144" s="1"/>
      <c r="AQ144" s="1"/>
      <c r="AR144" s="1"/>
      <c r="AS144" s="1"/>
      <c r="AT144" s="1"/>
    </row>
    <row r="145" customFormat="false" ht="12.75" hidden="false" customHeight="true" outlineLevel="0" collapsed="false">
      <c r="A145" s="367"/>
      <c r="B145" s="413" t="n">
        <f aca="false">+B144+1</f>
        <v>37594</v>
      </c>
      <c r="C145" s="416"/>
      <c r="D145" s="416"/>
      <c r="E145" s="416"/>
      <c r="F145" s="416"/>
      <c r="G145" s="416"/>
      <c r="H145" s="416"/>
      <c r="I145" s="417" t="n">
        <f aca="false">SUM(C145:H145)</f>
        <v>0</v>
      </c>
      <c r="K145" s="70"/>
      <c r="L145" s="70"/>
      <c r="M145" s="70"/>
      <c r="N145" s="345"/>
      <c r="O145" s="70"/>
      <c r="P145" s="70"/>
      <c r="Q145" s="70"/>
      <c r="R145" s="70"/>
      <c r="AJ145" s="1"/>
      <c r="AK145" s="1"/>
      <c r="AN145" s="1"/>
      <c r="AO145" s="1"/>
      <c r="AP145" s="1"/>
      <c r="AQ145" s="1"/>
      <c r="AR145" s="1"/>
      <c r="AS145" s="1"/>
      <c r="AT145" s="1"/>
    </row>
    <row r="146" customFormat="false" ht="12.75" hidden="false" customHeight="true" outlineLevel="0" collapsed="false">
      <c r="A146" s="367"/>
      <c r="B146" s="413" t="n">
        <f aca="false">+B145+1</f>
        <v>37595</v>
      </c>
      <c r="C146" s="416"/>
      <c r="D146" s="416"/>
      <c r="E146" s="416"/>
      <c r="F146" s="416"/>
      <c r="G146" s="416"/>
      <c r="H146" s="416"/>
      <c r="I146" s="417" t="n">
        <f aca="false">SUM(C146:H146)</f>
        <v>0</v>
      </c>
      <c r="K146" s="70"/>
      <c r="L146" s="70"/>
      <c r="M146" s="70"/>
      <c r="N146" s="345"/>
      <c r="O146" s="70"/>
      <c r="P146" s="70"/>
      <c r="Q146" s="70"/>
      <c r="R146" s="70"/>
      <c r="AJ146" s="1"/>
      <c r="AK146" s="1"/>
      <c r="AN146" s="1"/>
      <c r="AO146" s="1"/>
      <c r="AP146" s="1"/>
      <c r="AQ146" s="1"/>
      <c r="AR146" s="1"/>
      <c r="AS146" s="1"/>
      <c r="AT146" s="1"/>
    </row>
    <row r="147" customFormat="false" ht="12.75" hidden="false" customHeight="true" outlineLevel="0" collapsed="false">
      <c r="A147" s="367"/>
      <c r="B147" s="413" t="n">
        <f aca="false">+B146+1</f>
        <v>37596</v>
      </c>
      <c r="C147" s="416"/>
      <c r="D147" s="416"/>
      <c r="E147" s="416"/>
      <c r="F147" s="416"/>
      <c r="G147" s="416"/>
      <c r="H147" s="416"/>
      <c r="I147" s="417" t="n">
        <f aca="false">SUM(C147:H147)</f>
        <v>0</v>
      </c>
      <c r="K147" s="70"/>
      <c r="L147" s="70"/>
      <c r="M147" s="70"/>
      <c r="N147" s="345"/>
      <c r="O147" s="70"/>
      <c r="P147" s="70"/>
      <c r="Q147" s="70"/>
      <c r="R147" s="70"/>
      <c r="AJ147" s="1"/>
      <c r="AK147" s="1"/>
      <c r="AN147" s="1"/>
      <c r="AO147" s="1"/>
      <c r="AP147" s="1"/>
      <c r="AQ147" s="1"/>
      <c r="AR147" s="1"/>
      <c r="AS147" s="1"/>
      <c r="AT147" s="1"/>
    </row>
    <row r="148" customFormat="false" ht="12.75" hidden="false" customHeight="true" outlineLevel="0" collapsed="false">
      <c r="A148" s="367"/>
      <c r="B148" s="413" t="n">
        <f aca="false">+B147+1</f>
        <v>37597</v>
      </c>
      <c r="C148" s="416"/>
      <c r="D148" s="416"/>
      <c r="E148" s="416"/>
      <c r="F148" s="416"/>
      <c r="G148" s="416"/>
      <c r="H148" s="416"/>
      <c r="I148" s="417" t="n">
        <f aca="false">SUM(C148:H148)</f>
        <v>0</v>
      </c>
      <c r="K148" s="70"/>
      <c r="L148" s="70"/>
      <c r="M148" s="70"/>
      <c r="N148" s="345"/>
      <c r="O148" s="70"/>
      <c r="P148" s="70"/>
      <c r="Q148" s="70"/>
      <c r="R148" s="70"/>
      <c r="AJ148" s="1"/>
      <c r="AK148" s="1"/>
      <c r="AN148" s="1"/>
      <c r="AO148" s="1"/>
      <c r="AP148" s="1"/>
      <c r="AQ148" s="1"/>
      <c r="AR148" s="1"/>
      <c r="AS148" s="1"/>
      <c r="AT148" s="1"/>
    </row>
    <row r="149" customFormat="false" ht="12.75" hidden="false" customHeight="true" outlineLevel="0" collapsed="false">
      <c r="A149" s="367"/>
      <c r="B149" s="413" t="n">
        <f aca="false">+B148+1</f>
        <v>37598</v>
      </c>
      <c r="C149" s="416"/>
      <c r="D149" s="416"/>
      <c r="E149" s="416"/>
      <c r="F149" s="416"/>
      <c r="G149" s="416"/>
      <c r="H149" s="416"/>
      <c r="I149" s="417" t="n">
        <f aca="false">SUM(C149:H149)</f>
        <v>0</v>
      </c>
      <c r="K149" s="70"/>
      <c r="L149" s="70"/>
      <c r="M149" s="70"/>
      <c r="N149" s="345"/>
      <c r="O149" s="70"/>
      <c r="P149" s="70"/>
      <c r="Q149" s="70"/>
      <c r="R149" s="70"/>
      <c r="AJ149" s="1"/>
      <c r="AK149" s="1"/>
      <c r="AN149" s="1"/>
      <c r="AO149" s="1"/>
      <c r="AP149" s="1"/>
      <c r="AQ149" s="1"/>
      <c r="AR149" s="1"/>
      <c r="AS149" s="1"/>
      <c r="AT149" s="1"/>
    </row>
    <row r="150" customFormat="false" ht="12.75" hidden="false" customHeight="true" outlineLevel="0" collapsed="false">
      <c r="A150" s="367"/>
      <c r="B150" s="413" t="n">
        <f aca="false">+B149+1</f>
        <v>37599</v>
      </c>
      <c r="C150" s="416"/>
      <c r="D150" s="416"/>
      <c r="E150" s="416"/>
      <c r="F150" s="416"/>
      <c r="G150" s="416"/>
      <c r="H150" s="416"/>
      <c r="I150" s="417" t="n">
        <f aca="false">SUM(C150:H150)</f>
        <v>0</v>
      </c>
      <c r="K150" s="70"/>
      <c r="L150" s="70"/>
      <c r="M150" s="70"/>
      <c r="N150" s="345"/>
      <c r="O150" s="70"/>
      <c r="P150" s="70"/>
      <c r="Q150" s="70"/>
      <c r="R150" s="70"/>
      <c r="AJ150" s="1"/>
      <c r="AK150" s="1"/>
      <c r="AN150" s="1"/>
      <c r="AO150" s="1"/>
      <c r="AP150" s="1"/>
      <c r="AQ150" s="1"/>
      <c r="AR150" s="1"/>
      <c r="AS150" s="1"/>
      <c r="AT150" s="1"/>
    </row>
    <row r="151" customFormat="false" ht="12.75" hidden="false" customHeight="true" outlineLevel="0" collapsed="false">
      <c r="A151" s="367"/>
      <c r="B151" s="413" t="n">
        <f aca="false">+B150+1</f>
        <v>37600</v>
      </c>
      <c r="C151" s="416"/>
      <c r="D151" s="416"/>
      <c r="E151" s="416"/>
      <c r="F151" s="416"/>
      <c r="G151" s="416"/>
      <c r="H151" s="416"/>
      <c r="I151" s="417" t="n">
        <f aca="false">SUM(C151:H151)</f>
        <v>0</v>
      </c>
      <c r="K151" s="70"/>
      <c r="L151" s="70"/>
      <c r="M151" s="70"/>
      <c r="N151" s="345"/>
      <c r="O151" s="70"/>
      <c r="P151" s="70"/>
      <c r="Q151" s="70"/>
      <c r="R151" s="70"/>
      <c r="AJ151" s="1"/>
      <c r="AK151" s="1"/>
      <c r="AN151" s="1"/>
      <c r="AO151" s="1"/>
      <c r="AP151" s="1"/>
      <c r="AQ151" s="1"/>
      <c r="AR151" s="1"/>
      <c r="AS151" s="1"/>
      <c r="AT151" s="1"/>
    </row>
    <row r="152" customFormat="false" ht="12.75" hidden="false" customHeight="true" outlineLevel="0" collapsed="false">
      <c r="A152" s="367"/>
      <c r="B152" s="413" t="n">
        <f aca="false">+B151+1</f>
        <v>37601</v>
      </c>
      <c r="C152" s="416"/>
      <c r="D152" s="416"/>
      <c r="E152" s="416"/>
      <c r="F152" s="416"/>
      <c r="G152" s="416"/>
      <c r="H152" s="416"/>
      <c r="I152" s="417" t="n">
        <f aca="false">SUM(C152:H152)</f>
        <v>0</v>
      </c>
      <c r="K152" s="70"/>
      <c r="L152" s="70"/>
      <c r="M152" s="70"/>
      <c r="N152" s="345"/>
      <c r="O152" s="70"/>
      <c r="P152" s="70"/>
      <c r="Q152" s="70"/>
      <c r="R152" s="70"/>
      <c r="AJ152" s="1"/>
      <c r="AK152" s="1"/>
      <c r="AN152" s="1"/>
      <c r="AO152" s="1"/>
      <c r="AP152" s="1"/>
      <c r="AQ152" s="1"/>
      <c r="AR152" s="1"/>
      <c r="AS152" s="1"/>
      <c r="AT152" s="1"/>
    </row>
    <row r="153" customFormat="false" ht="12.75" hidden="false" customHeight="true" outlineLevel="0" collapsed="false">
      <c r="A153" s="367"/>
      <c r="B153" s="413" t="n">
        <f aca="false">+B152+1</f>
        <v>37602</v>
      </c>
      <c r="C153" s="416"/>
      <c r="D153" s="416"/>
      <c r="E153" s="416"/>
      <c r="F153" s="416"/>
      <c r="G153" s="416"/>
      <c r="H153" s="416"/>
      <c r="I153" s="417" t="n">
        <f aca="false">SUM(C153:H153)</f>
        <v>0</v>
      </c>
      <c r="K153" s="70"/>
      <c r="L153" s="70"/>
      <c r="M153" s="70"/>
      <c r="N153" s="345"/>
      <c r="O153" s="70"/>
      <c r="P153" s="70"/>
      <c r="Q153" s="70"/>
      <c r="R153" s="70"/>
      <c r="AJ153" s="1"/>
      <c r="AK153" s="1"/>
      <c r="AN153" s="1"/>
      <c r="AO153" s="1"/>
      <c r="AP153" s="1"/>
      <c r="AQ153" s="1"/>
      <c r="AR153" s="1"/>
      <c r="AS153" s="1"/>
      <c r="AT153" s="1"/>
    </row>
    <row r="154" customFormat="false" ht="12.75" hidden="false" customHeight="true" outlineLevel="0" collapsed="false">
      <c r="A154" s="367"/>
      <c r="B154" s="413" t="n">
        <f aca="false">+B153+1</f>
        <v>37603</v>
      </c>
      <c r="C154" s="416"/>
      <c r="D154" s="416"/>
      <c r="E154" s="416"/>
      <c r="F154" s="416"/>
      <c r="G154" s="416"/>
      <c r="H154" s="416"/>
      <c r="I154" s="417" t="n">
        <f aca="false">SUM(C154:H154)</f>
        <v>0</v>
      </c>
      <c r="K154" s="70"/>
      <c r="L154" s="70"/>
      <c r="M154" s="70"/>
      <c r="N154" s="345"/>
      <c r="O154" s="70"/>
      <c r="P154" s="70"/>
      <c r="Q154" s="70"/>
      <c r="R154" s="70"/>
      <c r="AJ154" s="1"/>
      <c r="AK154" s="1"/>
      <c r="AN154" s="1"/>
      <c r="AO154" s="1"/>
      <c r="AP154" s="1"/>
      <c r="AQ154" s="1"/>
      <c r="AR154" s="1"/>
      <c r="AS154" s="1"/>
      <c r="AT154" s="1"/>
    </row>
    <row r="155" customFormat="false" ht="12.75" hidden="false" customHeight="true" outlineLevel="0" collapsed="false">
      <c r="A155" s="367"/>
      <c r="B155" s="413" t="n">
        <f aca="false">+B154+1</f>
        <v>37604</v>
      </c>
      <c r="C155" s="416"/>
      <c r="D155" s="416"/>
      <c r="E155" s="416"/>
      <c r="F155" s="416"/>
      <c r="G155" s="416"/>
      <c r="H155" s="416"/>
      <c r="I155" s="417" t="n">
        <f aca="false">SUM(C155:H155)</f>
        <v>0</v>
      </c>
      <c r="K155" s="70"/>
      <c r="L155" s="70"/>
      <c r="M155" s="70"/>
      <c r="N155" s="345"/>
      <c r="O155" s="70"/>
      <c r="P155" s="70"/>
      <c r="Q155" s="70"/>
      <c r="R155" s="70"/>
      <c r="AJ155" s="1"/>
      <c r="AK155" s="1"/>
      <c r="AN155" s="1"/>
      <c r="AO155" s="1"/>
      <c r="AP155" s="1"/>
      <c r="AQ155" s="1"/>
      <c r="AR155" s="1"/>
      <c r="AS155" s="1"/>
      <c r="AT155" s="1"/>
    </row>
    <row r="156" customFormat="false" ht="12.75" hidden="false" customHeight="true" outlineLevel="0" collapsed="false">
      <c r="A156" s="367"/>
      <c r="B156" s="413" t="n">
        <f aca="false">+B155+1</f>
        <v>37605</v>
      </c>
      <c r="C156" s="416"/>
      <c r="D156" s="416"/>
      <c r="E156" s="416"/>
      <c r="F156" s="416"/>
      <c r="G156" s="416"/>
      <c r="H156" s="416"/>
      <c r="I156" s="417" t="n">
        <f aca="false">SUM(C156:H156)</f>
        <v>0</v>
      </c>
      <c r="K156" s="70"/>
      <c r="L156" s="70"/>
      <c r="M156" s="70"/>
      <c r="N156" s="345"/>
      <c r="O156" s="70"/>
      <c r="P156" s="70"/>
      <c r="Q156" s="70"/>
      <c r="R156" s="70"/>
      <c r="AJ156" s="1"/>
      <c r="AK156" s="1"/>
      <c r="AN156" s="1"/>
      <c r="AO156" s="1"/>
      <c r="AP156" s="1"/>
      <c r="AQ156" s="1"/>
      <c r="AR156" s="1"/>
      <c r="AS156" s="1"/>
      <c r="AT156" s="1"/>
    </row>
    <row r="157" customFormat="false" ht="12.75" hidden="false" customHeight="true" outlineLevel="0" collapsed="false">
      <c r="A157" s="367"/>
      <c r="B157" s="413" t="n">
        <f aca="false">+B156+1</f>
        <v>37606</v>
      </c>
      <c r="C157" s="416"/>
      <c r="D157" s="416"/>
      <c r="E157" s="416"/>
      <c r="F157" s="416"/>
      <c r="G157" s="416"/>
      <c r="H157" s="416"/>
      <c r="I157" s="417" t="n">
        <f aca="false">SUM(C157:H157)</f>
        <v>0</v>
      </c>
      <c r="K157" s="70"/>
      <c r="L157" s="70"/>
      <c r="M157" s="70"/>
      <c r="N157" s="345"/>
      <c r="O157" s="70"/>
      <c r="P157" s="70"/>
      <c r="Q157" s="70"/>
      <c r="R157" s="70"/>
      <c r="AJ157" s="1"/>
      <c r="AK157" s="1"/>
      <c r="AN157" s="1"/>
      <c r="AO157" s="1"/>
      <c r="AP157" s="1"/>
      <c r="AQ157" s="1"/>
      <c r="AR157" s="1"/>
      <c r="AS157" s="1"/>
      <c r="AT157" s="1"/>
    </row>
    <row r="158" customFormat="false" ht="12.75" hidden="false" customHeight="true" outlineLevel="0" collapsed="false">
      <c r="A158" s="367"/>
      <c r="B158" s="413" t="n">
        <f aca="false">+B157+1</f>
        <v>37607</v>
      </c>
      <c r="C158" s="393"/>
      <c r="D158" s="394"/>
      <c r="E158" s="393"/>
      <c r="F158" s="395"/>
      <c r="G158" s="416"/>
      <c r="H158" s="416"/>
      <c r="I158" s="417" t="n">
        <f aca="false">SUM(C158:H158)</f>
        <v>0</v>
      </c>
      <c r="K158" s="70"/>
      <c r="L158" s="70"/>
      <c r="M158" s="70"/>
      <c r="N158" s="345"/>
      <c r="O158" s="70"/>
      <c r="P158" s="70"/>
      <c r="Q158" s="70"/>
      <c r="R158" s="70"/>
      <c r="AJ158" s="1"/>
      <c r="AK158" s="1"/>
      <c r="AN158" s="1"/>
      <c r="AO158" s="1"/>
      <c r="AP158" s="1"/>
      <c r="AQ158" s="1"/>
      <c r="AR158" s="1"/>
      <c r="AS158" s="1"/>
      <c r="AT158" s="1"/>
    </row>
    <row r="159" customFormat="false" ht="12.75" hidden="false" customHeight="true" outlineLevel="0" collapsed="false">
      <c r="A159" s="367"/>
      <c r="B159" s="413" t="n">
        <f aca="false">+B158+1</f>
        <v>37608</v>
      </c>
      <c r="C159" s="416"/>
      <c r="D159" s="416"/>
      <c r="E159" s="416"/>
      <c r="F159" s="416"/>
      <c r="G159" s="416"/>
      <c r="H159" s="416"/>
      <c r="I159" s="417" t="n">
        <f aca="false">SUM(C159:H159)</f>
        <v>0</v>
      </c>
      <c r="K159" s="70"/>
      <c r="L159" s="70"/>
      <c r="M159" s="70"/>
      <c r="N159" s="345"/>
      <c r="O159" s="70"/>
      <c r="P159" s="70"/>
      <c r="Q159" s="70"/>
      <c r="R159" s="70"/>
      <c r="AJ159" s="1"/>
      <c r="AK159" s="1"/>
      <c r="AN159" s="1"/>
      <c r="AO159" s="1"/>
      <c r="AP159" s="1"/>
      <c r="AQ159" s="1"/>
      <c r="AR159" s="1"/>
      <c r="AS159" s="1"/>
      <c r="AT159" s="1"/>
    </row>
    <row r="160" customFormat="false" ht="12.75" hidden="false" customHeight="true" outlineLevel="0" collapsed="false">
      <c r="A160" s="418"/>
      <c r="B160" s="413" t="n">
        <f aca="false">+B159+1</f>
        <v>37609</v>
      </c>
      <c r="C160" s="393"/>
      <c r="D160" s="394"/>
      <c r="E160" s="393"/>
      <c r="F160" s="395"/>
      <c r="G160" s="419"/>
      <c r="H160" s="403"/>
      <c r="I160" s="417" t="n">
        <f aca="false">SUM(C160:H160)</f>
        <v>0</v>
      </c>
      <c r="K160" s="70"/>
      <c r="L160" s="70"/>
      <c r="M160" s="70"/>
      <c r="N160" s="345"/>
      <c r="O160" s="70"/>
      <c r="P160" s="70"/>
      <c r="Q160" s="70"/>
      <c r="R160" s="70"/>
      <c r="AJ160" s="1"/>
      <c r="AK160" s="1"/>
      <c r="AN160" s="1"/>
      <c r="AO160" s="1"/>
      <c r="AP160" s="1"/>
      <c r="AQ160" s="1"/>
      <c r="AR160" s="1"/>
      <c r="AS160" s="1"/>
      <c r="AT160" s="1"/>
    </row>
    <row r="161" customFormat="false" ht="12.75" hidden="false" customHeight="true" outlineLevel="0" collapsed="false">
      <c r="A161" s="418"/>
      <c r="B161" s="413" t="n">
        <f aca="false">+B160+1</f>
        <v>37610</v>
      </c>
      <c r="C161" s="416"/>
      <c r="D161" s="416"/>
      <c r="E161" s="416"/>
      <c r="F161" s="416"/>
      <c r="G161" s="416"/>
      <c r="H161" s="416"/>
      <c r="I161" s="417" t="n">
        <f aca="false">SUM(C161:H161)</f>
        <v>0</v>
      </c>
      <c r="K161" s="70"/>
      <c r="L161" s="70"/>
      <c r="M161" s="70"/>
      <c r="N161" s="345"/>
      <c r="O161" s="70"/>
      <c r="P161" s="70"/>
      <c r="Q161" s="70"/>
      <c r="R161" s="70"/>
      <c r="AJ161" s="1"/>
      <c r="AK161" s="1"/>
      <c r="AN161" s="1"/>
      <c r="AO161" s="1"/>
      <c r="AP161" s="1"/>
      <c r="AQ161" s="1"/>
      <c r="AR161" s="1"/>
      <c r="AS161" s="1"/>
      <c r="AT161" s="1"/>
    </row>
    <row r="162" customFormat="false" ht="12.75" hidden="false" customHeight="true" outlineLevel="0" collapsed="false">
      <c r="A162" s="418"/>
      <c r="B162" s="413" t="n">
        <f aca="false">+B161+1</f>
        <v>37611</v>
      </c>
      <c r="C162" s="416"/>
      <c r="D162" s="416"/>
      <c r="E162" s="416"/>
      <c r="F162" s="416"/>
      <c r="G162" s="416"/>
      <c r="H162" s="416"/>
      <c r="I162" s="417" t="n">
        <f aca="false">SUM(C162:H162)</f>
        <v>0</v>
      </c>
      <c r="K162" s="70"/>
      <c r="L162" s="70"/>
      <c r="M162" s="70"/>
      <c r="N162" s="345"/>
      <c r="O162" s="70"/>
      <c r="P162" s="70"/>
      <c r="Q162" s="70"/>
      <c r="R162" s="70"/>
      <c r="AJ162" s="1"/>
      <c r="AK162" s="1"/>
      <c r="AN162" s="1"/>
      <c r="AO162" s="1"/>
      <c r="AP162" s="1"/>
      <c r="AQ162" s="1"/>
      <c r="AR162" s="1"/>
      <c r="AS162" s="1"/>
      <c r="AT162" s="1"/>
    </row>
    <row r="163" customFormat="false" ht="12.75" hidden="false" customHeight="true" outlineLevel="0" collapsed="false">
      <c r="A163" s="367"/>
      <c r="B163" s="413" t="n">
        <f aca="false">+B162+1</f>
        <v>37612</v>
      </c>
      <c r="C163" s="416"/>
      <c r="D163" s="416"/>
      <c r="E163" s="416"/>
      <c r="F163" s="416"/>
      <c r="G163" s="416"/>
      <c r="H163" s="416"/>
      <c r="I163" s="417" t="n">
        <f aca="false">SUM(C163:H163)</f>
        <v>0</v>
      </c>
      <c r="K163" s="70"/>
      <c r="L163" s="70"/>
      <c r="M163" s="70"/>
      <c r="N163" s="345"/>
      <c r="O163" s="70"/>
      <c r="P163" s="70"/>
      <c r="Q163" s="70"/>
      <c r="R163" s="70"/>
      <c r="AJ163" s="1"/>
      <c r="AK163" s="1"/>
      <c r="AN163" s="1"/>
      <c r="AO163" s="1"/>
      <c r="AP163" s="1"/>
      <c r="AQ163" s="1"/>
      <c r="AR163" s="1"/>
      <c r="AS163" s="1"/>
      <c r="AT163" s="1"/>
    </row>
    <row r="164" customFormat="false" ht="12.75" hidden="false" customHeight="true" outlineLevel="0" collapsed="false">
      <c r="A164" s="367"/>
      <c r="B164" s="413" t="n">
        <f aca="false">+B163+1</f>
        <v>37613</v>
      </c>
      <c r="C164" s="416"/>
      <c r="D164" s="416"/>
      <c r="E164" s="416"/>
      <c r="F164" s="416"/>
      <c r="G164" s="416"/>
      <c r="H164" s="416"/>
      <c r="I164" s="417" t="n">
        <f aca="false">SUM(C164:H164)</f>
        <v>0</v>
      </c>
      <c r="K164" s="70"/>
      <c r="L164" s="70"/>
      <c r="M164" s="70"/>
      <c r="N164" s="345"/>
      <c r="O164" s="70"/>
      <c r="P164" s="70"/>
      <c r="Q164" s="70"/>
      <c r="R164" s="70"/>
      <c r="AJ164" s="1"/>
      <c r="AK164" s="1"/>
      <c r="AN164" s="1"/>
      <c r="AO164" s="1"/>
      <c r="AP164" s="1"/>
      <c r="AQ164" s="1"/>
      <c r="AR164" s="1"/>
      <c r="AS164" s="1"/>
      <c r="AT164" s="1"/>
    </row>
    <row r="165" customFormat="false" ht="12.75" hidden="false" customHeight="true" outlineLevel="0" collapsed="false">
      <c r="A165" s="420" t="s">
        <v>260</v>
      </c>
      <c r="B165" s="413" t="n">
        <f aca="false">+B164+1</f>
        <v>37614</v>
      </c>
      <c r="C165" s="416"/>
      <c r="D165" s="416"/>
      <c r="E165" s="416"/>
      <c r="F165" s="416"/>
      <c r="G165" s="416"/>
      <c r="H165" s="416"/>
      <c r="I165" s="417" t="n">
        <f aca="false">SUM(C165:H165)</f>
        <v>0</v>
      </c>
      <c r="K165" s="70"/>
      <c r="L165" s="70"/>
      <c r="M165" s="70"/>
      <c r="N165" s="345"/>
      <c r="O165" s="70"/>
      <c r="P165" s="70"/>
      <c r="Q165" s="70"/>
      <c r="R165" s="70"/>
      <c r="AJ165" s="1"/>
      <c r="AK165" s="1"/>
      <c r="AN165" s="1"/>
      <c r="AO165" s="1"/>
      <c r="AP165" s="1"/>
      <c r="AQ165" s="1"/>
      <c r="AR165" s="1"/>
      <c r="AS165" s="1"/>
      <c r="AT165" s="1"/>
    </row>
    <row r="166" customFormat="false" ht="12.75" hidden="false" customHeight="true" outlineLevel="0" collapsed="false">
      <c r="A166" s="421" t="n">
        <v>0</v>
      </c>
      <c r="B166" s="413" t="n">
        <f aca="false">+B165+1</f>
        <v>37615</v>
      </c>
      <c r="C166" s="416"/>
      <c r="D166" s="416"/>
      <c r="E166" s="416"/>
      <c r="F166" s="416"/>
      <c r="G166" s="416"/>
      <c r="H166" s="416"/>
      <c r="I166" s="417" t="n">
        <f aca="false">SUM(C166:H166)</f>
        <v>0</v>
      </c>
      <c r="K166" s="70"/>
      <c r="L166" s="70"/>
      <c r="M166" s="70"/>
      <c r="N166" s="345"/>
      <c r="O166" s="70"/>
      <c r="P166" s="70"/>
      <c r="Q166" s="70"/>
      <c r="R166" s="70"/>
      <c r="AJ166" s="1"/>
      <c r="AK166" s="1"/>
      <c r="AN166" s="1"/>
      <c r="AO166" s="1"/>
      <c r="AP166" s="1"/>
      <c r="AQ166" s="1"/>
      <c r="AR166" s="1"/>
      <c r="AS166" s="1"/>
      <c r="AT166" s="1"/>
    </row>
    <row r="167" customFormat="false" ht="12.75" hidden="false" customHeight="true" outlineLevel="0" collapsed="false">
      <c r="A167" s="418" t="n">
        <f aca="false">SUM(C173:D173)</f>
        <v>0</v>
      </c>
      <c r="B167" s="413" t="n">
        <f aca="false">+B166+1</f>
        <v>37616</v>
      </c>
      <c r="C167" s="416"/>
      <c r="D167" s="416"/>
      <c r="E167" s="416"/>
      <c r="F167" s="416"/>
      <c r="G167" s="416"/>
      <c r="H167" s="416"/>
      <c r="I167" s="417" t="n">
        <f aca="false">SUM(C167:H167)</f>
        <v>0</v>
      </c>
      <c r="K167" s="70"/>
      <c r="L167" s="70"/>
      <c r="M167" s="70"/>
      <c r="N167" s="345"/>
      <c r="O167" s="70"/>
      <c r="P167" s="70"/>
      <c r="Q167" s="70"/>
      <c r="R167" s="70"/>
      <c r="AJ167" s="1"/>
      <c r="AK167" s="1"/>
      <c r="AN167" s="1"/>
      <c r="AO167" s="1"/>
      <c r="AP167" s="1"/>
      <c r="AQ167" s="1"/>
      <c r="AR167" s="1"/>
      <c r="AS167" s="1"/>
      <c r="AT167" s="1"/>
    </row>
    <row r="168" customFormat="false" ht="12.75" hidden="false" customHeight="true" outlineLevel="0" collapsed="false">
      <c r="A168" s="422" t="n">
        <f aca="false">+A166-A167</f>
        <v>0</v>
      </c>
      <c r="B168" s="413" t="n">
        <f aca="false">+B167+1</f>
        <v>37617</v>
      </c>
      <c r="C168" s="416"/>
      <c r="D168" s="416"/>
      <c r="E168" s="416"/>
      <c r="F168" s="416"/>
      <c r="G168" s="416"/>
      <c r="H168" s="416"/>
      <c r="I168" s="417" t="n">
        <f aca="false">SUM(C168:H168)</f>
        <v>0</v>
      </c>
      <c r="K168" s="70"/>
      <c r="L168" s="70"/>
      <c r="M168" s="70"/>
      <c r="N168" s="345"/>
      <c r="O168" s="70"/>
      <c r="P168" s="70"/>
      <c r="Q168" s="70"/>
      <c r="R168" s="70"/>
      <c r="AJ168" s="1"/>
      <c r="AK168" s="1"/>
      <c r="AN168" s="1"/>
      <c r="AO168" s="1"/>
      <c r="AP168" s="1"/>
      <c r="AQ168" s="1"/>
      <c r="AR168" s="1"/>
      <c r="AS168" s="1"/>
      <c r="AT168" s="1"/>
    </row>
    <row r="169" customFormat="false" ht="12.75" hidden="false" customHeight="true" outlineLevel="0" collapsed="false">
      <c r="A169" s="367"/>
      <c r="B169" s="413" t="n">
        <f aca="false">+B168+1</f>
        <v>37618</v>
      </c>
      <c r="C169" s="416"/>
      <c r="D169" s="416"/>
      <c r="E169" s="416"/>
      <c r="F169" s="416"/>
      <c r="G169" s="416"/>
      <c r="H169" s="416"/>
      <c r="I169" s="417" t="n">
        <f aca="false">SUM(C169:H169)</f>
        <v>0</v>
      </c>
      <c r="K169" s="70"/>
      <c r="L169" s="70"/>
      <c r="M169" s="70"/>
      <c r="N169" s="345"/>
      <c r="O169" s="70"/>
      <c r="P169" s="70"/>
      <c r="Q169" s="70"/>
      <c r="R169" s="70"/>
      <c r="AJ169" s="1"/>
      <c r="AK169" s="1"/>
      <c r="AN169" s="1"/>
      <c r="AO169" s="1"/>
      <c r="AP169" s="1"/>
      <c r="AQ169" s="1"/>
      <c r="AR169" s="1"/>
      <c r="AS169" s="1"/>
      <c r="AT169" s="1"/>
    </row>
    <row r="170" customFormat="false" ht="12.75" hidden="false" customHeight="true" outlineLevel="0" collapsed="false">
      <c r="A170" s="367"/>
      <c r="B170" s="413" t="n">
        <f aca="false">+B169+1</f>
        <v>37619</v>
      </c>
      <c r="C170" s="416"/>
      <c r="D170" s="416"/>
      <c r="E170" s="416"/>
      <c r="F170" s="416"/>
      <c r="G170" s="416"/>
      <c r="H170" s="304"/>
      <c r="I170" s="417" t="n">
        <f aca="false">SUM(C170:H170)</f>
        <v>0</v>
      </c>
      <c r="K170" s="70"/>
      <c r="L170" s="70"/>
      <c r="M170" s="70"/>
      <c r="N170" s="345"/>
      <c r="O170" s="70"/>
      <c r="P170" s="70"/>
      <c r="Q170" s="70"/>
      <c r="R170" s="70"/>
      <c r="AJ170" s="1"/>
      <c r="AK170" s="1"/>
      <c r="AN170" s="1"/>
      <c r="AO170" s="1"/>
      <c r="AP170" s="1"/>
      <c r="AQ170" s="1"/>
      <c r="AR170" s="1"/>
      <c r="AS170" s="1"/>
      <c r="AT170" s="1"/>
    </row>
    <row r="171" customFormat="false" ht="12.75" hidden="false" customHeight="true" outlineLevel="0" collapsed="false">
      <c r="A171" s="367"/>
      <c r="B171" s="413" t="n">
        <f aca="false">+B170+1</f>
        <v>37620</v>
      </c>
      <c r="C171" s="416"/>
      <c r="D171" s="416"/>
      <c r="E171" s="416"/>
      <c r="F171" s="416"/>
      <c r="G171" s="416"/>
      <c r="H171" s="304"/>
      <c r="I171" s="417" t="n">
        <f aca="false">SUM(C171:H171)</f>
        <v>0</v>
      </c>
      <c r="K171" s="70"/>
      <c r="L171" s="70"/>
      <c r="M171" s="70"/>
      <c r="N171" s="345"/>
      <c r="O171" s="70"/>
      <c r="P171" s="70"/>
      <c r="Q171" s="70"/>
      <c r="R171" s="70"/>
      <c r="AJ171" s="1"/>
      <c r="AK171" s="1"/>
      <c r="AN171" s="1"/>
      <c r="AO171" s="1"/>
      <c r="AP171" s="1"/>
      <c r="AQ171" s="1"/>
      <c r="AR171" s="1"/>
      <c r="AS171" s="1"/>
      <c r="AT171" s="1"/>
    </row>
    <row r="172" customFormat="false" ht="12.75" hidden="false" customHeight="true" outlineLevel="0" collapsed="false">
      <c r="A172" s="367"/>
      <c r="B172" s="413" t="n">
        <f aca="false">+B171+1</f>
        <v>37621</v>
      </c>
      <c r="C172" s="423"/>
      <c r="D172" s="424"/>
      <c r="E172" s="424"/>
      <c r="F172" s="424"/>
      <c r="G172" s="423"/>
      <c r="H172" s="425"/>
      <c r="I172" s="426" t="n">
        <f aca="false">SUM(C172:H172)</f>
        <v>0</v>
      </c>
      <c r="K172" s="70"/>
      <c r="L172" s="70"/>
      <c r="M172" s="70"/>
      <c r="N172" s="345"/>
      <c r="O172" s="70"/>
      <c r="P172" s="70"/>
      <c r="Q172" s="70"/>
      <c r="R172" s="70"/>
      <c r="AJ172" s="1"/>
      <c r="AK172" s="1"/>
      <c r="AN172" s="1"/>
      <c r="AO172" s="1"/>
      <c r="AP172" s="1"/>
      <c r="AQ172" s="1"/>
      <c r="AR172" s="1"/>
      <c r="AS172" s="1"/>
      <c r="AT172" s="1"/>
    </row>
    <row r="173" customFormat="false" ht="12.75" hidden="false" customHeight="true" outlineLevel="0" collapsed="false">
      <c r="A173" s="367"/>
      <c r="B173" s="427" t="s">
        <v>261</v>
      </c>
      <c r="C173" s="407" t="n">
        <f aca="false">SUM(C142:C172)</f>
        <v>0</v>
      </c>
      <c r="D173" s="407" t="n">
        <f aca="false">SUM(D142:D172)</f>
        <v>0</v>
      </c>
      <c r="E173" s="407" t="n">
        <f aca="false">SUM(E142:E172)</f>
        <v>0</v>
      </c>
      <c r="F173" s="407" t="n">
        <f aca="false">SUM(F142:F172)</f>
        <v>0</v>
      </c>
      <c r="G173" s="407" t="n">
        <f aca="false">SUM(G142:G172)</f>
        <v>0</v>
      </c>
      <c r="H173" s="407" t="n">
        <f aca="false">SUM(H142:H172)</f>
        <v>0</v>
      </c>
      <c r="I173" s="417" t="n">
        <f aca="false">SUM(I142:I172)</f>
        <v>0</v>
      </c>
      <c r="K173" s="70"/>
      <c r="L173" s="70"/>
      <c r="M173" s="70"/>
      <c r="N173" s="345"/>
      <c r="O173" s="70"/>
      <c r="P173" s="70"/>
      <c r="Q173" s="70"/>
      <c r="R173" s="70"/>
      <c r="AJ173" s="1"/>
      <c r="AK173" s="1"/>
      <c r="AN173" s="1"/>
      <c r="AO173" s="1"/>
      <c r="AP173" s="1"/>
      <c r="AQ173" s="1"/>
      <c r="AR173" s="1"/>
      <c r="AS173" s="1"/>
      <c r="AT173" s="1"/>
    </row>
    <row r="174" customFormat="false" ht="12.75" hidden="false" customHeight="true" outlineLevel="0" collapsed="false">
      <c r="A174" s="367"/>
      <c r="B174" s="427" t="s">
        <v>127</v>
      </c>
      <c r="C174" s="428"/>
      <c r="D174" s="135"/>
      <c r="E174" s="407"/>
      <c r="F174" s="135"/>
      <c r="G174" s="135"/>
      <c r="H174" s="135"/>
      <c r="I174" s="429"/>
      <c r="K174" s="70"/>
      <c r="L174" s="70"/>
      <c r="M174" s="70"/>
      <c r="N174" s="345"/>
      <c r="O174" s="70"/>
      <c r="P174" s="70"/>
      <c r="Q174" s="70"/>
      <c r="R174" s="70"/>
      <c r="AJ174" s="1"/>
      <c r="AK174" s="1"/>
      <c r="AN174" s="1"/>
      <c r="AO174" s="1"/>
      <c r="AP174" s="1"/>
      <c r="AQ174" s="1"/>
      <c r="AR174" s="1"/>
      <c r="AS174" s="1"/>
      <c r="AT174" s="1"/>
    </row>
    <row r="175" customFormat="false" ht="12.75" hidden="false" customHeight="true" outlineLevel="0" collapsed="false">
      <c r="A175" s="430"/>
      <c r="B175" s="431"/>
      <c r="C175" s="432"/>
      <c r="D175" s="432"/>
      <c r="E175" s="432"/>
      <c r="F175" s="433"/>
      <c r="G175" s="432"/>
      <c r="H175" s="432"/>
      <c r="I175" s="434"/>
      <c r="K175" s="70"/>
      <c r="L175" s="70"/>
      <c r="M175" s="70"/>
      <c r="N175" s="345"/>
      <c r="O175" s="70"/>
      <c r="P175" s="70"/>
      <c r="Q175" s="70"/>
      <c r="R175" s="70"/>
      <c r="AJ175" s="1"/>
      <c r="AK175" s="1"/>
      <c r="AN175" s="1"/>
      <c r="AO175" s="1"/>
      <c r="AP175" s="1"/>
      <c r="AQ175" s="1"/>
      <c r="AR175" s="1"/>
      <c r="AS175" s="1"/>
      <c r="AT175" s="1"/>
    </row>
    <row r="176" customFormat="false" ht="12.75" hidden="false" customHeight="true" outlineLevel="0" collapsed="false">
      <c r="A176" s="435"/>
      <c r="B176" s="27"/>
      <c r="C176" s="23"/>
      <c r="D176" s="23"/>
      <c r="E176" s="23"/>
      <c r="F176" s="436"/>
      <c r="G176" s="23"/>
      <c r="H176" s="23"/>
      <c r="I176" s="23"/>
      <c r="K176" s="70"/>
      <c r="L176" s="70"/>
      <c r="M176" s="70"/>
      <c r="N176" s="345"/>
      <c r="O176" s="70"/>
      <c r="P176" s="70"/>
      <c r="Q176" s="70"/>
      <c r="R176" s="70"/>
      <c r="AJ176" s="1"/>
      <c r="AK176" s="1"/>
      <c r="AN176" s="1"/>
      <c r="AO176" s="1"/>
      <c r="AP176" s="1"/>
      <c r="AQ176" s="1"/>
      <c r="AR176" s="1"/>
      <c r="AS176" s="1"/>
      <c r="AT176" s="1"/>
    </row>
    <row r="177" customFormat="false" ht="12.75" hidden="false" customHeight="true" outlineLevel="0" collapsed="false">
      <c r="A177" s="9"/>
      <c r="B177" s="437"/>
      <c r="C177" s="438"/>
      <c r="D177" s="438"/>
      <c r="E177" s="9"/>
      <c r="F177" s="438"/>
      <c r="G177" s="70"/>
      <c r="H177" s="70"/>
      <c r="I177" s="70"/>
      <c r="K177" s="70"/>
      <c r="L177" s="70"/>
      <c r="M177" s="70"/>
      <c r="N177" s="345"/>
      <c r="O177" s="70"/>
      <c r="P177" s="70"/>
      <c r="Q177" s="70"/>
      <c r="R177" s="70"/>
      <c r="AJ177" s="1"/>
      <c r="AK177" s="1"/>
      <c r="AN177" s="1"/>
      <c r="AO177" s="1"/>
      <c r="AP177" s="1"/>
      <c r="AQ177" s="1"/>
      <c r="AR177" s="1"/>
      <c r="AS177" s="1"/>
      <c r="AT177" s="1"/>
    </row>
    <row r="178" customFormat="false" ht="12.75" hidden="false" customHeight="true" outlineLevel="0" collapsed="false">
      <c r="A178" s="9"/>
      <c r="B178" s="439"/>
      <c r="C178" s="440"/>
      <c r="D178" s="437"/>
      <c r="E178" s="9"/>
      <c r="F178" s="441"/>
      <c r="G178" s="70"/>
      <c r="H178" s="70"/>
      <c r="I178" s="70"/>
      <c r="K178" s="70"/>
      <c r="L178" s="70"/>
      <c r="M178" s="70"/>
      <c r="N178" s="345"/>
      <c r="O178" s="70"/>
      <c r="P178" s="70"/>
      <c r="Q178" s="70"/>
      <c r="R178" s="70"/>
      <c r="AJ178" s="1"/>
      <c r="AK178" s="1"/>
      <c r="AN178" s="1"/>
      <c r="AO178" s="1"/>
      <c r="AP178" s="1"/>
      <c r="AQ178" s="1"/>
      <c r="AR178" s="1"/>
      <c r="AS178" s="1"/>
      <c r="AT178" s="1"/>
    </row>
    <row r="179" customFormat="false" ht="12.75" hidden="false" customHeight="true" outlineLevel="0" collapsed="false">
      <c r="A179" s="9"/>
      <c r="B179" s="439"/>
      <c r="C179" s="440"/>
      <c r="D179" s="437"/>
      <c r="E179" s="9"/>
      <c r="F179" s="437"/>
      <c r="G179" s="70"/>
      <c r="H179" s="70"/>
      <c r="I179" s="70"/>
      <c r="K179" s="70"/>
      <c r="L179" s="70"/>
      <c r="M179" s="70"/>
      <c r="N179" s="345"/>
      <c r="O179" s="70"/>
      <c r="P179" s="70"/>
      <c r="Q179" s="70"/>
      <c r="R179" s="70"/>
      <c r="AJ179" s="1"/>
      <c r="AK179" s="1"/>
      <c r="AN179" s="1"/>
      <c r="AO179" s="1"/>
      <c r="AP179" s="1"/>
      <c r="AQ179" s="1"/>
      <c r="AR179" s="1"/>
      <c r="AS179" s="1"/>
      <c r="AT179" s="1"/>
    </row>
    <row r="180" customFormat="false" ht="12.75" hidden="false" customHeight="true" outlineLevel="0" collapsed="false">
      <c r="A180" s="9"/>
      <c r="B180" s="439"/>
      <c r="C180" s="437"/>
      <c r="D180" s="437"/>
      <c r="E180" s="9"/>
      <c r="F180" s="437"/>
      <c r="G180" s="70"/>
      <c r="H180" s="70"/>
      <c r="I180" s="70"/>
      <c r="K180" s="70"/>
      <c r="L180" s="70"/>
      <c r="M180" s="70"/>
      <c r="N180" s="345"/>
      <c r="O180" s="70"/>
      <c r="P180" s="70"/>
      <c r="Q180" s="70"/>
      <c r="R180" s="70"/>
      <c r="AJ180" s="1"/>
      <c r="AK180" s="1"/>
      <c r="AN180" s="1"/>
      <c r="AO180" s="1"/>
      <c r="AP180" s="1"/>
      <c r="AQ180" s="1"/>
      <c r="AR180" s="1"/>
      <c r="AS180" s="1"/>
      <c r="AT180" s="1"/>
    </row>
    <row r="181" customFormat="false" ht="12.75" hidden="false" customHeight="true" outlineLevel="0" collapsed="false">
      <c r="A181" s="9"/>
      <c r="B181" s="439"/>
      <c r="C181" s="437"/>
      <c r="D181" s="437"/>
      <c r="E181" s="9"/>
      <c r="F181" s="437"/>
      <c r="G181" s="70"/>
      <c r="H181" s="70"/>
      <c r="I181" s="70"/>
      <c r="K181" s="70"/>
      <c r="L181" s="70"/>
      <c r="M181" s="70"/>
      <c r="N181" s="345"/>
      <c r="O181" s="70"/>
      <c r="P181" s="70"/>
      <c r="Q181" s="70"/>
      <c r="R181" s="70"/>
      <c r="AJ181" s="1"/>
      <c r="AK181" s="1"/>
      <c r="AN181" s="1"/>
      <c r="AO181" s="1"/>
      <c r="AP181" s="1"/>
      <c r="AQ181" s="1"/>
      <c r="AR181" s="1"/>
      <c r="AS181" s="1"/>
      <c r="AT181" s="1"/>
    </row>
    <row r="182" customFormat="false" ht="12.75" hidden="false" customHeight="true" outlineLevel="0" collapsed="false">
      <c r="A182" s="9"/>
      <c r="B182" s="442"/>
      <c r="C182" s="443"/>
      <c r="D182" s="443"/>
      <c r="E182" s="9"/>
      <c r="F182" s="443"/>
      <c r="G182" s="70"/>
      <c r="H182" s="70"/>
      <c r="I182" s="70"/>
      <c r="K182" s="70"/>
      <c r="L182" s="70"/>
      <c r="M182" s="70"/>
      <c r="N182" s="345"/>
      <c r="O182" s="70"/>
      <c r="P182" s="70"/>
      <c r="Q182" s="70"/>
      <c r="R182" s="70"/>
      <c r="AJ182" s="1"/>
      <c r="AK182" s="1"/>
      <c r="AN182" s="1"/>
      <c r="AO182" s="1"/>
      <c r="AP182" s="1"/>
      <c r="AQ182" s="1"/>
      <c r="AR182" s="1"/>
      <c r="AS182" s="1"/>
      <c r="AT182" s="1"/>
    </row>
    <row r="183" customFormat="false" ht="12.75" hidden="false" customHeight="true" outlineLevel="0" collapsed="false">
      <c r="A183" s="9"/>
      <c r="B183" s="9"/>
      <c r="C183" s="9"/>
      <c r="D183" s="9"/>
      <c r="E183" s="9"/>
      <c r="F183" s="9"/>
      <c r="G183" s="70"/>
      <c r="H183" s="70"/>
      <c r="I183" s="70"/>
      <c r="K183" s="70"/>
      <c r="L183" s="70"/>
      <c r="M183" s="70"/>
      <c r="N183" s="345"/>
      <c r="O183" s="70"/>
      <c r="P183" s="70"/>
      <c r="Q183" s="70"/>
      <c r="R183" s="70"/>
      <c r="AJ183" s="1"/>
      <c r="AK183" s="1"/>
      <c r="AN183" s="1"/>
      <c r="AO183" s="1"/>
      <c r="AP183" s="1"/>
      <c r="AQ183" s="1"/>
      <c r="AR183" s="1"/>
      <c r="AS183" s="1"/>
      <c r="AT183" s="1"/>
    </row>
    <row r="184" customFormat="false" ht="12.75" hidden="false" customHeight="true" outlineLevel="0" collapsed="false">
      <c r="A184" s="444"/>
      <c r="B184" s="444"/>
      <c r="C184" s="437"/>
      <c r="D184" s="437"/>
      <c r="E184" s="437"/>
      <c r="F184" s="70"/>
      <c r="K184" s="70"/>
      <c r="L184" s="70"/>
      <c r="M184" s="70"/>
      <c r="N184" s="345"/>
      <c r="O184" s="70"/>
      <c r="P184" s="70"/>
      <c r="Q184" s="70"/>
      <c r="R184" s="70"/>
      <c r="AJ184" s="1"/>
      <c r="AK184" s="1"/>
      <c r="AN184" s="1"/>
      <c r="AO184" s="1"/>
      <c r="AP184" s="1"/>
      <c r="AQ184" s="1"/>
      <c r="AR184" s="1"/>
      <c r="AS184" s="1"/>
      <c r="AT184" s="1"/>
    </row>
    <row r="185" customFormat="false" ht="12.75" hidden="false" customHeight="true" outlineLevel="0" collapsed="false">
      <c r="A185" s="346" t="s">
        <v>262</v>
      </c>
      <c r="B185" s="349"/>
      <c r="C185" s="70"/>
      <c r="D185" s="445" t="s">
        <v>263</v>
      </c>
      <c r="E185" s="445"/>
      <c r="F185" s="445"/>
      <c r="G185" s="445"/>
      <c r="H185" s="445"/>
      <c r="I185" s="445"/>
      <c r="J185" s="445"/>
      <c r="K185" s="345"/>
      <c r="L185" s="70"/>
      <c r="M185" s="70"/>
      <c r="N185" s="70"/>
      <c r="O185" s="70"/>
      <c r="AG185" s="1"/>
      <c r="AH185" s="1"/>
      <c r="AK185" s="1"/>
      <c r="AL185" s="1"/>
      <c r="AM185" s="1"/>
      <c r="AN185" s="1"/>
      <c r="AO185" s="1"/>
      <c r="AP185" s="1"/>
      <c r="AQ185" s="1"/>
    </row>
    <row r="186" customFormat="false" ht="12.75" hidden="false" customHeight="true" outlineLevel="0" collapsed="false">
      <c r="A186" s="446" t="s">
        <v>238</v>
      </c>
      <c r="B186" s="447" t="s">
        <v>264</v>
      </c>
      <c r="D186" s="448" t="s">
        <v>265</v>
      </c>
      <c r="E186" s="449" t="s">
        <v>266</v>
      </c>
      <c r="F186" s="449"/>
      <c r="G186" s="449"/>
      <c r="H186" s="449"/>
      <c r="I186" s="449"/>
      <c r="J186" s="450" t="s">
        <v>264</v>
      </c>
      <c r="K186" s="345"/>
      <c r="L186" s="70"/>
      <c r="M186" s="70"/>
      <c r="N186" s="70"/>
      <c r="O186" s="70"/>
      <c r="AG186" s="1"/>
      <c r="AH186" s="1"/>
      <c r="AK186" s="1"/>
      <c r="AL186" s="1"/>
      <c r="AM186" s="1"/>
      <c r="AN186" s="1"/>
      <c r="AO186" s="1"/>
      <c r="AP186" s="1"/>
      <c r="AQ186" s="1"/>
    </row>
    <row r="187" customFormat="false" ht="12.75" hidden="false" customHeight="true" outlineLevel="0" collapsed="false">
      <c r="A187" s="451" t="s">
        <v>267</v>
      </c>
      <c r="B187" s="452"/>
      <c r="D187" s="453"/>
      <c r="E187" s="454"/>
      <c r="F187" s="454"/>
      <c r="G187" s="70"/>
      <c r="H187" s="1"/>
      <c r="I187" s="455"/>
      <c r="J187" s="456"/>
      <c r="K187" s="345"/>
      <c r="L187" s="70"/>
      <c r="M187" s="70"/>
      <c r="N187" s="70"/>
      <c r="O187" s="70"/>
      <c r="AG187" s="1"/>
      <c r="AH187" s="1"/>
      <c r="AK187" s="1"/>
      <c r="AL187" s="1"/>
      <c r="AM187" s="1"/>
      <c r="AN187" s="1"/>
      <c r="AO187" s="1"/>
      <c r="AP187" s="1"/>
      <c r="AQ187" s="1"/>
    </row>
    <row r="188" customFormat="false" ht="12.75" hidden="false" customHeight="true" outlineLevel="0" collapsed="false">
      <c r="A188" s="457" t="n">
        <v>35079</v>
      </c>
      <c r="B188" s="458"/>
      <c r="D188" s="459"/>
      <c r="E188" s="9"/>
      <c r="F188" s="9"/>
      <c r="G188" s="48"/>
      <c r="H188" s="1"/>
      <c r="I188" s="455"/>
      <c r="J188" s="456"/>
      <c r="K188" s="345"/>
      <c r="L188" s="70"/>
      <c r="M188" s="70"/>
      <c r="N188" s="70"/>
      <c r="O188" s="70"/>
      <c r="AG188" s="1"/>
      <c r="AH188" s="1"/>
      <c r="AK188" s="1"/>
      <c r="AL188" s="1"/>
      <c r="AM188" s="1"/>
      <c r="AN188" s="1"/>
      <c r="AO188" s="1"/>
      <c r="AP188" s="1"/>
      <c r="AQ188" s="1"/>
    </row>
    <row r="189" customFormat="false" ht="12.75" hidden="false" customHeight="true" outlineLevel="0" collapsed="false">
      <c r="A189" s="457" t="n">
        <v>35111</v>
      </c>
      <c r="B189" s="458"/>
      <c r="D189" s="459"/>
      <c r="E189" s="70"/>
      <c r="F189" s="70"/>
      <c r="G189" s="1"/>
      <c r="H189" s="1"/>
      <c r="I189" s="455"/>
      <c r="J189" s="456"/>
      <c r="K189" s="345"/>
      <c r="L189" s="70"/>
      <c r="M189" s="70"/>
      <c r="N189" s="70"/>
      <c r="O189" s="70"/>
      <c r="AG189" s="1"/>
      <c r="AH189" s="1"/>
      <c r="AK189" s="1"/>
      <c r="AL189" s="1"/>
      <c r="AM189" s="1"/>
      <c r="AN189" s="1"/>
      <c r="AO189" s="1"/>
      <c r="AP189" s="1"/>
      <c r="AQ189" s="1"/>
    </row>
    <row r="190" customFormat="false" ht="12.75" hidden="false" customHeight="true" outlineLevel="0" collapsed="false">
      <c r="A190" s="457" t="n">
        <v>35143</v>
      </c>
      <c r="B190" s="458"/>
      <c r="D190" s="459"/>
      <c r="E190" s="70"/>
      <c r="F190" s="70"/>
      <c r="G190" s="1"/>
      <c r="H190" s="1"/>
      <c r="I190" s="460"/>
      <c r="J190" s="461"/>
      <c r="K190" s="345"/>
      <c r="L190" s="70"/>
      <c r="M190" s="70"/>
      <c r="N190" s="70"/>
      <c r="O190" s="70"/>
      <c r="AG190" s="1"/>
      <c r="AH190" s="1"/>
      <c r="AK190" s="1"/>
      <c r="AL190" s="1"/>
      <c r="AM190" s="1"/>
      <c r="AN190" s="1"/>
      <c r="AO190" s="1"/>
      <c r="AP190" s="1"/>
      <c r="AQ190" s="1"/>
    </row>
    <row r="191" customFormat="false" ht="12.75" hidden="false" customHeight="true" outlineLevel="0" collapsed="false">
      <c r="A191" s="457" t="n">
        <v>35175</v>
      </c>
      <c r="B191" s="458"/>
      <c r="D191" s="459"/>
      <c r="E191" s="70"/>
      <c r="F191" s="70"/>
      <c r="G191" s="1"/>
      <c r="H191" s="1"/>
      <c r="I191" s="460"/>
      <c r="J191" s="456"/>
      <c r="K191" s="345"/>
      <c r="L191" s="70"/>
      <c r="M191" s="70"/>
      <c r="N191" s="70"/>
      <c r="O191" s="70"/>
      <c r="AG191" s="1"/>
      <c r="AH191" s="1"/>
      <c r="AK191" s="1"/>
      <c r="AL191" s="1"/>
      <c r="AM191" s="1"/>
      <c r="AN191" s="1"/>
      <c r="AO191" s="1"/>
      <c r="AP191" s="1"/>
      <c r="AQ191" s="1"/>
    </row>
    <row r="192" customFormat="false" ht="12.75" hidden="false" customHeight="true" outlineLevel="0" collapsed="false">
      <c r="A192" s="457" t="n">
        <v>35207</v>
      </c>
      <c r="B192" s="458"/>
      <c r="D192" s="459"/>
      <c r="E192" s="70"/>
      <c r="F192" s="70"/>
      <c r="G192" s="1"/>
      <c r="H192" s="1"/>
      <c r="I192" s="460"/>
      <c r="J192" s="456"/>
      <c r="K192" s="70"/>
      <c r="L192" s="345"/>
      <c r="M192" s="70"/>
      <c r="N192" s="70"/>
      <c r="O192" s="70"/>
      <c r="P192" s="70"/>
      <c r="AH192" s="1"/>
      <c r="AI192" s="1"/>
      <c r="AL192" s="1"/>
      <c r="AM192" s="1"/>
      <c r="AN192" s="1"/>
      <c r="AO192" s="1"/>
      <c r="AP192" s="1"/>
      <c r="AQ192" s="1"/>
    </row>
    <row r="193" customFormat="false" ht="12.75" hidden="false" customHeight="true" outlineLevel="0" collapsed="false">
      <c r="A193" s="457" t="n">
        <v>35239</v>
      </c>
      <c r="B193" s="458"/>
      <c r="D193" s="459"/>
      <c r="E193" s="1"/>
      <c r="F193" s="1"/>
      <c r="G193" s="1"/>
      <c r="H193" s="1"/>
      <c r="I193" s="455"/>
      <c r="J193" s="461"/>
      <c r="K193" s="70"/>
      <c r="L193" s="345"/>
      <c r="M193" s="70"/>
      <c r="N193" s="70"/>
      <c r="O193" s="70"/>
      <c r="P193" s="70"/>
      <c r="AH193" s="1"/>
      <c r="AI193" s="1"/>
      <c r="AL193" s="1"/>
      <c r="AM193" s="1"/>
      <c r="AN193" s="1"/>
      <c r="AO193" s="1"/>
      <c r="AP193" s="1"/>
      <c r="AQ193" s="1"/>
    </row>
    <row r="194" customFormat="false" ht="12.75" hidden="false" customHeight="true" outlineLevel="0" collapsed="false">
      <c r="A194" s="457" t="n">
        <v>35271</v>
      </c>
      <c r="B194" s="458"/>
      <c r="D194" s="459"/>
      <c r="E194" s="70"/>
      <c r="F194" s="70"/>
      <c r="G194" s="1"/>
      <c r="H194" s="1"/>
      <c r="I194" s="460"/>
      <c r="J194" s="461"/>
      <c r="K194" s="70"/>
      <c r="L194" s="345"/>
      <c r="M194" s="70"/>
      <c r="N194" s="70"/>
      <c r="O194" s="70"/>
      <c r="P194" s="70"/>
      <c r="AH194" s="1"/>
      <c r="AI194" s="1"/>
      <c r="AL194" s="1"/>
      <c r="AM194" s="1"/>
      <c r="AN194" s="1"/>
      <c r="AO194" s="1"/>
      <c r="AP194" s="1"/>
      <c r="AQ194" s="1"/>
    </row>
    <row r="195" customFormat="false" ht="12.75" hidden="false" customHeight="true" outlineLevel="0" collapsed="false">
      <c r="A195" s="457" t="n">
        <v>35303</v>
      </c>
      <c r="B195" s="458"/>
      <c r="D195" s="459"/>
      <c r="E195" s="70"/>
      <c r="F195" s="70"/>
      <c r="G195" s="1"/>
      <c r="H195" s="1"/>
      <c r="I195" s="460"/>
      <c r="J195" s="456"/>
      <c r="K195" s="70"/>
      <c r="L195" s="345"/>
      <c r="M195" s="70"/>
      <c r="N195" s="70"/>
      <c r="O195" s="70"/>
      <c r="P195" s="70"/>
      <c r="AH195" s="1"/>
      <c r="AI195" s="1"/>
      <c r="AL195" s="1"/>
      <c r="AM195" s="1"/>
      <c r="AN195" s="1"/>
      <c r="AO195" s="1"/>
      <c r="AP195" s="1"/>
      <c r="AQ195" s="1"/>
    </row>
    <row r="196" customFormat="false" ht="12.75" hidden="false" customHeight="true" outlineLevel="0" collapsed="false">
      <c r="A196" s="457" t="n">
        <v>35335</v>
      </c>
      <c r="B196" s="458"/>
      <c r="D196" s="459"/>
      <c r="E196" s="70"/>
      <c r="F196" s="70"/>
      <c r="G196" s="1"/>
      <c r="H196" s="1"/>
      <c r="I196" s="460"/>
      <c r="J196" s="456"/>
      <c r="AF196" s="70"/>
      <c r="AH196" s="70"/>
      <c r="AI196" s="4"/>
      <c r="AJ196" s="222"/>
      <c r="AK196" s="2"/>
    </row>
    <row r="197" customFormat="false" ht="12.75" hidden="false" customHeight="true" outlineLevel="0" collapsed="false">
      <c r="A197" s="457" t="n">
        <v>35367</v>
      </c>
      <c r="B197" s="458"/>
      <c r="D197" s="459"/>
      <c r="E197" s="70"/>
      <c r="F197" s="70"/>
      <c r="G197" s="1"/>
      <c r="H197" s="1"/>
      <c r="I197" s="460"/>
      <c r="J197" s="456"/>
      <c r="AF197" s="70"/>
      <c r="AH197" s="70"/>
      <c r="AI197" s="4"/>
      <c r="AJ197" s="222"/>
      <c r="AK197" s="2"/>
    </row>
    <row r="198" customFormat="false" ht="12.75" hidden="false" customHeight="true" outlineLevel="0" collapsed="false">
      <c r="A198" s="457" t="n">
        <v>35399</v>
      </c>
      <c r="B198" s="458"/>
      <c r="D198" s="459"/>
      <c r="E198" s="70"/>
      <c r="F198" s="70"/>
      <c r="G198" s="1"/>
      <c r="H198" s="1"/>
      <c r="I198" s="460"/>
      <c r="J198" s="456"/>
      <c r="AF198" s="70"/>
      <c r="AH198" s="70"/>
      <c r="AI198" s="4"/>
      <c r="AJ198" s="222"/>
      <c r="AK198" s="2"/>
    </row>
    <row r="199" customFormat="false" ht="12.75" hidden="false" customHeight="true" outlineLevel="0" collapsed="false">
      <c r="A199" s="457" t="n">
        <v>35430</v>
      </c>
      <c r="B199" s="458"/>
      <c r="D199" s="459"/>
      <c r="E199" s="70"/>
      <c r="F199" s="70"/>
      <c r="G199" s="1"/>
      <c r="H199" s="1"/>
      <c r="I199" s="460"/>
      <c r="J199" s="456"/>
      <c r="AI199" s="1"/>
      <c r="AJ199" s="222"/>
      <c r="AK199" s="2"/>
    </row>
    <row r="200" customFormat="false" ht="12.75" hidden="false" customHeight="true" outlineLevel="0" collapsed="false">
      <c r="A200" s="457" t="n">
        <v>35431</v>
      </c>
      <c r="B200" s="458"/>
      <c r="D200" s="459"/>
      <c r="E200" s="70"/>
      <c r="F200" s="70"/>
      <c r="G200" s="1"/>
      <c r="H200" s="1"/>
      <c r="I200" s="460"/>
      <c r="J200" s="456"/>
      <c r="AG200" s="1"/>
      <c r="AH200" s="9"/>
      <c r="AI200" s="9"/>
      <c r="AJ200" s="1"/>
      <c r="AK200" s="1"/>
    </row>
    <row r="201" customFormat="false" ht="12.75" hidden="false" customHeight="true" outlineLevel="0" collapsed="false">
      <c r="A201" s="457" t="n">
        <v>35462</v>
      </c>
      <c r="B201" s="458"/>
      <c r="D201" s="459"/>
      <c r="E201" s="70"/>
      <c r="F201" s="70"/>
      <c r="G201" s="1"/>
      <c r="H201" s="1"/>
      <c r="I201" s="460"/>
      <c r="J201" s="456"/>
      <c r="K201" s="1"/>
      <c r="L201" s="1"/>
      <c r="M201" s="1"/>
      <c r="N201" s="1"/>
    </row>
    <row r="202" customFormat="false" ht="12.75" hidden="false" customHeight="true" outlineLevel="0" collapsed="false">
      <c r="A202" s="457" t="n">
        <v>35490</v>
      </c>
      <c r="B202" s="458"/>
      <c r="D202" s="459"/>
      <c r="E202" s="70"/>
      <c r="F202" s="70"/>
      <c r="G202" s="1"/>
      <c r="H202" s="1"/>
      <c r="I202" s="460"/>
      <c r="J202" s="456"/>
      <c r="K202" s="1"/>
      <c r="L202" s="1"/>
      <c r="M202" s="1"/>
      <c r="N202" s="1"/>
    </row>
    <row r="203" customFormat="false" ht="12.75" hidden="false" customHeight="true" outlineLevel="0" collapsed="false">
      <c r="A203" s="457" t="n">
        <v>35521</v>
      </c>
      <c r="B203" s="462" t="n">
        <f aca="false">E87+E88</f>
        <v>0</v>
      </c>
      <c r="D203" s="459"/>
      <c r="E203" s="70"/>
      <c r="F203" s="70"/>
      <c r="G203" s="1"/>
      <c r="H203" s="1"/>
      <c r="I203" s="460"/>
      <c r="J203" s="456"/>
      <c r="K203" s="1"/>
      <c r="L203" s="1"/>
      <c r="M203" s="1"/>
      <c r="N203" s="1"/>
    </row>
    <row r="204" customFormat="false" ht="12.75" hidden="false" customHeight="true" outlineLevel="0" collapsed="false">
      <c r="A204" s="457" t="n">
        <v>35551</v>
      </c>
      <c r="B204" s="462"/>
      <c r="D204" s="459"/>
      <c r="E204" s="70"/>
      <c r="F204" s="70"/>
      <c r="G204" s="1"/>
      <c r="H204" s="1"/>
      <c r="I204" s="460"/>
      <c r="J204" s="456"/>
      <c r="K204" s="1"/>
      <c r="L204" s="1"/>
      <c r="M204" s="1"/>
      <c r="N204" s="1"/>
    </row>
    <row r="205" customFormat="false" ht="12.75" hidden="false" customHeight="true" outlineLevel="0" collapsed="false">
      <c r="A205" s="457" t="n">
        <v>35582</v>
      </c>
      <c r="B205" s="462"/>
      <c r="D205" s="459"/>
      <c r="E205" s="70"/>
      <c r="F205" s="70"/>
      <c r="G205" s="1"/>
      <c r="H205" s="1"/>
      <c r="I205" s="460"/>
      <c r="J205" s="456"/>
      <c r="K205" s="1"/>
      <c r="L205" s="1"/>
      <c r="M205" s="1"/>
      <c r="N205" s="1"/>
    </row>
    <row r="206" customFormat="false" ht="12.75" hidden="false" customHeight="true" outlineLevel="0" collapsed="false">
      <c r="A206" s="457" t="n">
        <v>35612</v>
      </c>
      <c r="B206" s="462"/>
      <c r="D206" s="459"/>
      <c r="E206" s="70"/>
      <c r="F206" s="70"/>
      <c r="G206" s="1"/>
      <c r="H206" s="1"/>
      <c r="I206" s="460"/>
      <c r="J206" s="456"/>
      <c r="K206" s="1"/>
      <c r="L206" s="1"/>
      <c r="M206" s="1"/>
      <c r="N206" s="1"/>
    </row>
    <row r="207" customFormat="false" ht="12.75" hidden="false" customHeight="true" outlineLevel="0" collapsed="false">
      <c r="A207" s="457" t="n">
        <v>35643</v>
      </c>
      <c r="B207" s="462"/>
      <c r="D207" s="459"/>
      <c r="E207" s="70"/>
      <c r="F207" s="70"/>
      <c r="G207" s="1"/>
      <c r="H207" s="1"/>
      <c r="I207" s="460"/>
      <c r="J207" s="456"/>
      <c r="K207" s="1"/>
      <c r="L207" s="1"/>
      <c r="M207" s="1"/>
      <c r="N207" s="1"/>
    </row>
    <row r="208" customFormat="false" ht="12.75" hidden="false" customHeight="true" outlineLevel="0" collapsed="false">
      <c r="A208" s="457" t="n">
        <v>35674</v>
      </c>
      <c r="B208" s="462"/>
      <c r="D208" s="459"/>
      <c r="E208" s="70"/>
      <c r="F208" s="70"/>
      <c r="G208" s="1"/>
      <c r="H208" s="1"/>
      <c r="I208" s="460"/>
      <c r="J208" s="456"/>
      <c r="K208" s="1"/>
      <c r="L208" s="1"/>
      <c r="M208" s="1"/>
      <c r="N208" s="1"/>
    </row>
    <row r="209" customFormat="false" ht="12.75" hidden="false" customHeight="true" outlineLevel="0" collapsed="false">
      <c r="A209" s="457" t="n">
        <v>35704</v>
      </c>
      <c r="B209" s="462"/>
      <c r="D209" s="459"/>
      <c r="E209" s="70"/>
      <c r="F209" s="70"/>
      <c r="G209" s="1"/>
      <c r="H209" s="1"/>
      <c r="I209" s="460"/>
      <c r="J209" s="456"/>
      <c r="K209" s="1"/>
      <c r="L209" s="1"/>
      <c r="M209" s="1"/>
      <c r="N209" s="1"/>
    </row>
    <row r="210" customFormat="false" ht="12.75" hidden="false" customHeight="true" outlineLevel="0" collapsed="false">
      <c r="A210" s="457" t="n">
        <v>35735</v>
      </c>
      <c r="B210" s="462"/>
      <c r="D210" s="459"/>
      <c r="E210" s="70"/>
      <c r="F210" s="70"/>
      <c r="G210" s="1"/>
      <c r="H210" s="1"/>
      <c r="I210" s="460"/>
      <c r="J210" s="456"/>
      <c r="K210" s="1"/>
      <c r="L210" s="1"/>
      <c r="M210" s="1"/>
      <c r="N210" s="1"/>
    </row>
    <row r="211" customFormat="false" ht="12.75" hidden="false" customHeight="true" outlineLevel="0" collapsed="false">
      <c r="A211" s="457" t="n">
        <v>35765</v>
      </c>
      <c r="B211" s="462"/>
      <c r="D211" s="459"/>
      <c r="E211" s="70"/>
      <c r="F211" s="70"/>
      <c r="G211" s="1"/>
      <c r="H211" s="1"/>
      <c r="I211" s="460"/>
      <c r="J211" s="456"/>
      <c r="K211" s="1"/>
      <c r="L211" s="1"/>
      <c r="M211" s="1"/>
      <c r="N211" s="1"/>
    </row>
    <row r="212" customFormat="false" ht="12.75" hidden="false" customHeight="true" outlineLevel="0" collapsed="false">
      <c r="A212" s="457" t="n">
        <v>35796</v>
      </c>
      <c r="B212" s="456"/>
      <c r="D212" s="459"/>
      <c r="E212" s="70"/>
      <c r="F212" s="70"/>
      <c r="G212" s="1"/>
      <c r="H212" s="1"/>
      <c r="I212" s="460"/>
      <c r="J212" s="456"/>
      <c r="K212" s="1"/>
      <c r="L212" s="1"/>
      <c r="M212" s="1"/>
      <c r="N212" s="1"/>
    </row>
    <row r="213" customFormat="false" ht="12.75" hidden="false" customHeight="true" outlineLevel="0" collapsed="false">
      <c r="A213" s="457" t="n">
        <v>35827</v>
      </c>
      <c r="B213" s="456" t="n">
        <f aca="false">E87+E88+E99</f>
        <v>0</v>
      </c>
      <c r="D213" s="459"/>
      <c r="E213" s="70"/>
      <c r="F213" s="70"/>
      <c r="G213" s="1"/>
      <c r="H213" s="1"/>
      <c r="I213" s="460"/>
      <c r="J213" s="456"/>
      <c r="K213" s="1"/>
      <c r="L213" s="1"/>
      <c r="M213" s="1"/>
      <c r="N213" s="1"/>
    </row>
    <row r="214" customFormat="false" ht="12.75" hidden="false" customHeight="true" outlineLevel="0" collapsed="false">
      <c r="A214" s="457" t="n">
        <v>35855</v>
      </c>
      <c r="B214" s="456"/>
      <c r="D214" s="459"/>
      <c r="E214" s="70"/>
      <c r="F214" s="70"/>
      <c r="G214" s="1"/>
      <c r="H214" s="1"/>
      <c r="I214" s="460"/>
      <c r="J214" s="456"/>
      <c r="K214" s="1"/>
      <c r="L214" s="1"/>
      <c r="M214" s="1"/>
      <c r="N214" s="1"/>
    </row>
    <row r="215" customFormat="false" ht="12.75" hidden="false" customHeight="true" outlineLevel="0" collapsed="false">
      <c r="A215" s="457" t="n">
        <v>35886</v>
      </c>
      <c r="B215" s="456"/>
      <c r="D215" s="459"/>
      <c r="E215" s="70"/>
      <c r="F215" s="70"/>
      <c r="G215" s="1"/>
      <c r="H215" s="1"/>
      <c r="I215" s="460"/>
      <c r="J215" s="456"/>
      <c r="K215" s="1"/>
      <c r="L215" s="1"/>
      <c r="M215" s="1"/>
      <c r="N215" s="1"/>
    </row>
    <row r="216" customFormat="false" ht="12.75" hidden="false" customHeight="true" outlineLevel="0" collapsed="false">
      <c r="A216" s="457" t="n">
        <v>35916</v>
      </c>
      <c r="B216" s="456"/>
      <c r="D216" s="459"/>
      <c r="E216" s="70"/>
      <c r="F216" s="70"/>
      <c r="G216" s="1"/>
      <c r="H216" s="1"/>
      <c r="I216" s="460"/>
      <c r="J216" s="456"/>
      <c r="K216" s="1"/>
      <c r="L216" s="1"/>
      <c r="M216" s="1"/>
      <c r="N216" s="1"/>
    </row>
    <row r="217" customFormat="false" ht="12.75" hidden="false" customHeight="true" outlineLevel="0" collapsed="false">
      <c r="A217" s="457" t="n">
        <v>35947</v>
      </c>
      <c r="B217" s="456"/>
      <c r="D217" s="459"/>
      <c r="E217" s="70"/>
      <c r="F217" s="70"/>
      <c r="G217" s="1"/>
      <c r="H217" s="1"/>
      <c r="I217" s="460"/>
      <c r="J217" s="456"/>
      <c r="K217" s="1"/>
      <c r="L217" s="1"/>
      <c r="M217" s="1"/>
      <c r="N217" s="1"/>
    </row>
    <row r="218" customFormat="false" ht="12.75" hidden="false" customHeight="true" outlineLevel="0" collapsed="false">
      <c r="A218" s="457"/>
      <c r="B218" s="456"/>
      <c r="D218" s="459"/>
      <c r="E218" s="70"/>
      <c r="F218" s="70"/>
      <c r="G218" s="1"/>
      <c r="H218" s="1"/>
      <c r="I218" s="460"/>
      <c r="J218" s="456"/>
      <c r="K218" s="1"/>
      <c r="L218" s="1"/>
      <c r="M218" s="1"/>
      <c r="N218" s="1"/>
    </row>
    <row r="219" customFormat="false" ht="12.75" hidden="false" customHeight="true" outlineLevel="0" collapsed="false">
      <c r="A219" s="457"/>
      <c r="B219" s="463"/>
      <c r="D219" s="459"/>
      <c r="E219" s="70"/>
      <c r="F219" s="70"/>
      <c r="G219" s="1"/>
      <c r="H219" s="1"/>
      <c r="I219" s="460"/>
      <c r="J219" s="463"/>
      <c r="K219" s="1"/>
      <c r="L219" s="1"/>
      <c r="M219" s="1"/>
      <c r="N219" s="1"/>
    </row>
    <row r="220" customFormat="false" ht="12.75" hidden="false" customHeight="true" outlineLevel="0" collapsed="false">
      <c r="A220" s="464" t="s">
        <v>76</v>
      </c>
      <c r="B220" s="465" t="n">
        <f aca="false">SUM(B187:B219)</f>
        <v>0</v>
      </c>
      <c r="D220" s="466"/>
      <c r="E220" s="70"/>
      <c r="F220" s="70"/>
      <c r="G220" s="1"/>
      <c r="H220" s="1"/>
      <c r="I220" s="467" t="s">
        <v>268</v>
      </c>
      <c r="J220" s="465" t="n">
        <f aca="false">SUM(J187:J219)</f>
        <v>0</v>
      </c>
      <c r="K220" s="1"/>
      <c r="L220" s="1"/>
      <c r="M220" s="1"/>
      <c r="N220" s="1"/>
    </row>
    <row r="221" customFormat="false" ht="12.75" hidden="false" customHeight="true" outlineLevel="0" collapsed="false">
      <c r="A221" s="468"/>
      <c r="B221" s="434"/>
      <c r="D221" s="469"/>
      <c r="E221" s="432"/>
      <c r="F221" s="432"/>
      <c r="G221" s="432"/>
      <c r="H221" s="432"/>
      <c r="I221" s="432"/>
      <c r="J221" s="434"/>
      <c r="K221" s="1"/>
      <c r="L221" s="1"/>
      <c r="M221" s="1"/>
      <c r="N221" s="1"/>
    </row>
    <row r="222" customFormat="false" ht="12.75" hidden="false" customHeight="true" outlineLevel="0" collapsed="false">
      <c r="A222" s="70"/>
      <c r="B222" s="70"/>
      <c r="D222" s="176"/>
      <c r="E222" s="70"/>
      <c r="F222" s="70"/>
      <c r="G222" s="70"/>
      <c r="H222" s="70"/>
      <c r="I222" s="70"/>
      <c r="J222" s="70"/>
      <c r="K222" s="1"/>
      <c r="L222" s="1"/>
      <c r="M222" s="1"/>
      <c r="N222" s="1"/>
    </row>
    <row r="223" customFormat="false" ht="12.75" hidden="false" customHeight="true" outlineLevel="0" collapsed="false">
      <c r="A223" s="70"/>
      <c r="B223" s="70"/>
      <c r="D223" s="176"/>
      <c r="E223" s="70"/>
      <c r="F223" s="70"/>
      <c r="G223" s="70"/>
      <c r="H223" s="70"/>
      <c r="I223" s="70"/>
      <c r="J223" s="70"/>
      <c r="K223" s="1"/>
      <c r="L223" s="1"/>
      <c r="M223" s="1"/>
      <c r="N223" s="1"/>
    </row>
    <row r="224" customFormat="false" ht="12.75" hidden="false" customHeight="true" outlineLevel="0" collapsed="false">
      <c r="A224" s="1"/>
      <c r="B224" s="1"/>
      <c r="C224" s="1"/>
      <c r="D224" s="1"/>
      <c r="E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</row>
    <row r="225" customFormat="false" ht="12.75" hidden="false" customHeight="true" outlineLevel="0" collapsed="false">
      <c r="A225" s="470" t="s">
        <v>269</v>
      </c>
      <c r="B225" s="471"/>
      <c r="C225" s="471"/>
      <c r="D225" s="471"/>
      <c r="E225" s="471"/>
      <c r="F225" s="471"/>
      <c r="G225" s="471"/>
      <c r="H225" s="471"/>
      <c r="I225" s="471"/>
      <c r="J225" s="471"/>
      <c r="K225" s="471"/>
      <c r="L225" s="471"/>
      <c r="M225" s="472"/>
      <c r="N225" s="70"/>
      <c r="P225" s="1"/>
      <c r="Q225" s="1"/>
      <c r="R225" s="1"/>
      <c r="S225" s="1"/>
    </row>
    <row r="226" customFormat="false" ht="12.75" hidden="false" customHeight="true" outlineLevel="0" collapsed="false">
      <c r="A226" s="473" t="s">
        <v>265</v>
      </c>
      <c r="B226" s="474" t="s">
        <v>270</v>
      </c>
      <c r="C226" s="475" t="s">
        <v>271</v>
      </c>
      <c r="D226" s="476" t="s">
        <v>266</v>
      </c>
      <c r="E226" s="476"/>
      <c r="F226" s="476"/>
      <c r="G226" s="476"/>
      <c r="H226" s="476"/>
      <c r="I226" s="476"/>
      <c r="J226" s="476"/>
      <c r="K226" s="476"/>
      <c r="L226" s="476"/>
      <c r="M226" s="477" t="s">
        <v>264</v>
      </c>
      <c r="N226" s="1"/>
      <c r="P226" s="1"/>
      <c r="Q226" s="1"/>
      <c r="R226" s="1"/>
      <c r="S226" s="1"/>
    </row>
    <row r="227" customFormat="false" ht="12.75" hidden="false" customHeight="true" outlineLevel="0" collapsed="false">
      <c r="A227" s="478"/>
      <c r="B227" s="479"/>
      <c r="C227" s="460"/>
      <c r="D227" s="70"/>
      <c r="E227" s="70"/>
      <c r="F227" s="70"/>
      <c r="G227" s="70"/>
      <c r="H227" s="70"/>
      <c r="I227" s="70"/>
      <c r="J227" s="70"/>
      <c r="K227" s="70"/>
      <c r="L227" s="70"/>
      <c r="M227" s="480"/>
      <c r="N227" s="1"/>
      <c r="P227" s="1"/>
      <c r="Q227" s="1"/>
      <c r="R227" s="1"/>
      <c r="S227" s="1"/>
    </row>
    <row r="228" customFormat="false" ht="12.75" hidden="false" customHeight="true" outlineLevel="0" collapsed="false">
      <c r="A228" s="478"/>
      <c r="B228" s="479"/>
      <c r="C228" s="460"/>
      <c r="D228" s="70"/>
      <c r="E228" s="70"/>
      <c r="F228" s="70"/>
      <c r="G228" s="70"/>
      <c r="H228" s="70"/>
      <c r="I228" s="70"/>
      <c r="J228" s="70"/>
      <c r="K228" s="70"/>
      <c r="L228" s="70"/>
      <c r="M228" s="480"/>
      <c r="N228" s="1"/>
      <c r="P228" s="1"/>
      <c r="Q228" s="1"/>
      <c r="R228" s="1"/>
      <c r="S228" s="1"/>
    </row>
    <row r="229" customFormat="false" ht="12.75" hidden="false" customHeight="true" outlineLevel="0" collapsed="false">
      <c r="A229" s="478"/>
      <c r="B229" s="479"/>
      <c r="C229" s="460"/>
      <c r="D229" s="70"/>
      <c r="E229" s="70"/>
      <c r="F229" s="70"/>
      <c r="G229" s="70"/>
      <c r="H229" s="70"/>
      <c r="I229" s="70"/>
      <c r="J229" s="70"/>
      <c r="K229" s="70"/>
      <c r="L229" s="70"/>
      <c r="M229" s="480"/>
      <c r="N229" s="1"/>
      <c r="P229" s="1"/>
      <c r="Q229" s="1"/>
      <c r="R229" s="1"/>
      <c r="S229" s="1"/>
    </row>
    <row r="230" customFormat="false" ht="12.75" hidden="false" customHeight="true" outlineLevel="0" collapsed="false">
      <c r="A230" s="478"/>
      <c r="B230" s="479"/>
      <c r="C230" s="460"/>
      <c r="D230" s="70"/>
      <c r="E230" s="70"/>
      <c r="F230" s="70"/>
      <c r="G230" s="70"/>
      <c r="H230" s="70"/>
      <c r="I230" s="70"/>
      <c r="J230" s="70"/>
      <c r="K230" s="70"/>
      <c r="L230" s="70"/>
      <c r="M230" s="480"/>
      <c r="N230" s="1"/>
      <c r="P230" s="1"/>
      <c r="Q230" s="1"/>
      <c r="R230" s="1"/>
      <c r="S230" s="1"/>
    </row>
    <row r="231" customFormat="false" ht="12.75" hidden="false" customHeight="true" outlineLevel="0" collapsed="false">
      <c r="A231" s="478"/>
      <c r="B231" s="479"/>
      <c r="C231" s="460"/>
      <c r="D231" s="70"/>
      <c r="E231" s="70"/>
      <c r="F231" s="70"/>
      <c r="G231" s="70"/>
      <c r="H231" s="70"/>
      <c r="I231" s="70"/>
      <c r="J231" s="70"/>
      <c r="K231" s="70"/>
      <c r="L231" s="70"/>
      <c r="M231" s="480"/>
      <c r="N231" s="1"/>
      <c r="P231" s="1"/>
      <c r="Q231" s="1"/>
      <c r="R231" s="1"/>
      <c r="S231" s="1"/>
    </row>
    <row r="232" customFormat="false" ht="12.75" hidden="false" customHeight="true" outlineLevel="0" collapsed="false">
      <c r="A232" s="478"/>
      <c r="B232" s="479"/>
      <c r="C232" s="460"/>
      <c r="D232" s="70"/>
      <c r="E232" s="70"/>
      <c r="F232" s="70"/>
      <c r="G232" s="70"/>
      <c r="H232" s="70"/>
      <c r="I232" s="70"/>
      <c r="J232" s="70"/>
      <c r="K232" s="70"/>
      <c r="L232" s="70"/>
      <c r="M232" s="480"/>
      <c r="N232" s="1"/>
    </row>
    <row r="233" customFormat="false" ht="12.75" hidden="false" customHeight="true" outlineLevel="0" collapsed="false">
      <c r="A233" s="478"/>
      <c r="B233" s="479"/>
      <c r="C233" s="460"/>
      <c r="D233" s="70"/>
      <c r="E233" s="70"/>
      <c r="F233" s="70"/>
      <c r="G233" s="70"/>
      <c r="H233" s="70"/>
      <c r="I233" s="70"/>
      <c r="J233" s="70"/>
      <c r="K233" s="70"/>
      <c r="L233" s="70"/>
      <c r="M233" s="480"/>
      <c r="N233" s="1"/>
    </row>
    <row r="234" customFormat="false" ht="12.75" hidden="false" customHeight="true" outlineLevel="0" collapsed="false">
      <c r="A234" s="478"/>
      <c r="B234" s="479"/>
      <c r="C234" s="460"/>
      <c r="D234" s="70"/>
      <c r="E234" s="70"/>
      <c r="F234" s="70"/>
      <c r="G234" s="70"/>
      <c r="H234" s="70"/>
      <c r="I234" s="70"/>
      <c r="J234" s="70"/>
      <c r="K234" s="70"/>
      <c r="L234" s="70"/>
      <c r="M234" s="480"/>
      <c r="N234" s="1"/>
    </row>
    <row r="235" customFormat="false" ht="12.75" hidden="false" customHeight="true" outlineLevel="0" collapsed="false">
      <c r="A235" s="478"/>
      <c r="B235" s="479"/>
      <c r="C235" s="460"/>
      <c r="D235" s="70"/>
      <c r="E235" s="70"/>
      <c r="F235" s="70"/>
      <c r="G235" s="70"/>
      <c r="H235" s="70"/>
      <c r="I235" s="70"/>
      <c r="J235" s="70"/>
      <c r="K235" s="70"/>
      <c r="L235" s="70"/>
      <c r="M235" s="480"/>
      <c r="N235" s="1"/>
    </row>
    <row r="236" customFormat="false" ht="12.75" hidden="false" customHeight="true" outlineLevel="0" collapsed="false">
      <c r="A236" s="478"/>
      <c r="B236" s="479"/>
      <c r="C236" s="460"/>
      <c r="D236" s="70"/>
      <c r="E236" s="70"/>
      <c r="F236" s="70"/>
      <c r="G236" s="70"/>
      <c r="H236" s="70"/>
      <c r="I236" s="70"/>
      <c r="J236" s="70"/>
      <c r="K236" s="70"/>
      <c r="L236" s="70"/>
      <c r="M236" s="480"/>
      <c r="N236" s="1"/>
    </row>
    <row r="237" customFormat="false" ht="12.75" hidden="false" customHeight="true" outlineLevel="0" collapsed="false">
      <c r="A237" s="478"/>
      <c r="B237" s="479"/>
      <c r="C237" s="460"/>
      <c r="D237" s="70"/>
      <c r="E237" s="70"/>
      <c r="F237" s="70"/>
      <c r="G237" s="70"/>
      <c r="H237" s="70"/>
      <c r="I237" s="70"/>
      <c r="J237" s="70"/>
      <c r="K237" s="70"/>
      <c r="L237" s="70"/>
      <c r="M237" s="480"/>
      <c r="N237" s="1"/>
    </row>
    <row r="238" customFormat="false" ht="12.75" hidden="false" customHeight="true" outlineLevel="0" collapsed="false">
      <c r="A238" s="478"/>
      <c r="B238" s="479"/>
      <c r="C238" s="460"/>
      <c r="D238" s="70"/>
      <c r="E238" s="70"/>
      <c r="F238" s="70"/>
      <c r="G238" s="70"/>
      <c r="H238" s="70"/>
      <c r="I238" s="70"/>
      <c r="J238" s="70"/>
      <c r="K238" s="70"/>
      <c r="L238" s="70"/>
      <c r="M238" s="480"/>
      <c r="N238" s="1"/>
    </row>
    <row r="239" customFormat="false" ht="12.75" hidden="false" customHeight="true" outlineLevel="0" collapsed="false">
      <c r="A239" s="478"/>
      <c r="B239" s="479"/>
      <c r="C239" s="460"/>
      <c r="D239" s="70"/>
      <c r="E239" s="70"/>
      <c r="F239" s="70"/>
      <c r="G239" s="70"/>
      <c r="H239" s="70"/>
      <c r="I239" s="70"/>
      <c r="J239" s="70"/>
      <c r="K239" s="70"/>
      <c r="L239" s="70"/>
      <c r="M239" s="480"/>
      <c r="N239" s="1"/>
    </row>
    <row r="240" customFormat="false" ht="12.75" hidden="false" customHeight="true" outlineLevel="0" collapsed="false">
      <c r="A240" s="478"/>
      <c r="B240" s="479"/>
      <c r="C240" s="460"/>
      <c r="D240" s="70"/>
      <c r="E240" s="70"/>
      <c r="F240" s="70"/>
      <c r="G240" s="70"/>
      <c r="H240" s="70"/>
      <c r="I240" s="70"/>
      <c r="J240" s="70"/>
      <c r="K240" s="70"/>
      <c r="L240" s="70"/>
      <c r="M240" s="480"/>
      <c r="N240" s="1"/>
    </row>
    <row r="241" customFormat="false" ht="12.75" hidden="false" customHeight="true" outlineLevel="0" collapsed="false">
      <c r="A241" s="478"/>
      <c r="B241" s="481"/>
      <c r="C241" s="460"/>
      <c r="D241" s="70"/>
      <c r="E241" s="70"/>
      <c r="F241" s="70"/>
      <c r="G241" s="70"/>
      <c r="H241" s="70"/>
      <c r="I241" s="70"/>
      <c r="J241" s="70"/>
      <c r="K241" s="70"/>
      <c r="L241" s="70"/>
      <c r="M241" s="480"/>
      <c r="N241" s="1"/>
    </row>
    <row r="242" customFormat="false" ht="12.75" hidden="false" customHeight="true" outlineLevel="0" collapsed="false">
      <c r="A242" s="478"/>
      <c r="B242" s="481"/>
      <c r="C242" s="460"/>
      <c r="D242" s="70"/>
      <c r="E242" s="70"/>
      <c r="F242" s="70"/>
      <c r="G242" s="70"/>
      <c r="H242" s="70"/>
      <c r="I242" s="70"/>
      <c r="J242" s="70"/>
      <c r="K242" s="70"/>
      <c r="L242" s="70"/>
      <c r="M242" s="480"/>
      <c r="N242" s="1"/>
    </row>
    <row r="243" customFormat="false" ht="12.75" hidden="false" customHeight="true" outlineLevel="0" collapsed="false">
      <c r="A243" s="478"/>
      <c r="B243" s="481"/>
      <c r="C243" s="460"/>
      <c r="D243" s="70"/>
      <c r="E243" s="70"/>
      <c r="F243" s="70"/>
      <c r="G243" s="70"/>
      <c r="H243" s="70"/>
      <c r="I243" s="70"/>
      <c r="J243" s="70"/>
      <c r="K243" s="70"/>
      <c r="L243" s="70"/>
      <c r="M243" s="480"/>
      <c r="N243" s="1"/>
    </row>
    <row r="244" customFormat="false" ht="12.75" hidden="false" customHeight="true" outlineLevel="0" collapsed="false">
      <c r="A244" s="478"/>
      <c r="B244" s="482"/>
      <c r="C244" s="460"/>
      <c r="D244" s="70"/>
      <c r="E244" s="70"/>
      <c r="F244" s="70"/>
      <c r="G244" s="70"/>
      <c r="H244" s="70"/>
      <c r="I244" s="70"/>
      <c r="J244" s="70"/>
      <c r="K244" s="70"/>
      <c r="L244" s="70"/>
      <c r="M244" s="480"/>
      <c r="N244" s="1"/>
    </row>
    <row r="245" customFormat="false" ht="12.75" hidden="false" customHeight="true" outlineLevel="0" collapsed="false">
      <c r="A245" s="478"/>
      <c r="B245" s="482"/>
      <c r="C245" s="460"/>
      <c r="D245" s="70"/>
      <c r="E245" s="70"/>
      <c r="F245" s="70"/>
      <c r="G245" s="70"/>
      <c r="H245" s="70"/>
      <c r="I245" s="70"/>
      <c r="J245" s="70"/>
      <c r="K245" s="70"/>
      <c r="L245" s="70"/>
      <c r="M245" s="480"/>
      <c r="N245" s="1"/>
    </row>
    <row r="246" customFormat="false" ht="12.75" hidden="false" customHeight="true" outlineLevel="0" collapsed="false">
      <c r="A246" s="478"/>
      <c r="B246" s="482"/>
      <c r="C246" s="460"/>
      <c r="D246" s="70"/>
      <c r="E246" s="70"/>
      <c r="F246" s="70"/>
      <c r="G246" s="70"/>
      <c r="H246" s="70"/>
      <c r="I246" s="70"/>
      <c r="J246" s="70"/>
      <c r="K246" s="70"/>
      <c r="L246" s="70"/>
      <c r="M246" s="480"/>
      <c r="N246" s="1"/>
    </row>
    <row r="247" customFormat="false" ht="12.75" hidden="false" customHeight="true" outlineLevel="0" collapsed="false">
      <c r="A247" s="478"/>
      <c r="B247" s="482"/>
      <c r="C247" s="460"/>
      <c r="D247" s="70"/>
      <c r="E247" s="70"/>
      <c r="F247" s="70"/>
      <c r="G247" s="70"/>
      <c r="H247" s="70"/>
      <c r="I247" s="70"/>
      <c r="J247" s="70"/>
      <c r="K247" s="70"/>
      <c r="L247" s="70"/>
      <c r="M247" s="480"/>
      <c r="N247" s="1"/>
    </row>
    <row r="248" customFormat="false" ht="12.75" hidden="false" customHeight="true" outlineLevel="0" collapsed="false">
      <c r="A248" s="478"/>
      <c r="B248" s="482"/>
      <c r="C248" s="460"/>
      <c r="D248" s="70"/>
      <c r="E248" s="70"/>
      <c r="F248" s="70"/>
      <c r="G248" s="70"/>
      <c r="H248" s="70"/>
      <c r="I248" s="70"/>
      <c r="J248" s="70"/>
      <c r="K248" s="70"/>
      <c r="L248" s="70"/>
      <c r="M248" s="480"/>
      <c r="N248" s="1"/>
    </row>
    <row r="249" customFormat="false" ht="12.75" hidden="false" customHeight="true" outlineLevel="0" collapsed="false">
      <c r="A249" s="478"/>
      <c r="B249" s="482"/>
      <c r="C249" s="460"/>
      <c r="D249" s="70"/>
      <c r="E249" s="70"/>
      <c r="F249" s="70"/>
      <c r="G249" s="70"/>
      <c r="H249" s="70"/>
      <c r="I249" s="70"/>
      <c r="J249" s="70"/>
      <c r="K249" s="70"/>
      <c r="L249" s="70"/>
      <c r="M249" s="480"/>
      <c r="N249" s="1"/>
    </row>
    <row r="250" customFormat="false" ht="12.75" hidden="false" customHeight="true" outlineLevel="0" collapsed="false">
      <c r="A250" s="478"/>
      <c r="B250" s="483"/>
      <c r="C250" s="460"/>
      <c r="D250" s="70"/>
      <c r="E250" s="70"/>
      <c r="F250" s="70"/>
      <c r="G250" s="70"/>
      <c r="H250" s="70"/>
      <c r="I250" s="70"/>
      <c r="J250" s="70"/>
      <c r="K250" s="70"/>
      <c r="L250" s="467" t="s">
        <v>272</v>
      </c>
      <c r="M250" s="484" t="n">
        <f aca="false">SUM(M227:M249)</f>
        <v>0</v>
      </c>
      <c r="N250" s="1"/>
    </row>
    <row r="251" customFormat="false" ht="12.75" hidden="false" customHeight="true" outlineLevel="0" collapsed="false">
      <c r="A251" s="430"/>
      <c r="B251" s="432"/>
      <c r="C251" s="432"/>
      <c r="D251" s="432"/>
      <c r="E251" s="432"/>
      <c r="F251" s="432"/>
      <c r="G251" s="432"/>
      <c r="H251" s="432"/>
      <c r="I251" s="432"/>
      <c r="J251" s="432"/>
      <c r="K251" s="432"/>
      <c r="L251" s="432"/>
      <c r="M251" s="434"/>
      <c r="N251" s="1"/>
    </row>
    <row r="252" customFormat="false" ht="12.75" hidden="false" customHeight="true" outlineLevel="0" collapsed="false"/>
    <row r="253" customFormat="false" ht="12.75" hidden="false" customHeight="true" outlineLevel="0" collapsed="false"/>
    <row r="254" customFormat="false" ht="12.75" hidden="false" customHeight="true" outlineLevel="0" collapsed="false">
      <c r="D254" s="1"/>
      <c r="E254" s="1"/>
      <c r="F254" s="1"/>
      <c r="G254" s="213"/>
      <c r="H254" s="213"/>
    </row>
    <row r="255" customFormat="false" ht="12.75" hidden="false" customHeight="true" outlineLevel="0" collapsed="false">
      <c r="A255" s="485" t="s">
        <v>273</v>
      </c>
      <c r="B255" s="486"/>
      <c r="C255" s="486"/>
      <c r="D255" s="486"/>
      <c r="E255" s="486"/>
      <c r="F255" s="487"/>
      <c r="G255" s="213"/>
      <c r="H255" s="213"/>
      <c r="I255" s="213"/>
      <c r="J255" s="213"/>
      <c r="K255" s="213"/>
      <c r="L255" s="213"/>
      <c r="M255" s="213"/>
      <c r="N255" s="213"/>
      <c r="O255" s="213"/>
    </row>
    <row r="256" customFormat="false" ht="12.75" hidden="false" customHeight="true" outlineLevel="0" collapsed="false">
      <c r="A256" s="488" t="s">
        <v>274</v>
      </c>
      <c r="B256" s="489" t="s">
        <v>265</v>
      </c>
      <c r="C256" s="490" t="s">
        <v>270</v>
      </c>
      <c r="D256" s="491" t="s">
        <v>271</v>
      </c>
      <c r="E256" s="491"/>
      <c r="F256" s="492" t="s">
        <v>264</v>
      </c>
      <c r="G256" s="493"/>
      <c r="H256" s="493"/>
      <c r="I256" s="213"/>
      <c r="J256" s="213"/>
      <c r="K256" s="213"/>
      <c r="L256" s="213"/>
      <c r="M256" s="213"/>
      <c r="N256" s="213"/>
      <c r="O256" s="213"/>
    </row>
    <row r="257" customFormat="false" ht="12.75" hidden="false" customHeight="true" outlineLevel="0" collapsed="false">
      <c r="A257" s="494"/>
      <c r="B257" s="165"/>
      <c r="C257" s="495"/>
      <c r="D257" s="70"/>
      <c r="E257" s="496"/>
      <c r="F257" s="497"/>
      <c r="G257" s="493"/>
      <c r="H257" s="493"/>
      <c r="I257" s="493"/>
      <c r="J257" s="493"/>
      <c r="K257" s="493"/>
      <c r="L257" s="493"/>
      <c r="M257" s="493"/>
      <c r="N257" s="493"/>
      <c r="O257" s="493"/>
    </row>
    <row r="258" customFormat="false" ht="12.75" hidden="false" customHeight="true" outlineLevel="0" collapsed="false">
      <c r="A258" s="494"/>
      <c r="B258" s="165"/>
      <c r="C258" s="213"/>
      <c r="D258" s="246"/>
      <c r="E258" s="496"/>
      <c r="F258" s="498"/>
      <c r="G258" s="213"/>
      <c r="H258" s="213"/>
      <c r="I258" s="493"/>
      <c r="J258" s="493"/>
      <c r="K258" s="493"/>
      <c r="L258" s="493"/>
      <c r="M258" s="493"/>
      <c r="N258" s="493"/>
      <c r="O258" s="493"/>
    </row>
    <row r="259" customFormat="false" ht="12.75" hidden="false" customHeight="true" outlineLevel="0" collapsed="false">
      <c r="A259" s="494"/>
      <c r="B259" s="165"/>
      <c r="C259" s="213"/>
      <c r="D259" s="246"/>
      <c r="E259" s="496"/>
      <c r="F259" s="499"/>
      <c r="G259" s="213"/>
      <c r="H259" s="213"/>
      <c r="I259" s="213"/>
      <c r="J259" s="213"/>
      <c r="K259" s="213"/>
      <c r="L259" s="213"/>
      <c r="M259" s="213"/>
      <c r="N259" s="213"/>
      <c r="O259" s="213"/>
    </row>
    <row r="260" customFormat="false" ht="12.75" hidden="false" customHeight="true" outlineLevel="0" collapsed="false">
      <c r="A260" s="494"/>
      <c r="B260" s="165"/>
      <c r="C260" s="213"/>
      <c r="D260" s="246"/>
      <c r="E260" s="496"/>
      <c r="F260" s="499"/>
      <c r="G260" s="213"/>
      <c r="H260" s="213"/>
      <c r="I260" s="213"/>
      <c r="J260" s="213"/>
      <c r="K260" s="213"/>
      <c r="L260" s="213"/>
      <c r="M260" s="213"/>
      <c r="N260" s="213"/>
      <c r="O260" s="213"/>
    </row>
    <row r="261" customFormat="false" ht="12.75" hidden="false" customHeight="true" outlineLevel="0" collapsed="false">
      <c r="A261" s="494"/>
      <c r="B261" s="165"/>
      <c r="C261" s="213"/>
      <c r="D261" s="246"/>
      <c r="E261" s="496"/>
      <c r="F261" s="499"/>
      <c r="G261" s="213"/>
      <c r="H261" s="213"/>
      <c r="I261" s="213"/>
      <c r="J261" s="213"/>
      <c r="K261" s="213"/>
      <c r="L261" s="213"/>
      <c r="M261" s="213"/>
      <c r="N261" s="213"/>
      <c r="O261" s="213"/>
    </row>
    <row r="262" customFormat="false" ht="12.75" hidden="false" customHeight="true" outlineLevel="0" collapsed="false">
      <c r="A262" s="494"/>
      <c r="B262" s="165"/>
      <c r="C262" s="213"/>
      <c r="D262" s="246"/>
      <c r="E262" s="496"/>
      <c r="F262" s="499"/>
      <c r="G262" s="213"/>
      <c r="H262" s="213"/>
      <c r="I262" s="213"/>
      <c r="J262" s="213"/>
      <c r="K262" s="213"/>
      <c r="L262" s="213"/>
      <c r="M262" s="213"/>
      <c r="N262" s="213"/>
      <c r="O262" s="213"/>
    </row>
    <row r="263" customFormat="false" ht="12.75" hidden="false" customHeight="true" outlineLevel="0" collapsed="false">
      <c r="A263" s="494"/>
      <c r="B263" s="165"/>
      <c r="C263" s="213"/>
      <c r="D263" s="246"/>
      <c r="E263" s="496"/>
      <c r="F263" s="499"/>
      <c r="G263" s="213"/>
      <c r="H263" s="213"/>
      <c r="I263" s="213"/>
      <c r="J263" s="213"/>
      <c r="K263" s="213"/>
      <c r="L263" s="213"/>
      <c r="M263" s="213"/>
      <c r="N263" s="213"/>
      <c r="O263" s="213"/>
    </row>
    <row r="264" customFormat="false" ht="12.75" hidden="false" customHeight="true" outlineLevel="0" collapsed="false">
      <c r="A264" s="494"/>
      <c r="B264" s="165"/>
      <c r="C264" s="213"/>
      <c r="D264" s="246"/>
      <c r="E264" s="496"/>
      <c r="F264" s="499"/>
      <c r="G264" s="213"/>
      <c r="H264" s="213"/>
      <c r="I264" s="213"/>
      <c r="J264" s="213"/>
      <c r="K264" s="213"/>
      <c r="L264" s="213"/>
      <c r="M264" s="213"/>
      <c r="N264" s="213"/>
      <c r="O264" s="213"/>
    </row>
    <row r="265" customFormat="false" ht="12.75" hidden="false" customHeight="true" outlineLevel="0" collapsed="false">
      <c r="A265" s="494"/>
      <c r="B265" s="165"/>
      <c r="C265" s="213"/>
      <c r="D265" s="246"/>
      <c r="E265" s="496"/>
      <c r="F265" s="499"/>
      <c r="G265" s="213"/>
      <c r="H265" s="213"/>
      <c r="I265" s="213"/>
      <c r="J265" s="213"/>
      <c r="K265" s="213"/>
      <c r="L265" s="213"/>
      <c r="M265" s="213"/>
      <c r="N265" s="213"/>
      <c r="O265" s="213"/>
    </row>
    <row r="266" customFormat="false" ht="12.75" hidden="false" customHeight="true" outlineLevel="0" collapsed="false">
      <c r="A266" s="494"/>
      <c r="B266" s="165"/>
      <c r="C266" s="213"/>
      <c r="D266" s="246"/>
      <c r="E266" s="496"/>
      <c r="F266" s="499"/>
      <c r="G266" s="213"/>
      <c r="H266" s="213"/>
      <c r="I266" s="213"/>
      <c r="J266" s="213"/>
      <c r="K266" s="213"/>
      <c r="L266" s="213"/>
      <c r="M266" s="213"/>
      <c r="N266" s="213"/>
      <c r="O266" s="213"/>
    </row>
    <row r="267" customFormat="false" ht="12.75" hidden="false" customHeight="true" outlineLevel="0" collapsed="false">
      <c r="A267" s="494"/>
      <c r="B267" s="165"/>
      <c r="C267" s="213"/>
      <c r="D267" s="246"/>
      <c r="E267" s="496"/>
      <c r="F267" s="499"/>
      <c r="G267" s="213"/>
      <c r="H267" s="213"/>
      <c r="I267" s="213"/>
      <c r="J267" s="213"/>
      <c r="K267" s="213"/>
      <c r="L267" s="213"/>
      <c r="M267" s="213"/>
      <c r="N267" s="213"/>
      <c r="O267" s="213"/>
    </row>
    <row r="268" customFormat="false" ht="12.75" hidden="false" customHeight="true" outlineLevel="0" collapsed="false">
      <c r="A268" s="494"/>
      <c r="B268" s="165"/>
      <c r="C268" s="213"/>
      <c r="D268" s="246"/>
      <c r="E268" s="496"/>
      <c r="F268" s="499"/>
      <c r="G268" s="213"/>
      <c r="H268" s="213"/>
      <c r="I268" s="213"/>
      <c r="J268" s="213"/>
      <c r="K268" s="213"/>
      <c r="L268" s="213"/>
      <c r="M268" s="213"/>
      <c r="N268" s="213"/>
      <c r="O268" s="213"/>
    </row>
    <row r="269" customFormat="false" ht="12.75" hidden="false" customHeight="true" outlineLevel="0" collapsed="false">
      <c r="A269" s="494"/>
      <c r="B269" s="165"/>
      <c r="C269" s="213"/>
      <c r="D269" s="246"/>
      <c r="E269" s="496"/>
      <c r="F269" s="499"/>
      <c r="G269" s="213"/>
      <c r="H269" s="213"/>
      <c r="I269" s="213"/>
      <c r="J269" s="213"/>
      <c r="K269" s="213"/>
      <c r="L269" s="213"/>
      <c r="M269" s="213"/>
      <c r="N269" s="213"/>
      <c r="O269" s="213"/>
    </row>
    <row r="270" customFormat="false" ht="12.75" hidden="false" customHeight="true" outlineLevel="0" collapsed="false">
      <c r="A270" s="494"/>
      <c r="B270" s="165"/>
      <c r="C270" s="213"/>
      <c r="D270" s="246"/>
      <c r="E270" s="496"/>
      <c r="F270" s="499"/>
      <c r="G270" s="213"/>
      <c r="H270" s="213"/>
      <c r="I270" s="213"/>
      <c r="J270" s="213"/>
      <c r="K270" s="213"/>
      <c r="L270" s="213"/>
      <c r="M270" s="213"/>
      <c r="N270" s="213"/>
      <c r="O270" s="213"/>
    </row>
    <row r="271" customFormat="false" ht="12.75" hidden="false" customHeight="true" outlineLevel="0" collapsed="false">
      <c r="A271" s="494"/>
      <c r="B271" s="165"/>
      <c r="C271" s="213"/>
      <c r="D271" s="246"/>
      <c r="E271" s="496"/>
      <c r="F271" s="499"/>
      <c r="G271" s="213"/>
      <c r="H271" s="213"/>
      <c r="I271" s="213"/>
      <c r="J271" s="213"/>
      <c r="K271" s="213"/>
      <c r="L271" s="213"/>
      <c r="M271" s="213"/>
      <c r="N271" s="213"/>
      <c r="O271" s="213"/>
    </row>
    <row r="272" customFormat="false" ht="12.75" hidden="false" customHeight="true" outlineLevel="0" collapsed="false">
      <c r="A272" s="494"/>
      <c r="B272" s="165"/>
      <c r="C272" s="213"/>
      <c r="D272" s="246"/>
      <c r="E272" s="496"/>
      <c r="F272" s="499"/>
      <c r="G272" s="213"/>
      <c r="H272" s="213"/>
      <c r="I272" s="213"/>
      <c r="J272" s="213"/>
      <c r="K272" s="213"/>
      <c r="L272" s="213"/>
      <c r="M272" s="213"/>
      <c r="N272" s="213"/>
      <c r="O272" s="213"/>
    </row>
    <row r="273" customFormat="false" ht="12.75" hidden="false" customHeight="true" outlineLevel="0" collapsed="false">
      <c r="A273" s="494"/>
      <c r="B273" s="165"/>
      <c r="C273" s="213"/>
      <c r="D273" s="246"/>
      <c r="E273" s="496"/>
      <c r="F273" s="499"/>
      <c r="G273" s="213"/>
      <c r="H273" s="213"/>
      <c r="I273" s="213"/>
      <c r="J273" s="213"/>
      <c r="K273" s="213"/>
      <c r="L273" s="213"/>
      <c r="M273" s="213"/>
      <c r="N273" s="213"/>
      <c r="O273" s="213"/>
    </row>
    <row r="274" customFormat="false" ht="12.75" hidden="false" customHeight="true" outlineLevel="0" collapsed="false">
      <c r="A274" s="494"/>
      <c r="B274" s="165"/>
      <c r="C274" s="213"/>
      <c r="D274" s="246"/>
      <c r="E274" s="496"/>
      <c r="F274" s="499"/>
      <c r="G274" s="213"/>
      <c r="H274" s="213"/>
      <c r="I274" s="213"/>
      <c r="J274" s="213"/>
      <c r="K274" s="213"/>
      <c r="L274" s="213"/>
      <c r="M274" s="213"/>
      <c r="N274" s="213"/>
      <c r="O274" s="213"/>
    </row>
    <row r="275" customFormat="false" ht="12.75" hidden="false" customHeight="true" outlineLevel="0" collapsed="false">
      <c r="A275" s="494"/>
      <c r="B275" s="165"/>
      <c r="C275" s="213"/>
      <c r="D275" s="213"/>
      <c r="E275" s="467" t="s">
        <v>275</v>
      </c>
      <c r="F275" s="500" t="n">
        <f aca="false">SUM(F257:F274)</f>
        <v>0</v>
      </c>
      <c r="G275" s="213"/>
      <c r="H275" s="213"/>
      <c r="I275" s="213"/>
      <c r="J275" s="213"/>
      <c r="K275" s="213"/>
      <c r="L275" s="213"/>
      <c r="M275" s="213"/>
      <c r="N275" s="213"/>
      <c r="O275" s="213"/>
    </row>
    <row r="276" customFormat="false" ht="12.75" hidden="false" customHeight="true" outlineLevel="0" collapsed="false">
      <c r="A276" s="501"/>
      <c r="B276" s="502"/>
      <c r="C276" s="503"/>
      <c r="D276" s="503"/>
      <c r="E276" s="504"/>
      <c r="F276" s="505"/>
      <c r="I276" s="213"/>
      <c r="J276" s="213"/>
      <c r="K276" s="213"/>
      <c r="L276" s="213"/>
      <c r="M276" s="213"/>
      <c r="N276" s="213"/>
      <c r="O276" s="213"/>
    </row>
    <row r="277" customFormat="false" ht="12.75" hidden="false" customHeight="true" outlineLevel="0" collapsed="false"/>
  </sheetData>
  <mergeCells count="11">
    <mergeCell ref="G6:H6"/>
    <mergeCell ref="F14:I14"/>
    <mergeCell ref="F34:G34"/>
    <mergeCell ref="A67:B67"/>
    <mergeCell ref="A120:B120"/>
    <mergeCell ref="C131:D131"/>
    <mergeCell ref="E131:G131"/>
    <mergeCell ref="D185:J185"/>
    <mergeCell ref="E186:I186"/>
    <mergeCell ref="D226:L226"/>
    <mergeCell ref="D256:E256"/>
  </mergeCells>
  <printOptions headings="false" gridLines="false" gridLinesSet="true" horizontalCentered="false" verticalCentered="true"/>
  <pageMargins left="0.747916666666667" right="0.25" top="0.25" bottom="0.4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&amp;LECT&amp;CPage &amp;P&amp;R&amp;D</oddFooter>
  </headerFooter>
  <drawing r:id="rId2"/>
  <legacy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77"/>
  <sheetViews>
    <sheetView showFormulas="false" showGridLines="false" showRowColHeaders="true" showZeros="true" rightToLeft="false" tabSelected="false" showOutlineSymbols="true" defaultGridColor="true" view="normal" topLeftCell="A3" colorId="64" zoomScale="80" zoomScaleNormal="80" zoomScalePageLayoutView="100" workbookViewId="0">
      <pane xSplit="2" ySplit="0" topLeftCell="Q1" activePane="topRight" state="frozen"/>
      <selection pane="topLeft" activeCell="A3" activeCellId="0" sqref="A3"/>
      <selection pane="topRight" activeCell="C174" activeCellId="0" sqref="C174:I174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49" width="25.41"/>
    <col collapsed="false" customWidth="true" hidden="false" outlineLevel="0" max="2" min="2" style="49" width="17.28"/>
    <col collapsed="false" customWidth="true" hidden="false" outlineLevel="0" max="3" min="3" style="49" width="14.41"/>
    <col collapsed="false" customWidth="true" hidden="false" outlineLevel="0" max="4" min="4" style="49" width="14.85"/>
    <col collapsed="false" customWidth="true" hidden="false" outlineLevel="0" max="5" min="5" style="49" width="17.28"/>
    <col collapsed="false" customWidth="true" hidden="false" outlineLevel="0" max="6" min="6" style="49" width="19.85"/>
    <col collapsed="false" customWidth="true" hidden="false" outlineLevel="0" max="7" min="7" style="49" width="16.99"/>
    <col collapsed="false" customWidth="true" hidden="false" outlineLevel="0" max="8" min="8" style="49" width="16.7"/>
    <col collapsed="false" customWidth="true" hidden="false" outlineLevel="0" max="9" min="9" style="49" width="19.85"/>
    <col collapsed="false" customWidth="true" hidden="false" outlineLevel="0" max="10" min="10" style="49" width="14.85"/>
    <col collapsed="false" customWidth="true" hidden="false" outlineLevel="0" max="11" min="11" style="49" width="16.84"/>
    <col collapsed="false" customWidth="true" hidden="false" outlineLevel="0" max="12" min="12" style="49" width="14.85"/>
    <col collapsed="false" customWidth="true" hidden="false" outlineLevel="0" max="13" min="13" style="49" width="15.28"/>
    <col collapsed="false" customWidth="true" hidden="false" outlineLevel="0" max="18" min="14" style="49" width="14.85"/>
    <col collapsed="false" customWidth="true" hidden="false" outlineLevel="0" max="19" min="19" style="49" width="20.85"/>
    <col collapsed="false" customWidth="true" hidden="false" outlineLevel="0" max="24" min="20" style="49" width="14.85"/>
    <col collapsed="false" customWidth="true" hidden="false" outlineLevel="0" max="25" min="25" style="49" width="15.41"/>
    <col collapsed="false" customWidth="true" hidden="false" outlineLevel="0" max="34" min="26" style="49" width="14.85"/>
    <col collapsed="false" customWidth="true" hidden="false" outlineLevel="0" max="35" min="35" style="49" width="13.85"/>
    <col collapsed="false" customWidth="true" hidden="false" outlineLevel="0" max="36" min="36" style="49" width="15.13"/>
    <col collapsed="false" customWidth="true" hidden="false" outlineLevel="0" max="37" min="37" style="49" width="16.13"/>
    <col collapsed="false" customWidth="true" hidden="false" outlineLevel="0" max="38" min="38" style="49" width="14.56"/>
    <col collapsed="false" customWidth="true" hidden="false" outlineLevel="0" max="39" min="39" style="49" width="11.99"/>
    <col collapsed="false" customWidth="true" hidden="false" outlineLevel="0" max="40" min="40" style="49" width="13.28"/>
    <col collapsed="false" customWidth="true" hidden="false" outlineLevel="0" max="41" min="41" style="49" width="11.56"/>
    <col collapsed="false" customWidth="true" hidden="false" outlineLevel="0" max="42" min="42" style="49" width="14.56"/>
    <col collapsed="false" customWidth="false" hidden="false" outlineLevel="0" max="257" min="43" style="49" width="9.14"/>
  </cols>
  <sheetData>
    <row r="1" customFormat="false" ht="18" hidden="false" customHeight="true" outlineLevel="0" collapsed="false">
      <c r="B1" s="120"/>
      <c r="C1" s="121"/>
      <c r="D1" s="122"/>
      <c r="E1" s="1" t="s">
        <v>102</v>
      </c>
      <c r="F1" s="1"/>
      <c r="G1" s="1"/>
      <c r="H1" s="1"/>
      <c r="I1" s="1"/>
      <c r="J1" s="1"/>
      <c r="K1" s="1"/>
      <c r="L1" s="1"/>
      <c r="M1" s="1"/>
      <c r="N1" s="1"/>
      <c r="O1" s="1"/>
      <c r="P1" s="1"/>
    </row>
    <row r="2" customFormat="false" ht="12.75" hidden="false" customHeight="true" outlineLevel="0" collapsed="false">
      <c r="A2" s="123" t="s">
        <v>103</v>
      </c>
      <c r="B2" s="124"/>
      <c r="D2" s="125"/>
      <c r="E2" s="98" t="s">
        <v>104</v>
      </c>
      <c r="F2" s="1"/>
      <c r="G2" s="1"/>
      <c r="H2" s="1"/>
      <c r="I2" s="1"/>
      <c r="J2" s="1"/>
      <c r="K2" s="1"/>
      <c r="L2" s="1"/>
      <c r="M2" s="1"/>
      <c r="N2" s="1"/>
      <c r="O2" s="1"/>
      <c r="P2" s="1"/>
      <c r="S2" s="1"/>
      <c r="T2" s="1"/>
      <c r="U2" s="1"/>
    </row>
    <row r="3" customFormat="false" ht="12.75" hidden="false" customHeight="true" outlineLevel="0" collapsed="false">
      <c r="A3" s="126" t="s">
        <v>105</v>
      </c>
      <c r="B3" s="127" t="s">
        <v>90</v>
      </c>
      <c r="C3" s="124"/>
      <c r="D3" s="128"/>
      <c r="E3" s="1" t="s">
        <v>107</v>
      </c>
      <c r="F3" s="1"/>
      <c r="G3" s="1"/>
      <c r="H3" s="1"/>
      <c r="I3" s="1"/>
      <c r="J3" s="1"/>
      <c r="K3" s="1"/>
      <c r="L3" s="1"/>
      <c r="M3" s="1"/>
      <c r="N3" s="1"/>
      <c r="O3" s="1"/>
      <c r="P3" s="1"/>
      <c r="S3" s="1"/>
      <c r="T3" s="1"/>
      <c r="U3" s="1"/>
    </row>
    <row r="4" customFormat="false" ht="12.75" hidden="false" customHeight="true" outlineLevel="0" collapsed="false">
      <c r="A4" s="126" t="s">
        <v>108</v>
      </c>
      <c r="B4" s="129" t="n">
        <f aca="false">'WSCC-N'!B4</f>
        <v>37165</v>
      </c>
      <c r="D4" s="130"/>
      <c r="E4" s="1" t="s">
        <v>109</v>
      </c>
      <c r="F4" s="1"/>
      <c r="G4" s="1"/>
      <c r="H4" s="1"/>
      <c r="I4" s="1"/>
      <c r="J4" s="131"/>
      <c r="K4" s="1"/>
      <c r="L4" s="1"/>
      <c r="M4" s="1"/>
      <c r="N4" s="1"/>
      <c r="O4" s="1"/>
      <c r="P4" s="1"/>
      <c r="S4" s="1"/>
      <c r="T4" s="1"/>
      <c r="U4" s="1"/>
    </row>
    <row r="5" customFormat="false" ht="12.75" hidden="false" customHeight="true" outlineLevel="0" collapsed="false">
      <c r="A5" s="126" t="s">
        <v>110</v>
      </c>
      <c r="B5" s="132" t="n">
        <f aca="false">'WSCC-N'!B5</f>
        <v>37195</v>
      </c>
      <c r="C5" s="133"/>
      <c r="J5" s="134"/>
      <c r="K5" s="1"/>
      <c r="S5" s="135"/>
      <c r="T5" s="135"/>
      <c r="U5" s="135"/>
      <c r="V5" s="135"/>
      <c r="W5" s="135"/>
      <c r="X5" s="135"/>
      <c r="Y5" s="135"/>
      <c r="Z5" s="135"/>
      <c r="AA5" s="135"/>
      <c r="AB5" s="135"/>
      <c r="AC5" s="136"/>
      <c r="AD5" s="136"/>
      <c r="AE5" s="136"/>
      <c r="AF5" s="136"/>
      <c r="AG5" s="136"/>
      <c r="AH5" s="136"/>
      <c r="AI5" s="136"/>
      <c r="AJ5" s="136"/>
    </row>
    <row r="6" customFormat="false" ht="12.75" hidden="false" customHeight="true" outlineLevel="0" collapsed="false">
      <c r="A6" s="137"/>
      <c r="B6" s="138"/>
      <c r="C6" s="133"/>
      <c r="D6" s="139" t="s">
        <v>111</v>
      </c>
      <c r="E6" s="1"/>
      <c r="F6" s="140" t="s">
        <v>112</v>
      </c>
      <c r="G6" s="141" t="s">
        <v>113</v>
      </c>
      <c r="H6" s="141"/>
      <c r="I6" s="142" t="s">
        <v>114</v>
      </c>
      <c r="J6" s="143"/>
      <c r="K6" s="1"/>
      <c r="L6" s="1"/>
      <c r="M6" s="1"/>
      <c r="N6" s="144" t="s">
        <v>115</v>
      </c>
      <c r="O6" s="144" t="s">
        <v>116</v>
      </c>
      <c r="P6" s="144" t="s">
        <v>117</v>
      </c>
      <c r="Q6" s="1"/>
      <c r="R6" s="1"/>
      <c r="S6" s="145"/>
      <c r="T6" s="146" t="s">
        <v>118</v>
      </c>
      <c r="U6" s="146" t="s">
        <v>118</v>
      </c>
      <c r="V6" s="147" t="s">
        <v>119</v>
      </c>
      <c r="W6" s="147" t="s">
        <v>120</v>
      </c>
      <c r="X6" s="147" t="s">
        <v>121</v>
      </c>
      <c r="Y6" s="147" t="s">
        <v>122</v>
      </c>
      <c r="Z6" s="147" t="s">
        <v>123</v>
      </c>
      <c r="AA6" s="147" t="s">
        <v>124</v>
      </c>
      <c r="AB6" s="147" t="s">
        <v>80</v>
      </c>
      <c r="AC6" s="147" t="s">
        <v>80</v>
      </c>
      <c r="AD6" s="147" t="s">
        <v>125</v>
      </c>
      <c r="AE6" s="147" t="s">
        <v>41</v>
      </c>
      <c r="AF6" s="147" t="s">
        <v>126</v>
      </c>
      <c r="AG6" s="147" t="s">
        <v>127</v>
      </c>
      <c r="AH6" s="147" t="s">
        <v>126</v>
      </c>
      <c r="AI6" s="147" t="s">
        <v>127</v>
      </c>
      <c r="AJ6" s="147" t="s">
        <v>128</v>
      </c>
    </row>
    <row r="7" customFormat="false" ht="12.75" hidden="false" customHeight="true" outlineLevel="0" collapsed="false">
      <c r="A7" s="148" t="s">
        <v>129</v>
      </c>
      <c r="C7" s="1"/>
      <c r="D7" s="149" t="s">
        <v>130</v>
      </c>
      <c r="E7" s="28" t="s">
        <v>131</v>
      </c>
      <c r="F7" s="150"/>
      <c r="G7" s="151" t="s">
        <v>126</v>
      </c>
      <c r="H7" s="152" t="s">
        <v>127</v>
      </c>
      <c r="I7" s="153" t="s">
        <v>126</v>
      </c>
      <c r="J7" s="154" t="s">
        <v>132</v>
      </c>
      <c r="K7" s="1"/>
      <c r="L7" s="1"/>
      <c r="M7" s="1"/>
      <c r="N7" s="144" t="s">
        <v>133</v>
      </c>
      <c r="O7" s="155"/>
      <c r="P7" s="155"/>
      <c r="Q7" s="1"/>
      <c r="R7" s="1"/>
      <c r="S7" s="156"/>
      <c r="T7" s="157" t="s">
        <v>134</v>
      </c>
      <c r="U7" s="157" t="s">
        <v>135</v>
      </c>
      <c r="V7" s="157" t="s">
        <v>136</v>
      </c>
      <c r="W7" s="157" t="s">
        <v>136</v>
      </c>
      <c r="X7" s="157"/>
      <c r="Y7" s="157" t="s">
        <v>81</v>
      </c>
      <c r="Z7" s="157" t="s">
        <v>81</v>
      </c>
      <c r="AA7" s="157"/>
      <c r="AB7" s="157" t="s">
        <v>137</v>
      </c>
      <c r="AC7" s="157"/>
      <c r="AD7" s="157"/>
      <c r="AE7" s="157"/>
      <c r="AF7" s="157" t="s">
        <v>122</v>
      </c>
      <c r="AG7" s="157" t="s">
        <v>122</v>
      </c>
      <c r="AH7" s="157" t="s">
        <v>123</v>
      </c>
      <c r="AI7" s="157" t="s">
        <v>123</v>
      </c>
      <c r="AJ7" s="157" t="s">
        <v>138</v>
      </c>
    </row>
    <row r="8" customFormat="false" ht="12.75" hidden="false" customHeight="true" outlineLevel="0" collapsed="false">
      <c r="A8" s="49" t="s">
        <v>139</v>
      </c>
      <c r="C8" s="1"/>
      <c r="D8" s="158" t="n">
        <f aca="false">VLOOKUP($B$5,$S$8:$AG$38,2,0)+E8+E9+E10</f>
        <v>0</v>
      </c>
      <c r="E8" s="159"/>
      <c r="F8" s="160" t="s">
        <v>122</v>
      </c>
      <c r="G8" s="161"/>
      <c r="H8" s="161"/>
      <c r="I8" s="162"/>
      <c r="J8" s="163" t="n">
        <f aca="false">H8-I8</f>
        <v>0</v>
      </c>
      <c r="K8" s="1"/>
      <c r="L8" s="1"/>
      <c r="M8" s="1"/>
      <c r="N8" s="164" t="n">
        <v>0</v>
      </c>
      <c r="O8" s="164" t="n">
        <f aca="false">D16-P16</f>
        <v>0</v>
      </c>
      <c r="P8" s="164"/>
      <c r="Q8" s="1"/>
      <c r="R8" s="1"/>
      <c r="S8" s="165" t="n">
        <f aca="false">B4</f>
        <v>37165</v>
      </c>
      <c r="T8" s="166"/>
      <c r="U8" s="166"/>
      <c r="V8" s="166"/>
      <c r="W8" s="166"/>
      <c r="X8" s="166"/>
      <c r="Y8" s="166"/>
      <c r="Z8" s="166"/>
      <c r="AA8" s="166"/>
      <c r="AB8" s="166"/>
      <c r="AC8" s="166"/>
      <c r="AD8" s="166"/>
      <c r="AE8" s="166"/>
      <c r="AF8" s="166"/>
      <c r="AG8" s="166"/>
      <c r="AH8" s="166"/>
      <c r="AI8" s="166"/>
      <c r="AJ8" s="166"/>
    </row>
    <row r="9" customFormat="false" ht="12.75" hidden="false" customHeight="true" outlineLevel="0" collapsed="false">
      <c r="A9" s="49" t="s">
        <v>140</v>
      </c>
      <c r="C9" s="1"/>
      <c r="D9" s="161" t="n">
        <f aca="false">VLOOKUP($B$5,$S$8:$AG$38,3,0)</f>
        <v>0</v>
      </c>
      <c r="E9" s="125"/>
      <c r="F9" s="160" t="s">
        <v>123</v>
      </c>
      <c r="G9" s="161"/>
      <c r="H9" s="161"/>
      <c r="I9" s="162"/>
      <c r="J9" s="163" t="n">
        <f aca="false">H9-I9</f>
        <v>0</v>
      </c>
      <c r="K9" s="1"/>
      <c r="L9" s="1"/>
      <c r="M9" s="1"/>
      <c r="N9" s="167" t="n">
        <v>0</v>
      </c>
      <c r="O9" s="168"/>
      <c r="P9" s="167"/>
      <c r="Q9" s="1"/>
      <c r="R9" s="1"/>
      <c r="S9" s="165" t="n">
        <f aca="false">+S8+1</f>
        <v>37166</v>
      </c>
      <c r="T9" s="166"/>
      <c r="U9" s="166"/>
      <c r="V9" s="166"/>
      <c r="W9" s="166"/>
      <c r="X9" s="166"/>
      <c r="Y9" s="166"/>
      <c r="Z9" s="166"/>
      <c r="AA9" s="166"/>
      <c r="AB9" s="166"/>
      <c r="AC9" s="166"/>
      <c r="AD9" s="166"/>
      <c r="AE9" s="166"/>
      <c r="AF9" s="166"/>
      <c r="AG9" s="166"/>
      <c r="AH9" s="166"/>
      <c r="AI9" s="166"/>
      <c r="AJ9" s="166"/>
    </row>
    <row r="10" customFormat="false" ht="12.75" hidden="false" customHeight="true" outlineLevel="0" collapsed="false">
      <c r="A10" s="49" t="s">
        <v>141</v>
      </c>
      <c r="C10" s="1"/>
      <c r="D10" s="169" t="n">
        <v>0</v>
      </c>
      <c r="E10" s="125"/>
      <c r="F10" s="160" t="s">
        <v>142</v>
      </c>
      <c r="G10" s="170" t="n">
        <f aca="false">SUM(G8:G9)</f>
        <v>0</v>
      </c>
      <c r="H10" s="171" t="n">
        <f aca="false">SUM(H8:H9)</f>
        <v>0</v>
      </c>
      <c r="I10" s="171" t="n">
        <v>0</v>
      </c>
      <c r="J10" s="172" t="n">
        <f aca="false">H10-I10</f>
        <v>0</v>
      </c>
      <c r="K10" s="1"/>
      <c r="L10" s="1"/>
      <c r="M10" s="1"/>
      <c r="N10" s="167" t="n">
        <v>0</v>
      </c>
      <c r="O10" s="168"/>
      <c r="P10" s="167"/>
      <c r="Q10" s="1"/>
      <c r="R10" s="1"/>
      <c r="S10" s="165" t="n">
        <f aca="false">+S9+1</f>
        <v>37167</v>
      </c>
      <c r="T10" s="166"/>
      <c r="U10" s="166"/>
      <c r="V10" s="166"/>
      <c r="W10" s="166"/>
      <c r="X10" s="166"/>
      <c r="Y10" s="166"/>
      <c r="Z10" s="166"/>
      <c r="AA10" s="166"/>
      <c r="AB10" s="166"/>
      <c r="AC10" s="166"/>
      <c r="AD10" s="166"/>
      <c r="AE10" s="166"/>
      <c r="AF10" s="166"/>
      <c r="AG10" s="166"/>
      <c r="AH10" s="166"/>
      <c r="AI10" s="166"/>
      <c r="AJ10" s="166"/>
    </row>
    <row r="11" customFormat="false" ht="12.75" hidden="false" customHeight="true" outlineLevel="0" collapsed="false">
      <c r="A11" s="49" t="s">
        <v>143</v>
      </c>
      <c r="D11" s="169" t="n">
        <v>0</v>
      </c>
      <c r="E11" s="1"/>
      <c r="F11" s="173"/>
      <c r="G11" s="174"/>
      <c r="H11" s="174"/>
      <c r="I11" s="174"/>
      <c r="J11" s="175"/>
      <c r="K11" s="1"/>
      <c r="L11" s="1"/>
      <c r="M11" s="1"/>
      <c r="N11" s="167" t="n">
        <v>0</v>
      </c>
      <c r="O11" s="168"/>
      <c r="P11" s="167"/>
      <c r="Q11" s="1"/>
      <c r="R11" s="1"/>
      <c r="S11" s="165" t="n">
        <f aca="false">+S10+1</f>
        <v>37168</v>
      </c>
      <c r="T11" s="166"/>
      <c r="U11" s="166"/>
      <c r="V11" s="166"/>
      <c r="W11" s="166"/>
      <c r="X11" s="166"/>
      <c r="Y11" s="166"/>
      <c r="Z11" s="166"/>
      <c r="AA11" s="166"/>
      <c r="AB11" s="166"/>
      <c r="AC11" s="166"/>
      <c r="AD11" s="166"/>
      <c r="AE11" s="166"/>
      <c r="AF11" s="166"/>
      <c r="AG11" s="166"/>
      <c r="AH11" s="166"/>
      <c r="AI11" s="166"/>
      <c r="AJ11" s="166"/>
    </row>
    <row r="12" customFormat="false" ht="12.75" hidden="false" customHeight="true" outlineLevel="0" collapsed="false">
      <c r="A12" s="49" t="s">
        <v>144</v>
      </c>
      <c r="D12" s="169" t="n">
        <v>0</v>
      </c>
      <c r="E12" s="1"/>
      <c r="F12" s="1"/>
      <c r="G12" s="1"/>
      <c r="H12" s="1"/>
      <c r="I12" s="1"/>
      <c r="J12" s="176"/>
      <c r="K12" s="1"/>
      <c r="L12" s="1"/>
      <c r="M12" s="1"/>
      <c r="N12" s="167" t="n">
        <v>0</v>
      </c>
      <c r="O12" s="168"/>
      <c r="P12" s="167"/>
      <c r="Q12" s="1"/>
      <c r="R12" s="1"/>
      <c r="S12" s="165" t="n">
        <f aca="false">+S11+1</f>
        <v>37169</v>
      </c>
      <c r="T12" s="166"/>
      <c r="U12" s="166"/>
      <c r="V12" s="166"/>
      <c r="W12" s="166"/>
      <c r="X12" s="166"/>
      <c r="Y12" s="166"/>
      <c r="Z12" s="166"/>
      <c r="AA12" s="166"/>
      <c r="AB12" s="166"/>
      <c r="AC12" s="166"/>
      <c r="AD12" s="166"/>
      <c r="AE12" s="166"/>
      <c r="AF12" s="166"/>
      <c r="AG12" s="166"/>
      <c r="AH12" s="166"/>
      <c r="AI12" s="166"/>
      <c r="AJ12" s="166"/>
    </row>
    <row r="13" customFormat="false" ht="12.75" hidden="false" customHeight="true" outlineLevel="0" collapsed="false">
      <c r="A13" s="49" t="s">
        <v>145</v>
      </c>
      <c r="D13" s="177" t="n">
        <v>0</v>
      </c>
      <c r="E13" s="1"/>
      <c r="F13" s="1"/>
      <c r="G13" s="1"/>
      <c r="H13" s="59"/>
      <c r="I13" s="1"/>
      <c r="J13" s="134"/>
      <c r="K13" s="1"/>
      <c r="L13" s="1"/>
      <c r="M13" s="1"/>
      <c r="N13" s="167" t="n">
        <v>0</v>
      </c>
      <c r="O13" s="168"/>
      <c r="P13" s="167"/>
      <c r="Q13" s="1"/>
      <c r="R13" s="1"/>
      <c r="S13" s="165" t="n">
        <f aca="false">+S12+1</f>
        <v>37170</v>
      </c>
      <c r="T13" s="166"/>
      <c r="U13" s="166"/>
      <c r="V13" s="166"/>
      <c r="W13" s="166"/>
      <c r="X13" s="166"/>
      <c r="Y13" s="166"/>
      <c r="Z13" s="166"/>
      <c r="AA13" s="166"/>
      <c r="AB13" s="166"/>
      <c r="AC13" s="166"/>
      <c r="AD13" s="166"/>
      <c r="AE13" s="166"/>
      <c r="AF13" s="166"/>
      <c r="AG13" s="166"/>
      <c r="AH13" s="166"/>
      <c r="AI13" s="166"/>
      <c r="AJ13" s="166"/>
    </row>
    <row r="14" customFormat="false" ht="12.75" hidden="false" customHeight="true" outlineLevel="0" collapsed="false">
      <c r="A14" s="49" t="s">
        <v>146</v>
      </c>
      <c r="D14" s="177" t="n">
        <f aca="false">+J220</f>
        <v>0</v>
      </c>
      <c r="E14" s="1"/>
      <c r="F14" s="178" t="s">
        <v>147</v>
      </c>
      <c r="G14" s="178"/>
      <c r="H14" s="178"/>
      <c r="I14" s="178"/>
      <c r="J14" s="134"/>
      <c r="K14" s="1"/>
      <c r="L14" s="1"/>
      <c r="M14" s="1"/>
      <c r="N14" s="167" t="n">
        <v>0</v>
      </c>
      <c r="O14" s="168"/>
      <c r="P14" s="167"/>
      <c r="Q14" s="1"/>
      <c r="R14" s="1"/>
      <c r="S14" s="165" t="n">
        <f aca="false">+S13+1</f>
        <v>37171</v>
      </c>
      <c r="T14" s="166"/>
      <c r="U14" s="166"/>
      <c r="V14" s="166"/>
      <c r="W14" s="166"/>
      <c r="X14" s="166"/>
      <c r="Y14" s="166"/>
      <c r="Z14" s="166"/>
      <c r="AA14" s="166"/>
      <c r="AB14" s="166"/>
      <c r="AC14" s="166"/>
      <c r="AD14" s="166"/>
      <c r="AE14" s="166"/>
      <c r="AF14" s="166"/>
      <c r="AG14" s="166"/>
      <c r="AH14" s="166"/>
      <c r="AI14" s="166"/>
      <c r="AJ14" s="166"/>
    </row>
    <row r="15" customFormat="false" ht="12.75" hidden="false" customHeight="true" outlineLevel="0" collapsed="false">
      <c r="A15" s="1"/>
      <c r="D15" s="177"/>
      <c r="F15" s="150"/>
      <c r="G15" s="179" t="s">
        <v>148</v>
      </c>
      <c r="H15" s="180"/>
      <c r="I15" s="181"/>
      <c r="J15" s="176"/>
      <c r="K15" s="1"/>
      <c r="L15" s="1"/>
      <c r="M15" s="1"/>
      <c r="N15" s="167"/>
      <c r="O15" s="168"/>
      <c r="P15" s="167"/>
      <c r="Q15" s="1"/>
      <c r="R15" s="1"/>
      <c r="S15" s="165" t="n">
        <f aca="false">+S14+1</f>
        <v>37172</v>
      </c>
      <c r="T15" s="166"/>
      <c r="U15" s="166"/>
      <c r="V15" s="166"/>
      <c r="W15" s="166"/>
      <c r="X15" s="166"/>
      <c r="Y15" s="166"/>
      <c r="Z15" s="166"/>
      <c r="AA15" s="166"/>
      <c r="AB15" s="166"/>
      <c r="AC15" s="166"/>
      <c r="AD15" s="166"/>
      <c r="AE15" s="166"/>
      <c r="AF15" s="166"/>
      <c r="AG15" s="166"/>
      <c r="AH15" s="166"/>
      <c r="AI15" s="166"/>
      <c r="AJ15" s="166"/>
    </row>
    <row r="16" customFormat="false" ht="12.75" hidden="false" customHeight="true" outlineLevel="0" collapsed="false">
      <c r="A16" s="155" t="s">
        <v>17</v>
      </c>
      <c r="D16" s="182" t="n">
        <f aca="false">SUM(D8:D15)</f>
        <v>0</v>
      </c>
      <c r="E16" s="1"/>
      <c r="F16" s="183" t="s">
        <v>149</v>
      </c>
      <c r="G16" s="184" t="s">
        <v>150</v>
      </c>
      <c r="H16" s="185" t="s">
        <v>151</v>
      </c>
      <c r="I16" s="186" t="s">
        <v>142</v>
      </c>
      <c r="J16" s="176"/>
      <c r="K16" s="1"/>
      <c r="L16" s="1"/>
      <c r="M16" s="1"/>
      <c r="N16" s="182" t="n">
        <v>0</v>
      </c>
      <c r="O16" s="182" t="n">
        <f aca="false">SUM(O8:O14)</f>
        <v>0</v>
      </c>
      <c r="P16" s="182"/>
      <c r="Q16" s="1"/>
      <c r="R16" s="1"/>
      <c r="S16" s="165" t="n">
        <f aca="false">+S15+1</f>
        <v>37173</v>
      </c>
      <c r="T16" s="166"/>
      <c r="U16" s="166"/>
      <c r="V16" s="166"/>
      <c r="W16" s="166"/>
      <c r="X16" s="166"/>
      <c r="Y16" s="166"/>
      <c r="Z16" s="166"/>
      <c r="AA16" s="166"/>
      <c r="AB16" s="166"/>
      <c r="AC16" s="166"/>
      <c r="AD16" s="166"/>
      <c r="AE16" s="166"/>
      <c r="AF16" s="166"/>
      <c r="AG16" s="166"/>
      <c r="AH16" s="166"/>
      <c r="AI16" s="166"/>
      <c r="AJ16" s="166"/>
    </row>
    <row r="17" customFormat="false" ht="12.75" hidden="false" customHeight="true" outlineLevel="0" collapsed="false">
      <c r="A17" s="1"/>
      <c r="D17" s="1"/>
      <c r="E17" s="1"/>
      <c r="F17" s="187"/>
      <c r="G17" s="188"/>
      <c r="H17" s="189"/>
      <c r="I17" s="190"/>
      <c r="J17" s="176"/>
      <c r="K17" s="1"/>
      <c r="L17" s="1"/>
      <c r="M17" s="1"/>
      <c r="N17" s="1"/>
      <c r="P17" s="1"/>
      <c r="Q17" s="1"/>
      <c r="R17" s="1"/>
      <c r="S17" s="165" t="n">
        <f aca="false">+S16+1</f>
        <v>37174</v>
      </c>
      <c r="T17" s="166"/>
      <c r="U17" s="166"/>
      <c r="V17" s="166"/>
      <c r="W17" s="166"/>
      <c r="X17" s="166"/>
      <c r="Y17" s="166"/>
      <c r="Z17" s="166"/>
      <c r="AA17" s="166"/>
      <c r="AB17" s="166"/>
      <c r="AC17" s="166"/>
      <c r="AD17" s="166"/>
      <c r="AE17" s="166"/>
      <c r="AF17" s="166"/>
      <c r="AG17" s="166"/>
      <c r="AH17" s="166"/>
      <c r="AI17" s="166"/>
      <c r="AJ17" s="166"/>
    </row>
    <row r="18" customFormat="false" ht="12.75" hidden="false" customHeight="true" outlineLevel="0" collapsed="false">
      <c r="A18" s="148" t="s">
        <v>152</v>
      </c>
      <c r="D18" s="136"/>
      <c r="E18" s="1"/>
      <c r="F18" s="191" t="s">
        <v>153</v>
      </c>
      <c r="G18" s="192" t="n">
        <v>1</v>
      </c>
      <c r="H18" s="161" t="n">
        <f aca="false">VLOOKUP($B$5,$S$8:$AG$38,6,0)</f>
        <v>0</v>
      </c>
      <c r="I18" s="193" t="n">
        <f aca="false">H18*G18</f>
        <v>0</v>
      </c>
      <c r="J18" s="176"/>
      <c r="K18" s="1"/>
      <c r="L18" s="1"/>
      <c r="M18" s="1"/>
      <c r="Q18" s="1"/>
      <c r="R18" s="1"/>
      <c r="S18" s="165" t="n">
        <f aca="false">+S17+1</f>
        <v>37175</v>
      </c>
      <c r="T18" s="166"/>
      <c r="U18" s="166"/>
      <c r="V18" s="166"/>
      <c r="W18" s="166"/>
      <c r="X18" s="166"/>
      <c r="Y18" s="166"/>
      <c r="Z18" s="166"/>
      <c r="AA18" s="166"/>
      <c r="AB18" s="166"/>
      <c r="AC18" s="166"/>
      <c r="AD18" s="166"/>
      <c r="AE18" s="166"/>
      <c r="AF18" s="166"/>
      <c r="AG18" s="166"/>
      <c r="AH18" s="166"/>
      <c r="AI18" s="166"/>
      <c r="AJ18" s="166"/>
    </row>
    <row r="19" customFormat="false" ht="12.75" hidden="false" customHeight="true" outlineLevel="0" collapsed="false">
      <c r="A19" s="1" t="s">
        <v>154</v>
      </c>
      <c r="D19" s="161" t="n">
        <f aca="false">VLOOKUP($B$5,$S$8:$AG$38,11,0)</f>
        <v>0</v>
      </c>
      <c r="E19" s="1"/>
      <c r="F19" s="194" t="s">
        <v>155</v>
      </c>
      <c r="G19" s="195" t="n">
        <v>8.57</v>
      </c>
      <c r="H19" s="196"/>
      <c r="I19" s="197" t="n">
        <f aca="false">H18*G19</f>
        <v>0</v>
      </c>
      <c r="J19" s="176"/>
      <c r="K19" s="1"/>
      <c r="L19" s="1"/>
      <c r="M19" s="1"/>
      <c r="N19" s="198" t="n">
        <v>0</v>
      </c>
      <c r="O19" s="199" t="n">
        <f aca="false">D24-P24</f>
        <v>0</v>
      </c>
      <c r="P19" s="164"/>
      <c r="Q19" s="1"/>
      <c r="R19" s="1"/>
      <c r="S19" s="165" t="n">
        <f aca="false">+S18+1</f>
        <v>37176</v>
      </c>
      <c r="T19" s="166"/>
      <c r="U19" s="166"/>
      <c r="V19" s="166"/>
      <c r="W19" s="166"/>
      <c r="X19" s="166"/>
      <c r="Y19" s="166"/>
      <c r="Z19" s="166"/>
      <c r="AA19" s="166"/>
      <c r="AB19" s="166"/>
      <c r="AC19" s="166"/>
      <c r="AD19" s="166"/>
      <c r="AE19" s="166"/>
      <c r="AF19" s="166"/>
      <c r="AG19" s="166"/>
      <c r="AH19" s="166"/>
      <c r="AI19" s="166"/>
      <c r="AJ19" s="166"/>
    </row>
    <row r="20" customFormat="false" ht="12.75" hidden="false" customHeight="true" outlineLevel="0" collapsed="false">
      <c r="A20" s="49" t="s">
        <v>156</v>
      </c>
      <c r="D20" s="177" t="n">
        <v>0</v>
      </c>
      <c r="E20" s="1"/>
      <c r="F20" s="194"/>
      <c r="G20" s="200"/>
      <c r="H20" s="196"/>
      <c r="I20" s="197"/>
      <c r="J20" s="176"/>
      <c r="K20" s="1"/>
      <c r="L20" s="1"/>
      <c r="M20" s="1"/>
      <c r="N20" s="167" t="n">
        <v>0</v>
      </c>
      <c r="O20" s="167"/>
      <c r="P20" s="201"/>
      <c r="Q20" s="1"/>
      <c r="R20" s="1"/>
      <c r="S20" s="165" t="n">
        <f aca="false">+S19+1</f>
        <v>37177</v>
      </c>
      <c r="T20" s="166"/>
      <c r="U20" s="166"/>
      <c r="V20" s="166"/>
      <c r="W20" s="166"/>
      <c r="X20" s="166"/>
      <c r="Y20" s="166"/>
      <c r="Z20" s="166"/>
      <c r="AA20" s="166"/>
      <c r="AB20" s="166"/>
      <c r="AC20" s="166"/>
      <c r="AD20" s="166"/>
      <c r="AE20" s="166"/>
      <c r="AF20" s="166"/>
      <c r="AG20" s="166"/>
      <c r="AH20" s="166"/>
      <c r="AI20" s="166"/>
      <c r="AJ20" s="166"/>
    </row>
    <row r="21" customFormat="false" ht="12.75" hidden="false" customHeight="true" outlineLevel="0" collapsed="false">
      <c r="A21" s="1"/>
      <c r="D21" s="202"/>
      <c r="E21" s="1"/>
      <c r="F21" s="191" t="s">
        <v>157</v>
      </c>
      <c r="G21" s="203"/>
      <c r="H21" s="161" t="n">
        <f aca="false">VLOOKUP($B$5,$S$8:$AG$38,4,0)</f>
        <v>0</v>
      </c>
      <c r="I21" s="193" t="n">
        <f aca="false">H21</f>
        <v>0</v>
      </c>
      <c r="J21" s="176"/>
      <c r="K21" s="1"/>
      <c r="L21" s="1"/>
      <c r="M21" s="1"/>
      <c r="N21" s="167"/>
      <c r="O21" s="167"/>
      <c r="P21" s="201"/>
      <c r="Q21" s="1"/>
      <c r="R21" s="1"/>
      <c r="S21" s="165" t="n">
        <f aca="false">+S20+1</f>
        <v>37178</v>
      </c>
      <c r="T21" s="166"/>
      <c r="U21" s="166"/>
      <c r="V21" s="166"/>
      <c r="W21" s="166"/>
      <c r="X21" s="166"/>
      <c r="Y21" s="166"/>
      <c r="Z21" s="166"/>
      <c r="AA21" s="166"/>
      <c r="AB21" s="166"/>
      <c r="AC21" s="166"/>
      <c r="AD21" s="166"/>
      <c r="AE21" s="166"/>
      <c r="AF21" s="166"/>
      <c r="AG21" s="166"/>
      <c r="AH21" s="166"/>
      <c r="AI21" s="166"/>
      <c r="AJ21" s="166"/>
    </row>
    <row r="22" customFormat="false" ht="12.75" hidden="false" customHeight="true" outlineLevel="0" collapsed="false">
      <c r="D22" s="177"/>
      <c r="E22" s="1"/>
      <c r="F22" s="191" t="s">
        <v>158</v>
      </c>
      <c r="G22" s="203"/>
      <c r="H22" s="161" t="n">
        <f aca="false">VLOOKUP($B$5,$S$8:$AG$38,5,0)</f>
        <v>0</v>
      </c>
      <c r="I22" s="193" t="n">
        <f aca="false">H22</f>
        <v>0</v>
      </c>
      <c r="J22" s="176"/>
      <c r="K22" s="1"/>
      <c r="L22" s="1"/>
      <c r="M22" s="4"/>
      <c r="N22" s="167"/>
      <c r="O22" s="167"/>
      <c r="P22" s="201"/>
      <c r="Q22" s="1"/>
      <c r="R22" s="1"/>
      <c r="S22" s="165" t="n">
        <f aca="false">+S21+1</f>
        <v>37179</v>
      </c>
      <c r="T22" s="166"/>
      <c r="U22" s="166"/>
      <c r="V22" s="166"/>
      <c r="W22" s="166"/>
      <c r="X22" s="166"/>
      <c r="Y22" s="166"/>
      <c r="Z22" s="166"/>
      <c r="AA22" s="166"/>
      <c r="AB22" s="166"/>
      <c r="AC22" s="166"/>
      <c r="AD22" s="166"/>
      <c r="AE22" s="166"/>
      <c r="AF22" s="166"/>
      <c r="AG22" s="166"/>
      <c r="AH22" s="166"/>
      <c r="AI22" s="166"/>
      <c r="AJ22" s="166"/>
    </row>
    <row r="23" customFormat="false" ht="12.75" hidden="false" customHeight="true" outlineLevel="0" collapsed="false">
      <c r="D23" s="204"/>
      <c r="E23" s="1"/>
      <c r="F23" s="205" t="s">
        <v>159</v>
      </c>
      <c r="G23" s="206"/>
      <c r="H23" s="207"/>
      <c r="I23" s="208" t="n">
        <f aca="false">SUM(I21:I22)</f>
        <v>0</v>
      </c>
      <c r="J23" s="176"/>
      <c r="K23" s="1"/>
      <c r="L23" s="1"/>
      <c r="M23" s="4"/>
      <c r="N23" s="167"/>
      <c r="O23" s="167"/>
      <c r="P23" s="201"/>
      <c r="Q23" s="1"/>
      <c r="R23" s="1"/>
      <c r="S23" s="165" t="n">
        <f aca="false">+S22+1</f>
        <v>37180</v>
      </c>
      <c r="T23" s="166"/>
      <c r="U23" s="166"/>
      <c r="V23" s="166"/>
      <c r="W23" s="166"/>
      <c r="X23" s="166"/>
      <c r="Y23" s="166"/>
      <c r="Z23" s="166"/>
      <c r="AA23" s="166"/>
      <c r="AB23" s="166"/>
      <c r="AC23" s="166"/>
      <c r="AD23" s="166"/>
      <c r="AE23" s="166"/>
      <c r="AF23" s="166"/>
      <c r="AG23" s="166"/>
      <c r="AH23" s="166"/>
      <c r="AI23" s="166"/>
      <c r="AJ23" s="166"/>
    </row>
    <row r="24" customFormat="false" ht="12.75" hidden="false" customHeight="true" outlineLevel="0" collapsed="false">
      <c r="A24" s="155" t="s">
        <v>160</v>
      </c>
      <c r="D24" s="209" t="n">
        <f aca="false">SUM(D19:D22)</f>
        <v>0</v>
      </c>
      <c r="E24" s="1"/>
      <c r="F24" s="210" t="s">
        <v>161</v>
      </c>
      <c r="G24" s="211"/>
      <c r="H24" s="212"/>
      <c r="I24" s="190"/>
      <c r="J24" s="1"/>
      <c r="K24" s="1"/>
      <c r="L24" s="1"/>
      <c r="M24" s="1"/>
      <c r="N24" s="209" t="n">
        <v>0</v>
      </c>
      <c r="O24" s="209" t="n">
        <f aca="false">SUM(O19:O22)</f>
        <v>0</v>
      </c>
      <c r="P24" s="209"/>
      <c r="Q24" s="1"/>
      <c r="R24" s="1"/>
      <c r="S24" s="165" t="n">
        <f aca="false">+S23+1</f>
        <v>37181</v>
      </c>
      <c r="T24" s="166"/>
      <c r="U24" s="166"/>
      <c r="V24" s="166"/>
      <c r="W24" s="166"/>
      <c r="X24" s="166"/>
      <c r="Y24" s="166"/>
      <c r="Z24" s="166"/>
      <c r="AA24" s="166"/>
      <c r="AB24" s="166"/>
      <c r="AC24" s="166"/>
      <c r="AD24" s="166"/>
      <c r="AE24" s="166"/>
      <c r="AF24" s="166"/>
      <c r="AG24" s="166"/>
      <c r="AH24" s="166"/>
      <c r="AI24" s="166"/>
      <c r="AJ24" s="166"/>
    </row>
    <row r="25" customFormat="false" ht="12.75" hidden="false" customHeight="true" outlineLevel="0" collapsed="false">
      <c r="A25" s="1"/>
      <c r="D25" s="70"/>
      <c r="E25" s="1"/>
      <c r="F25" s="194" t="s">
        <v>157</v>
      </c>
      <c r="G25" s="9"/>
      <c r="H25" s="9"/>
      <c r="I25" s="193" t="n">
        <v>0</v>
      </c>
      <c r="J25" s="1"/>
      <c r="K25" s="1"/>
      <c r="L25" s="1"/>
      <c r="M25" s="1"/>
      <c r="N25" s="213"/>
      <c r="O25" s="213"/>
      <c r="P25" s="213"/>
      <c r="Q25" s="1"/>
      <c r="R25" s="1"/>
      <c r="S25" s="165" t="n">
        <f aca="false">+S24+1</f>
        <v>37182</v>
      </c>
      <c r="T25" s="166"/>
      <c r="U25" s="166"/>
      <c r="V25" s="166"/>
      <c r="W25" s="166"/>
      <c r="X25" s="166"/>
      <c r="Y25" s="166"/>
      <c r="Z25" s="166"/>
      <c r="AA25" s="166"/>
      <c r="AB25" s="166"/>
      <c r="AC25" s="166"/>
      <c r="AD25" s="166"/>
      <c r="AE25" s="166"/>
      <c r="AF25" s="166"/>
      <c r="AG25" s="166"/>
      <c r="AH25" s="166"/>
      <c r="AI25" s="166"/>
      <c r="AJ25" s="166"/>
      <c r="AK25" s="70"/>
    </row>
    <row r="26" customFormat="false" ht="12.75" hidden="false" customHeight="true" outlineLevel="0" collapsed="false">
      <c r="E26" s="1"/>
      <c r="F26" s="194" t="s">
        <v>158</v>
      </c>
      <c r="G26" s="9"/>
      <c r="H26" s="9"/>
      <c r="I26" s="193" t="n">
        <v>0</v>
      </c>
      <c r="J26" s="1"/>
      <c r="K26" s="1"/>
      <c r="L26" s="1"/>
      <c r="M26" s="1"/>
      <c r="Q26" s="1"/>
      <c r="R26" s="9"/>
      <c r="S26" s="165" t="n">
        <f aca="false">+S25+1</f>
        <v>37183</v>
      </c>
      <c r="T26" s="166"/>
      <c r="U26" s="166"/>
      <c r="V26" s="166"/>
      <c r="W26" s="166"/>
      <c r="X26" s="166"/>
      <c r="Y26" s="166"/>
      <c r="Z26" s="166"/>
      <c r="AA26" s="166"/>
      <c r="AB26" s="166"/>
      <c r="AC26" s="166"/>
      <c r="AD26" s="166"/>
      <c r="AE26" s="166"/>
      <c r="AF26" s="166"/>
      <c r="AG26" s="166"/>
      <c r="AH26" s="166"/>
      <c r="AI26" s="166"/>
      <c r="AJ26" s="166"/>
      <c r="AK26" s="70"/>
    </row>
    <row r="27" customFormat="false" ht="12.75" hidden="false" customHeight="true" outlineLevel="0" collapsed="false">
      <c r="A27" s="148" t="s">
        <v>162</v>
      </c>
      <c r="D27" s="70"/>
      <c r="E27" s="1"/>
      <c r="F27" s="214" t="s">
        <v>159</v>
      </c>
      <c r="G27" s="9"/>
      <c r="H27" s="9"/>
      <c r="I27" s="193" t="n">
        <v>0</v>
      </c>
      <c r="J27" s="1"/>
      <c r="K27" s="1"/>
      <c r="L27" s="1"/>
      <c r="M27" s="1"/>
      <c r="N27" s="70"/>
      <c r="O27" s="70"/>
      <c r="P27" s="70"/>
      <c r="Q27" s="1"/>
      <c r="R27" s="9"/>
      <c r="S27" s="165" t="n">
        <f aca="false">+S26+1</f>
        <v>37184</v>
      </c>
      <c r="T27" s="166"/>
      <c r="U27" s="166"/>
      <c r="V27" s="166"/>
      <c r="W27" s="166"/>
      <c r="X27" s="166"/>
      <c r="Y27" s="166"/>
      <c r="Z27" s="166"/>
      <c r="AA27" s="166"/>
      <c r="AB27" s="166"/>
      <c r="AC27" s="166"/>
      <c r="AD27" s="166"/>
      <c r="AE27" s="166"/>
      <c r="AF27" s="166"/>
      <c r="AG27" s="166"/>
      <c r="AH27" s="166"/>
      <c r="AI27" s="166"/>
      <c r="AJ27" s="166"/>
      <c r="AK27" s="70"/>
    </row>
    <row r="28" customFormat="false" ht="12.75" hidden="false" customHeight="true" outlineLevel="0" collapsed="false">
      <c r="A28" s="49" t="s">
        <v>163</v>
      </c>
      <c r="D28" s="164" t="n">
        <f aca="false">N38</f>
        <v>0</v>
      </c>
      <c r="E28" s="1"/>
      <c r="F28" s="194"/>
      <c r="G28" s="215"/>
      <c r="H28" s="9"/>
      <c r="I28" s="216"/>
      <c r="J28" s="1"/>
      <c r="K28" s="1"/>
      <c r="L28" s="1"/>
      <c r="M28" s="1"/>
      <c r="N28" s="164" t="n">
        <v>0</v>
      </c>
      <c r="O28" s="164" t="n">
        <f aca="false">D38-P38</f>
        <v>0</v>
      </c>
      <c r="P28" s="164"/>
      <c r="Q28" s="1"/>
      <c r="R28" s="70"/>
      <c r="S28" s="165" t="n">
        <f aca="false">+S27+1</f>
        <v>37185</v>
      </c>
      <c r="T28" s="166"/>
      <c r="U28" s="166"/>
      <c r="V28" s="166"/>
      <c r="W28" s="166"/>
      <c r="X28" s="166"/>
      <c r="Y28" s="166"/>
      <c r="Z28" s="166"/>
      <c r="AA28" s="166"/>
      <c r="AB28" s="166"/>
      <c r="AC28" s="166"/>
      <c r="AD28" s="166"/>
      <c r="AE28" s="166"/>
      <c r="AF28" s="166"/>
      <c r="AG28" s="166"/>
      <c r="AH28" s="166"/>
      <c r="AI28" s="166"/>
      <c r="AJ28" s="166"/>
      <c r="AK28" s="70"/>
    </row>
    <row r="29" customFormat="false" ht="12.75" hidden="false" customHeight="true" outlineLevel="0" collapsed="false">
      <c r="A29" s="49" t="s">
        <v>164</v>
      </c>
      <c r="D29" s="167" t="n">
        <f aca="false">E173+G173+C178+C179</f>
        <v>0</v>
      </c>
      <c r="E29" s="1"/>
      <c r="F29" s="217" t="s">
        <v>165</v>
      </c>
      <c r="G29" s="218"/>
      <c r="H29" s="219"/>
      <c r="I29" s="220" t="n">
        <f aca="false">I23-I27</f>
        <v>0</v>
      </c>
      <c r="J29" s="70"/>
      <c r="K29" s="1"/>
      <c r="L29" s="1"/>
      <c r="M29" s="1"/>
      <c r="N29" s="167" t="n">
        <v>0</v>
      </c>
      <c r="O29" s="221"/>
      <c r="P29" s="167"/>
      <c r="Q29" s="1"/>
      <c r="R29" s="9"/>
      <c r="S29" s="165" t="n">
        <f aca="false">+S28+1</f>
        <v>37186</v>
      </c>
      <c r="T29" s="166"/>
      <c r="U29" s="166"/>
      <c r="V29" s="166"/>
      <c r="W29" s="166"/>
      <c r="X29" s="166"/>
      <c r="Y29" s="166"/>
      <c r="Z29" s="166"/>
      <c r="AA29" s="166"/>
      <c r="AB29" s="166"/>
      <c r="AC29" s="166"/>
      <c r="AD29" s="166"/>
      <c r="AE29" s="166"/>
      <c r="AF29" s="166"/>
      <c r="AG29" s="166"/>
      <c r="AH29" s="166"/>
      <c r="AI29" s="166"/>
      <c r="AJ29" s="166"/>
      <c r="AK29" s="70"/>
    </row>
    <row r="30" customFormat="false" ht="12.75" hidden="false" customHeight="true" outlineLevel="0" collapsed="false">
      <c r="A30" s="1" t="s">
        <v>166</v>
      </c>
      <c r="D30" s="167" t="n">
        <f aca="false">C173</f>
        <v>0</v>
      </c>
      <c r="E30" s="1"/>
      <c r="F30" s="1"/>
      <c r="G30" s="1"/>
      <c r="H30" s="1"/>
      <c r="I30" s="1"/>
      <c r="J30" s="70"/>
      <c r="K30" s="1"/>
      <c r="L30" s="1"/>
      <c r="M30" s="1"/>
      <c r="N30" s="167" t="n">
        <v>0</v>
      </c>
      <c r="O30" s="221"/>
      <c r="P30" s="167"/>
      <c r="Q30" s="1"/>
      <c r="R30" s="9"/>
      <c r="S30" s="165" t="n">
        <f aca="false">+S29+1</f>
        <v>37187</v>
      </c>
      <c r="T30" s="166"/>
      <c r="U30" s="166"/>
      <c r="V30" s="166"/>
      <c r="W30" s="166"/>
      <c r="X30" s="166"/>
      <c r="Y30" s="166"/>
      <c r="Z30" s="166"/>
      <c r="AA30" s="166"/>
      <c r="AB30" s="166"/>
      <c r="AC30" s="166"/>
      <c r="AD30" s="166"/>
      <c r="AE30" s="166"/>
      <c r="AF30" s="166"/>
      <c r="AG30" s="166"/>
      <c r="AH30" s="166"/>
      <c r="AI30" s="166"/>
      <c r="AJ30" s="166"/>
      <c r="AK30" s="70"/>
    </row>
    <row r="31" customFormat="false" ht="12.75" hidden="false" customHeight="true" outlineLevel="0" collapsed="false">
      <c r="A31" s="222" t="s">
        <v>167</v>
      </c>
      <c r="B31" s="223"/>
      <c r="C31" s="223"/>
      <c r="D31" s="224" t="n">
        <f aca="false">D173</f>
        <v>0</v>
      </c>
      <c r="E31" s="1"/>
      <c r="F31" s="1"/>
      <c r="G31" s="1"/>
      <c r="H31" s="1"/>
      <c r="I31" s="1"/>
      <c r="J31" s="70"/>
      <c r="K31" s="1"/>
      <c r="L31" s="1"/>
      <c r="M31" s="1"/>
      <c r="N31" s="167" t="n">
        <v>0</v>
      </c>
      <c r="O31" s="221"/>
      <c r="P31" s="167"/>
      <c r="Q31" s="1"/>
      <c r="R31" s="70"/>
      <c r="S31" s="165" t="n">
        <f aca="false">+S30+1</f>
        <v>37188</v>
      </c>
      <c r="T31" s="166"/>
      <c r="U31" s="166"/>
      <c r="V31" s="166"/>
      <c r="W31" s="166"/>
      <c r="X31" s="166"/>
      <c r="Y31" s="166"/>
      <c r="Z31" s="166"/>
      <c r="AA31" s="166"/>
      <c r="AB31" s="166"/>
      <c r="AC31" s="166"/>
      <c r="AD31" s="166"/>
      <c r="AE31" s="166"/>
      <c r="AF31" s="166"/>
      <c r="AG31" s="166"/>
      <c r="AH31" s="166"/>
      <c r="AI31" s="166"/>
      <c r="AJ31" s="166"/>
      <c r="AK31" s="70"/>
    </row>
    <row r="32" customFormat="false" ht="12.75" hidden="false" customHeight="true" outlineLevel="0" collapsed="false">
      <c r="A32" s="222" t="s">
        <v>168</v>
      </c>
      <c r="B32" s="223"/>
      <c r="C32" s="223"/>
      <c r="D32" s="224" t="n">
        <f aca="false">F173</f>
        <v>0</v>
      </c>
      <c r="E32" s="1"/>
      <c r="F32" s="140"/>
      <c r="G32" s="225"/>
      <c r="H32" s="225"/>
      <c r="I32" s="225"/>
      <c r="J32" s="225"/>
      <c r="K32" s="225"/>
      <c r="L32" s="226"/>
      <c r="M32" s="1"/>
      <c r="N32" s="167" t="n">
        <v>0</v>
      </c>
      <c r="O32" s="221"/>
      <c r="P32" s="167"/>
      <c r="Q32" s="1"/>
      <c r="R32" s="70"/>
      <c r="S32" s="165" t="n">
        <f aca="false">+S31+1</f>
        <v>37189</v>
      </c>
      <c r="T32" s="166"/>
      <c r="U32" s="166"/>
      <c r="V32" s="166"/>
      <c r="W32" s="166"/>
      <c r="X32" s="166"/>
      <c r="Y32" s="166"/>
      <c r="Z32" s="166"/>
      <c r="AA32" s="166"/>
      <c r="AB32" s="166"/>
      <c r="AC32" s="166"/>
      <c r="AD32" s="166"/>
      <c r="AE32" s="166"/>
      <c r="AF32" s="166"/>
      <c r="AG32" s="166"/>
      <c r="AH32" s="166"/>
      <c r="AI32" s="166"/>
      <c r="AJ32" s="166"/>
      <c r="AK32" s="70"/>
    </row>
    <row r="33" customFormat="false" ht="12.75" hidden="false" customHeight="true" outlineLevel="0" collapsed="false">
      <c r="A33" s="49" t="s">
        <v>169</v>
      </c>
      <c r="D33" s="167" t="n">
        <v>0</v>
      </c>
      <c r="E33" s="1"/>
      <c r="F33" s="227"/>
      <c r="G33" s="70"/>
      <c r="H33" s="70"/>
      <c r="I33" s="70"/>
      <c r="J33" s="23" t="s">
        <v>170</v>
      </c>
      <c r="K33" s="70"/>
      <c r="L33" s="228" t="s">
        <v>115</v>
      </c>
      <c r="M33" s="1"/>
      <c r="N33" s="167" t="n">
        <v>0</v>
      </c>
      <c r="O33" s="221"/>
      <c r="P33" s="167"/>
      <c r="Q33" s="1"/>
      <c r="R33" s="70"/>
      <c r="S33" s="165" t="n">
        <f aca="false">+S32+1</f>
        <v>37190</v>
      </c>
      <c r="T33" s="166"/>
      <c r="U33" s="166"/>
      <c r="V33" s="166"/>
      <c r="W33" s="166"/>
      <c r="X33" s="166"/>
      <c r="Y33" s="166"/>
      <c r="Z33" s="166"/>
      <c r="AA33" s="166"/>
      <c r="AB33" s="166"/>
      <c r="AC33" s="166"/>
      <c r="AD33" s="166"/>
      <c r="AE33" s="166"/>
      <c r="AF33" s="166"/>
      <c r="AG33" s="166"/>
      <c r="AH33" s="166"/>
      <c r="AI33" s="166"/>
      <c r="AJ33" s="166"/>
      <c r="AK33" s="70"/>
    </row>
    <row r="34" customFormat="false" ht="12.75" hidden="false" customHeight="true" outlineLevel="0" collapsed="false">
      <c r="A34" s="49" t="s">
        <v>171</v>
      </c>
      <c r="D34" s="177" t="n">
        <v>0</v>
      </c>
      <c r="E34" s="1"/>
      <c r="F34" s="229" t="s">
        <v>172</v>
      </c>
      <c r="G34" s="229"/>
      <c r="H34" s="230" t="s">
        <v>82</v>
      </c>
      <c r="I34" s="230" t="s">
        <v>80</v>
      </c>
      <c r="J34" s="231" t="s">
        <v>173</v>
      </c>
      <c r="K34" s="232" t="s">
        <v>81</v>
      </c>
      <c r="L34" s="233" t="s">
        <v>131</v>
      </c>
      <c r="M34" s="1"/>
      <c r="N34" s="167" t="n">
        <v>0</v>
      </c>
      <c r="O34" s="221"/>
      <c r="P34" s="167"/>
      <c r="Q34" s="1"/>
      <c r="R34" s="70"/>
      <c r="S34" s="165" t="n">
        <f aca="false">+S33+1</f>
        <v>37191</v>
      </c>
      <c r="T34" s="166"/>
      <c r="U34" s="166"/>
      <c r="V34" s="166"/>
      <c r="W34" s="166"/>
      <c r="X34" s="166"/>
      <c r="Y34" s="166"/>
      <c r="Z34" s="166"/>
      <c r="AA34" s="166"/>
      <c r="AB34" s="166"/>
      <c r="AC34" s="166"/>
      <c r="AD34" s="166"/>
      <c r="AE34" s="166"/>
      <c r="AF34" s="166"/>
      <c r="AG34" s="166"/>
      <c r="AH34" s="166"/>
      <c r="AI34" s="166"/>
      <c r="AJ34" s="166"/>
    </row>
    <row r="35" customFormat="false" ht="12.75" hidden="false" customHeight="true" outlineLevel="0" collapsed="false">
      <c r="A35" s="49" t="s">
        <v>174</v>
      </c>
      <c r="D35" s="177" t="n">
        <f aca="false">C127</f>
        <v>0</v>
      </c>
      <c r="E35" s="1"/>
      <c r="F35" s="227"/>
      <c r="G35" s="70"/>
      <c r="H35" s="234"/>
      <c r="I35" s="234"/>
      <c r="J35" s="234"/>
      <c r="K35" s="234"/>
      <c r="L35" s="235"/>
      <c r="M35" s="1"/>
      <c r="N35" s="167" t="n">
        <v>0</v>
      </c>
      <c r="O35" s="221"/>
      <c r="P35" s="167"/>
      <c r="Q35" s="1"/>
      <c r="R35" s="70"/>
      <c r="S35" s="165" t="n">
        <f aca="false">+S34+1</f>
        <v>37192</v>
      </c>
      <c r="T35" s="166"/>
      <c r="U35" s="166"/>
      <c r="V35" s="166"/>
      <c r="W35" s="166"/>
      <c r="X35" s="166"/>
      <c r="Y35" s="166"/>
      <c r="Z35" s="166"/>
      <c r="AA35" s="166"/>
      <c r="AB35" s="166"/>
      <c r="AC35" s="166"/>
      <c r="AD35" s="166"/>
      <c r="AE35" s="166"/>
      <c r="AF35" s="166"/>
      <c r="AG35" s="166"/>
      <c r="AH35" s="166"/>
      <c r="AI35" s="166"/>
      <c r="AJ35" s="166"/>
    </row>
    <row r="36" customFormat="false" ht="12.75" hidden="false" customHeight="true" outlineLevel="0" collapsed="false">
      <c r="A36" s="49" t="s">
        <v>175</v>
      </c>
      <c r="D36" s="177" t="n">
        <f aca="false">H173</f>
        <v>0</v>
      </c>
      <c r="E36" s="1"/>
      <c r="F36" s="227" t="s">
        <v>176</v>
      </c>
      <c r="G36" s="70"/>
      <c r="H36" s="234"/>
      <c r="I36" s="234"/>
      <c r="J36" s="234" t="n">
        <f aca="false">N50</f>
        <v>0</v>
      </c>
      <c r="K36" s="234" t="n">
        <f aca="false">N38</f>
        <v>0</v>
      </c>
      <c r="L36" s="235"/>
      <c r="M36" s="1"/>
      <c r="N36" s="167" t="n">
        <v>0</v>
      </c>
      <c r="O36" s="221"/>
      <c r="P36" s="167"/>
      <c r="Q36" s="1"/>
      <c r="R36" s="70"/>
      <c r="S36" s="165" t="n">
        <f aca="false">+S35+1</f>
        <v>37193</v>
      </c>
      <c r="T36" s="166"/>
      <c r="U36" s="166"/>
      <c r="V36" s="166"/>
      <c r="W36" s="166"/>
      <c r="X36" s="166"/>
      <c r="Y36" s="166"/>
      <c r="Z36" s="166"/>
      <c r="AA36" s="166"/>
      <c r="AB36" s="166"/>
      <c r="AC36" s="166"/>
      <c r="AD36" s="166"/>
      <c r="AE36" s="166"/>
      <c r="AF36" s="166"/>
      <c r="AG36" s="166"/>
      <c r="AH36" s="166"/>
      <c r="AI36" s="166"/>
      <c r="AJ36" s="166"/>
    </row>
    <row r="37" customFormat="false" ht="12.75" hidden="false" customHeight="true" outlineLevel="0" collapsed="false">
      <c r="A37" s="49" t="s">
        <v>177</v>
      </c>
      <c r="D37" s="177" t="n">
        <f aca="false">SUM(E87+E88)*-1</f>
        <v>-0</v>
      </c>
      <c r="E37" s="1"/>
      <c r="F37" s="227" t="s">
        <v>178</v>
      </c>
      <c r="G37" s="70"/>
      <c r="H37" s="236" t="n">
        <f aca="false">N16</f>
        <v>0</v>
      </c>
      <c r="I37" s="236"/>
      <c r="J37" s="234"/>
      <c r="K37" s="234"/>
      <c r="L37" s="235"/>
      <c r="M37" s="1"/>
      <c r="N37" s="167" t="n">
        <v>0</v>
      </c>
      <c r="O37" s="221"/>
      <c r="P37" s="167"/>
      <c r="Q37" s="1"/>
      <c r="R37" s="70"/>
      <c r="S37" s="165" t="n">
        <f aca="false">+S36+1</f>
        <v>37194</v>
      </c>
      <c r="T37" s="166"/>
      <c r="U37" s="166"/>
      <c r="V37" s="166"/>
      <c r="W37" s="166"/>
      <c r="X37" s="166"/>
      <c r="Y37" s="166"/>
      <c r="Z37" s="166"/>
      <c r="AA37" s="166"/>
      <c r="AB37" s="166"/>
      <c r="AC37" s="166"/>
      <c r="AD37" s="166"/>
      <c r="AE37" s="166"/>
      <c r="AF37" s="166"/>
      <c r="AG37" s="166"/>
      <c r="AH37" s="166"/>
      <c r="AI37" s="166"/>
      <c r="AJ37" s="166"/>
    </row>
    <row r="38" customFormat="false" ht="12.75" hidden="false" customHeight="true" outlineLevel="0" collapsed="false">
      <c r="A38" s="155" t="s">
        <v>179</v>
      </c>
      <c r="D38" s="182" t="n">
        <f aca="false">SUM(D28:D37)</f>
        <v>0</v>
      </c>
      <c r="E38" s="1"/>
      <c r="F38" s="227" t="s">
        <v>180</v>
      </c>
      <c r="G38" s="70"/>
      <c r="H38" s="236" t="n">
        <f aca="false">N24</f>
        <v>0</v>
      </c>
      <c r="I38" s="236" t="n">
        <f aca="false">H38</f>
        <v>0</v>
      </c>
      <c r="J38" s="234"/>
      <c r="K38" s="234"/>
      <c r="L38" s="235"/>
      <c r="M38" s="1"/>
      <c r="N38" s="182" t="n">
        <v>0</v>
      </c>
      <c r="O38" s="182" t="n">
        <f aca="false">SUM(O28:O36)</f>
        <v>0</v>
      </c>
      <c r="P38" s="182"/>
      <c r="Q38" s="1"/>
      <c r="R38" s="70"/>
      <c r="S38" s="237" t="n">
        <f aca="false">+S37+1</f>
        <v>37195</v>
      </c>
      <c r="T38" s="238"/>
      <c r="U38" s="238"/>
      <c r="V38" s="238"/>
      <c r="W38" s="238"/>
      <c r="X38" s="238"/>
      <c r="Y38" s="238"/>
      <c r="Z38" s="238"/>
      <c r="AA38" s="238"/>
      <c r="AB38" s="238"/>
      <c r="AC38" s="238"/>
      <c r="AD38" s="238"/>
      <c r="AE38" s="238"/>
      <c r="AF38" s="238"/>
      <c r="AG38" s="238"/>
      <c r="AH38" s="238"/>
      <c r="AI38" s="238"/>
      <c r="AJ38" s="238"/>
    </row>
    <row r="39" customFormat="false" ht="12.75" hidden="false" customHeight="true" outlineLevel="0" collapsed="false">
      <c r="A39" s="1"/>
      <c r="D39" s="1"/>
      <c r="F39" s="227" t="s">
        <v>181</v>
      </c>
      <c r="G39" s="70"/>
      <c r="H39" s="236" t="n">
        <f aca="false">D28</f>
        <v>0</v>
      </c>
      <c r="I39" s="236"/>
      <c r="J39" s="234"/>
      <c r="K39" s="234"/>
      <c r="L39" s="235"/>
      <c r="M39" s="1"/>
      <c r="N39" s="1"/>
      <c r="O39" s="1"/>
      <c r="P39" s="1"/>
      <c r="Q39" s="1"/>
      <c r="R39" s="70"/>
      <c r="S39" s="70"/>
      <c r="U39" s="213"/>
      <c r="V39" s="213"/>
      <c r="W39" s="213"/>
      <c r="X39" s="213"/>
      <c r="Y39" s="213"/>
      <c r="Z39" s="213"/>
      <c r="AA39" s="213"/>
      <c r="AB39" s="213"/>
      <c r="AC39" s="213"/>
    </row>
    <row r="40" customFormat="false" ht="12.75" hidden="false" customHeight="true" outlineLevel="0" collapsed="false">
      <c r="A40" s="148" t="s">
        <v>182</v>
      </c>
      <c r="D40" s="182" t="n">
        <f aca="false">+D38+D24+D16</f>
        <v>0</v>
      </c>
      <c r="E40" s="1"/>
      <c r="F40" s="187"/>
      <c r="G40" s="70"/>
      <c r="H40" s="239"/>
      <c r="I40" s="236"/>
      <c r="J40" s="234"/>
      <c r="K40" s="234"/>
      <c r="L40" s="235"/>
      <c r="M40" s="1"/>
      <c r="N40" s="182" t="n">
        <v>0</v>
      </c>
      <c r="O40" s="182" t="n">
        <f aca="false">+O38+O24+O16</f>
        <v>0</v>
      </c>
      <c r="P40" s="182"/>
      <c r="Q40" s="1"/>
      <c r="R40" s="70"/>
      <c r="S40" s="1"/>
      <c r="T40" s="1"/>
      <c r="U40" s="1"/>
    </row>
    <row r="41" customFormat="false" ht="12.75" hidden="false" customHeight="true" outlineLevel="0" collapsed="false">
      <c r="A41" s="1"/>
      <c r="C41" s="4"/>
      <c r="D41" s="1"/>
      <c r="E41" s="1"/>
      <c r="F41" s="227" t="s">
        <v>183</v>
      </c>
      <c r="G41" s="9"/>
      <c r="H41" s="236" t="n">
        <f aca="false">E117</f>
        <v>0</v>
      </c>
      <c r="I41" s="236" t="n">
        <f aca="false">E108</f>
        <v>0</v>
      </c>
      <c r="J41" s="234" t="n">
        <f aca="false">E71+E72+E73</f>
        <v>0</v>
      </c>
      <c r="K41" s="234" t="n">
        <f aca="false">SUM(D29:D37)</f>
        <v>0</v>
      </c>
      <c r="L41" s="235" t="n">
        <f aca="false">SUM(E29:E37)</f>
        <v>0</v>
      </c>
      <c r="M41" s="1"/>
      <c r="N41" s="1"/>
      <c r="O41" s="1"/>
      <c r="P41" s="1"/>
      <c r="Q41" s="1"/>
      <c r="R41" s="70"/>
      <c r="S41" s="1"/>
      <c r="T41" s="1"/>
      <c r="U41" s="1"/>
      <c r="AN41" s="1"/>
      <c r="AO41" s="1"/>
      <c r="AP41" s="1"/>
      <c r="AQ41" s="1"/>
      <c r="AR41" s="1"/>
      <c r="AS41" s="1"/>
    </row>
    <row r="42" customFormat="false" ht="12.75" hidden="false" customHeight="true" outlineLevel="0" collapsed="false">
      <c r="A42" s="127"/>
      <c r="C42" s="4"/>
      <c r="E42" s="1"/>
      <c r="F42" s="227" t="s">
        <v>178</v>
      </c>
      <c r="G42" s="70"/>
      <c r="H42" s="239"/>
      <c r="I42" s="239"/>
      <c r="J42" s="239"/>
      <c r="K42" s="240"/>
      <c r="L42" s="241"/>
      <c r="M42" s="1"/>
      <c r="N42" s="1"/>
      <c r="O42" s="1"/>
      <c r="P42" s="1"/>
      <c r="Q42" s="70"/>
      <c r="R42" s="70"/>
      <c r="S42" s="1"/>
      <c r="T42" s="1"/>
      <c r="U42" s="1"/>
      <c r="AN42" s="1"/>
      <c r="AO42" s="1"/>
      <c r="AP42" s="1"/>
      <c r="AQ42" s="1"/>
      <c r="AR42" s="1"/>
      <c r="AS42" s="1"/>
    </row>
    <row r="43" customFormat="false" ht="12.75" hidden="false" customHeight="true" outlineLevel="0" collapsed="false">
      <c r="A43" s="148" t="s">
        <v>184</v>
      </c>
      <c r="C43" s="4"/>
      <c r="D43" s="70"/>
      <c r="E43" s="9"/>
      <c r="F43" s="227" t="s">
        <v>180</v>
      </c>
      <c r="G43" s="70"/>
      <c r="H43" s="236"/>
      <c r="I43" s="236"/>
      <c r="J43" s="234"/>
      <c r="K43" s="234"/>
      <c r="L43" s="235" t="n">
        <f aca="false">+H138</f>
        <v>0</v>
      </c>
      <c r="M43" s="1"/>
      <c r="N43" s="1"/>
      <c r="O43" s="1"/>
      <c r="P43" s="1"/>
      <c r="Q43" s="70"/>
      <c r="R43" s="70"/>
      <c r="S43" s="1"/>
      <c r="T43" s="1"/>
      <c r="U43" s="1"/>
      <c r="AN43" s="1"/>
      <c r="AO43" s="1"/>
      <c r="AP43" s="1"/>
      <c r="AQ43" s="1"/>
      <c r="AR43" s="1"/>
      <c r="AS43" s="1"/>
    </row>
    <row r="44" customFormat="false" ht="12.75" hidden="false" customHeight="true" outlineLevel="0" collapsed="false">
      <c r="A44" s="242" t="s">
        <v>185</v>
      </c>
      <c r="C44" s="4"/>
      <c r="D44" s="243" t="n">
        <f aca="false">N50</f>
        <v>0</v>
      </c>
      <c r="E44" s="9"/>
      <c r="F44" s="227" t="s">
        <v>186</v>
      </c>
      <c r="G44" s="70"/>
      <c r="H44" s="236"/>
      <c r="I44" s="236"/>
      <c r="J44" s="234"/>
      <c r="K44" s="240"/>
      <c r="L44" s="241"/>
      <c r="M44" s="1"/>
      <c r="N44" s="244" t="n">
        <v>0</v>
      </c>
      <c r="O44" s="244" t="n">
        <f aca="false">D50-P50</f>
        <v>0</v>
      </c>
      <c r="P44" s="243" t="n">
        <v>0</v>
      </c>
      <c r="Q44" s="70"/>
      <c r="R44" s="70"/>
      <c r="S44" s="1"/>
      <c r="T44" s="1"/>
      <c r="U44" s="1"/>
      <c r="AN44" s="1"/>
      <c r="AO44" s="1"/>
      <c r="AP44" s="1"/>
      <c r="AQ44" s="1"/>
      <c r="AR44" s="1"/>
      <c r="AS44" s="1"/>
    </row>
    <row r="45" customFormat="false" ht="12.75" hidden="false" customHeight="true" outlineLevel="0" collapsed="false">
      <c r="A45" s="245" t="s">
        <v>187</v>
      </c>
      <c r="C45" s="4"/>
      <c r="D45" s="177" t="n">
        <v>0</v>
      </c>
      <c r="E45" s="9"/>
      <c r="F45" s="227" t="s">
        <v>142</v>
      </c>
      <c r="G45" s="9"/>
      <c r="H45" s="236" t="n">
        <f aca="false">SUM(H37:H41)</f>
        <v>0</v>
      </c>
      <c r="I45" s="236" t="n">
        <f aca="false">SUM(I37:I41)</f>
        <v>0</v>
      </c>
      <c r="J45" s="236" t="n">
        <f aca="false">SUM(J35:J41)</f>
        <v>0</v>
      </c>
      <c r="K45" s="234" t="n">
        <f aca="false">K36+K41</f>
        <v>0</v>
      </c>
      <c r="L45" s="235" t="n">
        <f aca="false">+F275</f>
        <v>0</v>
      </c>
      <c r="M45" s="1"/>
      <c r="N45" s="246" t="n">
        <v>0</v>
      </c>
      <c r="O45" s="246"/>
      <c r="P45" s="177" t="n">
        <v>0</v>
      </c>
      <c r="Q45" s="70"/>
      <c r="R45" s="70"/>
      <c r="S45" s="1"/>
      <c r="T45" s="1"/>
      <c r="U45" s="1"/>
      <c r="AN45" s="1"/>
      <c r="AO45" s="1"/>
      <c r="AP45" s="1"/>
      <c r="AQ45" s="1"/>
      <c r="AR45" s="1"/>
      <c r="AS45" s="1"/>
    </row>
    <row r="46" customFormat="false" ht="12.75" hidden="false" customHeight="true" outlineLevel="0" collapsed="false">
      <c r="A46" s="245" t="s">
        <v>188</v>
      </c>
      <c r="C46" s="4"/>
      <c r="D46" s="177" t="n">
        <f aca="false">E71</f>
        <v>0</v>
      </c>
      <c r="E46" s="1"/>
      <c r="F46" s="187"/>
      <c r="G46" s="9"/>
      <c r="H46" s="240"/>
      <c r="I46" s="240"/>
      <c r="J46" s="234"/>
      <c r="K46" s="240"/>
      <c r="L46" s="241"/>
      <c r="M46" s="1"/>
      <c r="N46" s="246" t="n">
        <v>0</v>
      </c>
      <c r="O46" s="246"/>
      <c r="P46" s="177" t="n">
        <v>0</v>
      </c>
      <c r="Q46" s="70"/>
      <c r="R46" s="70"/>
      <c r="S46" s="1"/>
      <c r="T46" s="1"/>
      <c r="U46" s="1"/>
      <c r="AN46" s="1"/>
      <c r="AO46" s="1"/>
      <c r="AP46" s="1"/>
      <c r="AQ46" s="1"/>
      <c r="AR46" s="1"/>
      <c r="AS46" s="1"/>
    </row>
    <row r="47" customFormat="false" ht="12.75" hidden="false" customHeight="true" outlineLevel="0" collapsed="false">
      <c r="A47" s="245" t="s">
        <v>189</v>
      </c>
      <c r="C47" s="4"/>
      <c r="D47" s="177" t="n">
        <f aca="false">E72</f>
        <v>0</v>
      </c>
      <c r="E47" s="1"/>
      <c r="F47" s="227"/>
      <c r="G47" s="247" t="s">
        <v>83</v>
      </c>
      <c r="H47" s="248" t="n">
        <f aca="false">H45-D40</f>
        <v>0</v>
      </c>
      <c r="I47" s="248" t="n">
        <f aca="false">+I45-D24</f>
        <v>0</v>
      </c>
      <c r="J47" s="248" t="n">
        <f aca="false">+J45-D50</f>
        <v>0</v>
      </c>
      <c r="K47" s="249" t="n">
        <f aca="false">+K45-D38</f>
        <v>0</v>
      </c>
      <c r="L47" s="250" t="n">
        <f aca="false">+L43-L45</f>
        <v>0</v>
      </c>
      <c r="M47" s="1"/>
      <c r="N47" s="246" t="n">
        <v>0</v>
      </c>
      <c r="O47" s="246"/>
      <c r="P47" s="177" t="n">
        <v>0</v>
      </c>
      <c r="Q47" s="70"/>
      <c r="R47" s="70"/>
      <c r="AN47" s="1"/>
      <c r="AO47" s="1"/>
      <c r="AP47" s="1"/>
      <c r="AQ47" s="1"/>
      <c r="AR47" s="1"/>
      <c r="AS47" s="1"/>
    </row>
    <row r="48" customFormat="false" ht="12.75" hidden="false" customHeight="true" outlineLevel="0" collapsed="false">
      <c r="A48" s="245" t="s">
        <v>190</v>
      </c>
      <c r="C48" s="4"/>
      <c r="D48" s="177" t="n">
        <f aca="false">E73</f>
        <v>0</v>
      </c>
      <c r="E48" s="1"/>
      <c r="F48" s="251"/>
      <c r="G48" s="252"/>
      <c r="H48" s="253"/>
      <c r="I48" s="253"/>
      <c r="J48" s="254"/>
      <c r="K48" s="255"/>
      <c r="L48" s="256"/>
      <c r="M48" s="1"/>
      <c r="N48" s="246" t="n">
        <v>0</v>
      </c>
      <c r="O48" s="246"/>
      <c r="P48" s="177" t="n">
        <v>0</v>
      </c>
      <c r="Q48" s="70"/>
      <c r="R48" s="70"/>
      <c r="AN48" s="1"/>
      <c r="AO48" s="1"/>
      <c r="AP48" s="1"/>
      <c r="AQ48" s="1"/>
      <c r="AR48" s="1"/>
      <c r="AS48" s="1"/>
    </row>
    <row r="49" customFormat="false" ht="12.75" hidden="true" customHeight="true" outlineLevel="0" collapsed="false">
      <c r="A49" s="245" t="s">
        <v>191</v>
      </c>
      <c r="C49" s="4"/>
      <c r="D49" s="177" t="n">
        <v>0</v>
      </c>
      <c r="E49" s="1"/>
      <c r="F49" s="1"/>
      <c r="G49" s="1"/>
      <c r="H49" s="1"/>
      <c r="I49" s="1"/>
      <c r="J49" s="213"/>
      <c r="K49" s="1"/>
      <c r="L49" s="1"/>
      <c r="M49" s="1"/>
      <c r="N49" s="177" t="n">
        <v>0</v>
      </c>
      <c r="O49" s="177" t="n">
        <v>0</v>
      </c>
      <c r="P49" s="204" t="n">
        <v>0</v>
      </c>
      <c r="Q49" s="70"/>
      <c r="R49" s="70"/>
      <c r="AN49" s="1"/>
      <c r="AO49" s="1"/>
      <c r="AP49" s="1"/>
      <c r="AQ49" s="1"/>
      <c r="AR49" s="1"/>
      <c r="AS49" s="1"/>
    </row>
    <row r="50" customFormat="false" ht="12.75" hidden="false" customHeight="true" outlineLevel="0" collapsed="false">
      <c r="A50" s="245" t="s">
        <v>192</v>
      </c>
      <c r="C50" s="4"/>
      <c r="D50" s="257" t="n">
        <f aca="false">SUM(D44:D48)</f>
        <v>0</v>
      </c>
      <c r="E50" s="1"/>
      <c r="F50" s="1"/>
      <c r="G50" s="1"/>
      <c r="H50" s="1"/>
      <c r="I50" s="1"/>
      <c r="J50" s="213"/>
      <c r="K50" s="1"/>
      <c r="L50" s="1"/>
      <c r="M50" s="1"/>
      <c r="N50" s="257" t="n">
        <v>0</v>
      </c>
      <c r="O50" s="257" t="n">
        <f aca="false">SUM(O44:O48)</f>
        <v>0</v>
      </c>
      <c r="P50" s="257" t="n">
        <v>0</v>
      </c>
      <c r="Q50" s="70"/>
      <c r="R50" s="70"/>
      <c r="V50" s="258" t="n">
        <f aca="false">Y55+AA55</f>
        <v>0</v>
      </c>
      <c r="AN50" s="1"/>
      <c r="AO50" s="1"/>
      <c r="AP50" s="1"/>
      <c r="AQ50" s="1"/>
      <c r="AR50" s="1"/>
      <c r="AS50" s="1"/>
    </row>
    <row r="51" customFormat="false" ht="12.75" hidden="false" customHeight="true" outlineLevel="0" collapsed="false">
      <c r="A51" s="127"/>
      <c r="C51" s="4"/>
      <c r="D51" s="1"/>
      <c r="E51" s="213"/>
      <c r="F51" s="1"/>
      <c r="G51" s="155"/>
      <c r="H51" s="213"/>
      <c r="I51" s="1"/>
      <c r="J51" s="213"/>
      <c r="K51" s="1"/>
      <c r="L51" s="1"/>
      <c r="M51" s="1"/>
      <c r="N51" s="1"/>
      <c r="O51" s="1"/>
      <c r="P51" s="1"/>
      <c r="Q51" s="70"/>
      <c r="R51" s="70"/>
      <c r="V51" s="258" t="n">
        <f aca="false">W55</f>
        <v>0</v>
      </c>
      <c r="AN51" s="1"/>
      <c r="AO51" s="1"/>
      <c r="AP51" s="1"/>
      <c r="AQ51" s="1"/>
      <c r="AR51" s="1"/>
      <c r="AS51" s="1"/>
    </row>
    <row r="52" customFormat="false" ht="12.75" hidden="false" customHeight="true" outlineLevel="0" collapsed="false">
      <c r="A52" s="1"/>
      <c r="B52" s="1"/>
      <c r="C52" s="1"/>
      <c r="D52" s="1"/>
      <c r="G52" s="1"/>
      <c r="H52" s="1"/>
      <c r="I52" s="1"/>
      <c r="J52" s="213"/>
      <c r="K52" s="1"/>
      <c r="L52" s="1"/>
      <c r="M52" s="1"/>
      <c r="N52" s="1"/>
      <c r="O52" s="1"/>
      <c r="P52" s="1"/>
      <c r="Q52" s="70"/>
      <c r="R52" s="70"/>
      <c r="AN52" s="1"/>
      <c r="AO52" s="1"/>
      <c r="AP52" s="1"/>
      <c r="AQ52" s="1"/>
      <c r="AR52" s="1"/>
      <c r="AS52" s="1"/>
    </row>
    <row r="53" customFormat="false" ht="12.75" hidden="false" customHeight="true" outlineLevel="0" collapsed="false">
      <c r="A53" s="148" t="s">
        <v>193</v>
      </c>
      <c r="C53" s="4"/>
      <c r="D53" s="209" t="n">
        <v>0</v>
      </c>
      <c r="E53" s="1"/>
      <c r="F53" s="1"/>
      <c r="G53" s="1"/>
      <c r="H53" s="1"/>
      <c r="I53" s="1"/>
      <c r="J53" s="70"/>
      <c r="K53" s="1"/>
      <c r="L53" s="1"/>
      <c r="M53" s="1"/>
      <c r="N53" s="1"/>
      <c r="O53" s="1"/>
      <c r="P53" s="1"/>
      <c r="Q53" s="70"/>
      <c r="R53" s="70"/>
      <c r="AJ53" s="1"/>
      <c r="AK53" s="1"/>
      <c r="AN53" s="1"/>
      <c r="AO53" s="1"/>
      <c r="AP53" s="1"/>
      <c r="AQ53" s="1"/>
      <c r="AR53" s="1"/>
      <c r="AS53" s="1"/>
    </row>
    <row r="54" customFormat="false" ht="12.75" hidden="false" customHeight="true" outlineLevel="0" collapsed="false">
      <c r="A54" s="1"/>
      <c r="E54" s="1"/>
      <c r="F54" s="1"/>
      <c r="G54" s="1"/>
      <c r="H54" s="1"/>
      <c r="I54" s="1"/>
      <c r="J54" s="70"/>
      <c r="K54" s="1"/>
      <c r="L54" s="1"/>
      <c r="M54" s="1"/>
      <c r="N54" s="1"/>
      <c r="O54" s="1"/>
      <c r="P54" s="1"/>
      <c r="Q54" s="70"/>
      <c r="R54" s="70"/>
      <c r="AJ54" s="1"/>
      <c r="AK54" s="1"/>
      <c r="AN54" s="1"/>
      <c r="AO54" s="1"/>
      <c r="AP54" s="1"/>
      <c r="AQ54" s="1"/>
      <c r="AR54" s="1"/>
      <c r="AS54" s="1"/>
    </row>
    <row r="55" customFormat="false" ht="12.75" hidden="true" customHeight="true" outlineLevel="0" collapsed="false">
      <c r="A55" s="1"/>
      <c r="E55" s="1"/>
      <c r="F55" s="1"/>
      <c r="G55" s="1"/>
      <c r="H55" s="1"/>
      <c r="I55" s="1"/>
      <c r="J55" s="70"/>
      <c r="K55" s="1"/>
      <c r="L55" s="1"/>
      <c r="M55" s="1"/>
      <c r="N55" s="1"/>
      <c r="O55" s="1"/>
      <c r="P55" s="1"/>
      <c r="Q55" s="70"/>
      <c r="R55" s="70"/>
      <c r="AJ55" s="1"/>
      <c r="AK55" s="1"/>
      <c r="AN55" s="1"/>
      <c r="AO55" s="1"/>
      <c r="AP55" s="1"/>
      <c r="AQ55" s="1"/>
      <c r="AR55" s="1"/>
      <c r="AS55" s="1"/>
    </row>
    <row r="56" customFormat="false" ht="12.75" hidden="true" customHeight="true" outlineLevel="0" collapsed="false">
      <c r="A56" s="1"/>
      <c r="E56" s="1"/>
      <c r="F56" s="1"/>
      <c r="G56" s="1"/>
      <c r="H56" s="1"/>
      <c r="I56" s="1"/>
      <c r="J56" s="70"/>
      <c r="K56" s="70"/>
      <c r="L56" s="247"/>
      <c r="M56" s="40"/>
      <c r="N56" s="40"/>
      <c r="O56" s="70"/>
      <c r="P56" s="70"/>
      <c r="Q56" s="70"/>
      <c r="R56" s="70"/>
      <c r="AJ56" s="1"/>
      <c r="AK56" s="1"/>
      <c r="AN56" s="1"/>
      <c r="AO56" s="1"/>
      <c r="AP56" s="1"/>
      <c r="AQ56" s="1"/>
      <c r="AR56" s="1"/>
      <c r="AS56" s="1"/>
    </row>
    <row r="57" customFormat="false" ht="12.75" hidden="true" customHeight="true" outlineLevel="0" collapsed="false">
      <c r="A57" s="1"/>
      <c r="D57" s="1"/>
      <c r="E57" s="1"/>
      <c r="F57" s="1"/>
      <c r="G57" s="1"/>
      <c r="H57" s="1"/>
      <c r="I57" s="259"/>
      <c r="J57" s="70"/>
      <c r="K57" s="70"/>
      <c r="L57" s="247"/>
      <c r="M57" s="40"/>
      <c r="N57" s="40"/>
      <c r="O57" s="70"/>
      <c r="P57" s="70"/>
      <c r="Q57" s="70"/>
      <c r="R57" s="70"/>
      <c r="AJ57" s="1"/>
      <c r="AK57" s="1"/>
      <c r="AN57" s="1"/>
      <c r="AO57" s="1"/>
      <c r="AP57" s="1"/>
      <c r="AQ57" s="1"/>
      <c r="AR57" s="1"/>
      <c r="AS57" s="1"/>
    </row>
    <row r="58" customFormat="false" ht="12.75" hidden="true" customHeight="true" outlineLevel="0" collapsed="false">
      <c r="A58" s="1"/>
      <c r="D58" s="1"/>
      <c r="E58" s="1"/>
      <c r="F58" s="1"/>
      <c r="G58" s="1"/>
      <c r="H58" s="1"/>
      <c r="I58" s="259"/>
      <c r="J58" s="70"/>
      <c r="K58" s="70"/>
      <c r="L58" s="247"/>
      <c r="M58" s="40"/>
      <c r="N58" s="40"/>
      <c r="O58" s="70"/>
      <c r="P58" s="70"/>
      <c r="Q58" s="70"/>
      <c r="R58" s="70"/>
      <c r="AJ58" s="1"/>
      <c r="AK58" s="1"/>
      <c r="AN58" s="1"/>
      <c r="AO58" s="1"/>
      <c r="AP58" s="1"/>
      <c r="AQ58" s="1"/>
      <c r="AR58" s="1"/>
      <c r="AS58" s="1"/>
    </row>
    <row r="59" customFormat="false" ht="12.75" hidden="true" customHeight="true" outlineLevel="0" collapsed="false">
      <c r="A59" s="1"/>
      <c r="D59" s="1"/>
      <c r="E59" s="1"/>
      <c r="F59" s="1"/>
      <c r="G59" s="1"/>
      <c r="H59" s="1"/>
      <c r="I59" s="259"/>
      <c r="J59" s="70"/>
      <c r="K59" s="70"/>
      <c r="L59" s="247"/>
      <c r="M59" s="40"/>
      <c r="N59" s="40"/>
      <c r="O59" s="70"/>
      <c r="P59" s="70"/>
      <c r="Q59" s="70"/>
      <c r="R59" s="70"/>
      <c r="AJ59" s="1"/>
      <c r="AK59" s="1"/>
      <c r="AN59" s="1"/>
      <c r="AO59" s="1"/>
      <c r="AP59" s="1"/>
      <c r="AQ59" s="1"/>
      <c r="AR59" s="1"/>
      <c r="AS59" s="1"/>
    </row>
    <row r="60" customFormat="false" ht="12.75" hidden="true" customHeight="true" outlineLevel="0" collapsed="false">
      <c r="A60" s="1"/>
      <c r="D60" s="1"/>
      <c r="E60" s="1"/>
      <c r="F60" s="1"/>
      <c r="G60" s="1"/>
      <c r="H60" s="1"/>
      <c r="I60" s="259"/>
      <c r="J60" s="70"/>
      <c r="K60" s="70"/>
      <c r="L60" s="247"/>
      <c r="M60" s="40"/>
      <c r="N60" s="40"/>
      <c r="O60" s="70"/>
      <c r="P60" s="70"/>
      <c r="Q60" s="70"/>
      <c r="R60" s="70"/>
      <c r="AJ60" s="1"/>
      <c r="AK60" s="1"/>
      <c r="AN60" s="1"/>
      <c r="AO60" s="1"/>
      <c r="AP60" s="1"/>
      <c r="AQ60" s="1"/>
      <c r="AR60" s="1"/>
      <c r="AS60" s="1"/>
    </row>
    <row r="61" customFormat="false" ht="12.75" hidden="true" customHeight="true" outlineLevel="0" collapsed="false">
      <c r="A61" s="1"/>
      <c r="D61" s="1"/>
      <c r="E61" s="1"/>
      <c r="F61" s="1"/>
      <c r="G61" s="1"/>
      <c r="H61" s="1"/>
      <c r="I61" s="259"/>
      <c r="J61" s="70"/>
      <c r="K61" s="70"/>
      <c r="L61" s="247"/>
      <c r="M61" s="40"/>
      <c r="N61" s="40"/>
      <c r="O61" s="70"/>
      <c r="P61" s="70"/>
      <c r="Q61" s="70"/>
      <c r="R61" s="70"/>
      <c r="AJ61" s="1"/>
      <c r="AK61" s="1"/>
      <c r="AN61" s="1"/>
      <c r="AO61" s="1"/>
      <c r="AP61" s="1"/>
      <c r="AQ61" s="1"/>
      <c r="AR61" s="1"/>
      <c r="AS61" s="1"/>
    </row>
    <row r="62" customFormat="false" ht="12.75" hidden="true" customHeight="true" outlineLevel="0" collapsed="false">
      <c r="A62" s="1"/>
      <c r="D62" s="1"/>
      <c r="E62" s="1"/>
      <c r="F62" s="1"/>
      <c r="G62" s="1"/>
      <c r="H62" s="1"/>
      <c r="I62" s="1"/>
      <c r="J62" s="70"/>
      <c r="K62" s="70"/>
      <c r="L62" s="247"/>
      <c r="M62" s="40"/>
      <c r="N62" s="40"/>
      <c r="O62" s="70"/>
      <c r="P62" s="70"/>
      <c r="Q62" s="70"/>
      <c r="R62" s="70"/>
      <c r="AJ62" s="1"/>
      <c r="AK62" s="1"/>
      <c r="AN62" s="1"/>
      <c r="AO62" s="1"/>
      <c r="AP62" s="1"/>
      <c r="AQ62" s="1"/>
      <c r="AR62" s="1"/>
      <c r="AS62" s="1"/>
    </row>
    <row r="63" customFormat="false" ht="12.75" hidden="false" customHeight="true" outlineLevel="0" collapsed="false">
      <c r="A63" s="1"/>
      <c r="E63" s="1"/>
      <c r="F63" s="1"/>
      <c r="G63" s="1"/>
      <c r="H63" s="1"/>
      <c r="I63" s="1"/>
      <c r="J63" s="70"/>
      <c r="K63" s="70"/>
      <c r="L63" s="247"/>
      <c r="M63" s="40"/>
      <c r="N63" s="40"/>
      <c r="O63" s="70"/>
      <c r="P63" s="70"/>
      <c r="Q63" s="70"/>
      <c r="R63" s="70"/>
      <c r="AJ63" s="1"/>
      <c r="AK63" s="1"/>
      <c r="AN63" s="1"/>
      <c r="AO63" s="1"/>
      <c r="AP63" s="1"/>
      <c r="AQ63" s="1"/>
      <c r="AR63" s="1"/>
      <c r="AS63" s="1"/>
    </row>
    <row r="64" customFormat="false" ht="12.75" hidden="false" customHeight="true" outlineLevel="0" collapsed="false">
      <c r="A64" s="1"/>
      <c r="E64" s="1"/>
      <c r="F64" s="1"/>
      <c r="G64" s="1"/>
      <c r="H64" s="260" t="s">
        <v>81</v>
      </c>
      <c r="I64" s="1"/>
      <c r="J64" s="70"/>
      <c r="K64" s="70"/>
      <c r="L64" s="247"/>
      <c r="M64" s="40"/>
      <c r="N64" s="40"/>
      <c r="O64" s="70"/>
      <c r="P64" s="70"/>
      <c r="Q64" s="70"/>
      <c r="R64" s="70"/>
      <c r="AJ64" s="1"/>
      <c r="AK64" s="1"/>
      <c r="AN64" s="1"/>
      <c r="AO64" s="1"/>
      <c r="AP64" s="1"/>
      <c r="AQ64" s="1"/>
      <c r="AR64" s="1"/>
      <c r="AS64" s="1"/>
    </row>
    <row r="65" customFormat="false" ht="12.75" hidden="false" customHeight="true" outlineLevel="0" collapsed="false">
      <c r="A65" s="1"/>
      <c r="H65" s="261" t="n">
        <f aca="false">H70</f>
        <v>37165</v>
      </c>
      <c r="I65" s="262" t="n">
        <f aca="false">H65+1</f>
        <v>37166</v>
      </c>
      <c r="J65" s="262" t="n">
        <f aca="false">I65+1</f>
        <v>37167</v>
      </c>
      <c r="K65" s="262" t="n">
        <f aca="false">J65+1</f>
        <v>37168</v>
      </c>
      <c r="L65" s="262" t="n">
        <f aca="false">K65+1</f>
        <v>37169</v>
      </c>
      <c r="M65" s="262" t="n">
        <f aca="false">L65+1</f>
        <v>37170</v>
      </c>
      <c r="N65" s="262" t="n">
        <f aca="false">M65+1</f>
        <v>37171</v>
      </c>
      <c r="O65" s="262" t="n">
        <f aca="false">N65+1</f>
        <v>37172</v>
      </c>
      <c r="P65" s="262" t="n">
        <f aca="false">O65+1</f>
        <v>37173</v>
      </c>
      <c r="Q65" s="262" t="n">
        <f aca="false">P65+1</f>
        <v>37174</v>
      </c>
      <c r="R65" s="262" t="n">
        <f aca="false">Q65+1</f>
        <v>37175</v>
      </c>
      <c r="S65" s="262" t="n">
        <f aca="false">R65+1</f>
        <v>37176</v>
      </c>
      <c r="T65" s="262" t="n">
        <f aca="false">S65+1</f>
        <v>37177</v>
      </c>
      <c r="U65" s="262" t="n">
        <f aca="false">T65+1</f>
        <v>37178</v>
      </c>
      <c r="V65" s="262" t="n">
        <f aca="false">U65+1</f>
        <v>37179</v>
      </c>
      <c r="W65" s="262" t="n">
        <f aca="false">V65+1</f>
        <v>37180</v>
      </c>
      <c r="X65" s="262" t="n">
        <f aca="false">W65+1</f>
        <v>37181</v>
      </c>
      <c r="Y65" s="262" t="n">
        <f aca="false">X65+1</f>
        <v>37182</v>
      </c>
      <c r="Z65" s="262" t="n">
        <f aca="false">Y65+1</f>
        <v>37183</v>
      </c>
      <c r="AA65" s="262" t="n">
        <f aca="false">Z65+1</f>
        <v>37184</v>
      </c>
      <c r="AB65" s="262" t="n">
        <f aca="false">AA65+1</f>
        <v>37185</v>
      </c>
      <c r="AC65" s="262" t="n">
        <f aca="false">AB65+1</f>
        <v>37186</v>
      </c>
      <c r="AD65" s="262" t="n">
        <f aca="false">AC65+1</f>
        <v>37187</v>
      </c>
      <c r="AE65" s="262" t="n">
        <f aca="false">AD65+1</f>
        <v>37188</v>
      </c>
      <c r="AF65" s="262" t="n">
        <f aca="false">AE65+1</f>
        <v>37189</v>
      </c>
      <c r="AG65" s="262" t="n">
        <f aca="false">AF65+1</f>
        <v>37190</v>
      </c>
      <c r="AH65" s="262" t="n">
        <f aca="false">AG65+1</f>
        <v>37191</v>
      </c>
      <c r="AI65" s="262" t="n">
        <f aca="false">AH65+1</f>
        <v>37192</v>
      </c>
      <c r="AJ65" s="262" t="n">
        <f aca="false">AI65+1</f>
        <v>37193</v>
      </c>
      <c r="AK65" s="262" t="n">
        <f aca="false">AJ65+1</f>
        <v>37194</v>
      </c>
      <c r="AL65" s="263" t="n">
        <f aca="false">AK65+1</f>
        <v>37195</v>
      </c>
      <c r="AN65" s="1"/>
      <c r="AO65" s="1"/>
      <c r="AP65" s="1"/>
      <c r="AQ65" s="1"/>
      <c r="AR65" s="1"/>
      <c r="AS65" s="1"/>
    </row>
    <row r="66" customFormat="false" ht="12.75" hidden="false" customHeight="true" outlineLevel="0" collapsed="false">
      <c r="D66" s="1"/>
      <c r="E66" s="1"/>
      <c r="F66" s="1"/>
      <c r="G66" s="264" t="s">
        <v>194</v>
      </c>
      <c r="H66" s="265" t="n">
        <f aca="false">VLOOKUP(H$65,$S$8:$AG$38,7,0)+VLOOKUP(H$65,$S$8:$AG38,8,0)</f>
        <v>0</v>
      </c>
      <c r="I66" s="265" t="n">
        <f aca="false">VLOOKUP(I$65,$S$8:$AG$38,7,0)+VLOOKUP(I$65,$S$8:$AG38,8,0)</f>
        <v>0</v>
      </c>
      <c r="J66" s="265" t="n">
        <f aca="false">VLOOKUP(J$65,$S$8:$AG$38,7,0)+VLOOKUP(J$65,$S$8:$AG38,8,0)</f>
        <v>0</v>
      </c>
      <c r="K66" s="265" t="n">
        <f aca="false">VLOOKUP(K$65,$S$8:$AG$38,7,0)+VLOOKUP(K$65,$S$8:$AG38,8,0)</f>
        <v>0</v>
      </c>
      <c r="L66" s="265" t="n">
        <f aca="false">VLOOKUP(L$65,$S$8:$AG$38,7,0)+VLOOKUP(L$65,$S$8:$AG38,8,0)</f>
        <v>0</v>
      </c>
      <c r="M66" s="265" t="n">
        <f aca="false">VLOOKUP(M$65,$S$8:$AG$38,7,0)+VLOOKUP(M$65,$S$8:$AG38,8,0)</f>
        <v>0</v>
      </c>
      <c r="N66" s="265" t="n">
        <f aca="false">VLOOKUP(N$65,$S$8:$AG$38,7,0)+VLOOKUP(N$65,$S$8:$AG38,8,0)</f>
        <v>0</v>
      </c>
      <c r="O66" s="265" t="n">
        <f aca="false">VLOOKUP(O$65,$S$8:$AG$38,7,0)+VLOOKUP(O$65,$S$8:$AG38,8,0)</f>
        <v>0</v>
      </c>
      <c r="P66" s="265" t="n">
        <f aca="false">VLOOKUP(P$65,$S$8:$AG$38,7,0)+VLOOKUP(P$65,$S$8:$AG38,8,0)</f>
        <v>0</v>
      </c>
      <c r="Q66" s="265" t="n">
        <f aca="false">VLOOKUP(Q$65,$S$8:$AG$38,7,0)+VLOOKUP(Q$65,$S$8:$AG38,8,0)</f>
        <v>0</v>
      </c>
      <c r="R66" s="265" t="n">
        <f aca="false">VLOOKUP(R$65,$S$8:$AG$38,7,0)+VLOOKUP(R$65,$S$8:$AG38,8,0)</f>
        <v>0</v>
      </c>
      <c r="S66" s="265" t="n">
        <f aca="false">VLOOKUP(S$65,$S$8:$AG$38,7,0)+VLOOKUP(S$65,$S$8:$AG38,8,0)</f>
        <v>0</v>
      </c>
      <c r="T66" s="265" t="n">
        <f aca="false">VLOOKUP(T$65,$S$8:$AG$38,7,0)+VLOOKUP(T$65,$S$8:$AG38,8,0)</f>
        <v>0</v>
      </c>
      <c r="U66" s="265" t="n">
        <f aca="false">VLOOKUP(U$65,$S$8:$AG$38,7,0)+VLOOKUP(U$65,$S$8:$AG38,8,0)</f>
        <v>0</v>
      </c>
      <c r="V66" s="265" t="n">
        <f aca="false">VLOOKUP(V$65,$S$8:$AG$38,7,0)+VLOOKUP(V$65,$S$8:$AG38,8,0)</f>
        <v>0</v>
      </c>
      <c r="W66" s="265" t="n">
        <f aca="false">VLOOKUP(W$65,$S$8:$AG$38,7,0)+VLOOKUP(W$65,$S$8:$AG38,8,0)</f>
        <v>0</v>
      </c>
      <c r="X66" s="265" t="n">
        <f aca="false">VLOOKUP(X$65,$S$8:$AG$38,7,0)+VLOOKUP(X$65,$S$8:$AG38,8,0)</f>
        <v>0</v>
      </c>
      <c r="Y66" s="265" t="n">
        <f aca="false">VLOOKUP(Y$65,$S$8:$AG$38,7,0)+VLOOKUP(Y$65,$S$8:$AG38,8,0)</f>
        <v>0</v>
      </c>
      <c r="Z66" s="265" t="n">
        <f aca="false">VLOOKUP(Z$65,$S$8:$AG$38,7,0)+VLOOKUP(Z$65,$S$8:$AG38,8,0)</f>
        <v>0</v>
      </c>
      <c r="AA66" s="265" t="n">
        <f aca="false">VLOOKUP(AA$65,$S$8:$AG$38,7,0)+VLOOKUP(AA$65,$S$8:$AG38,8,0)</f>
        <v>0</v>
      </c>
      <c r="AB66" s="265" t="n">
        <f aca="false">VLOOKUP(AB$65,$S$8:$AG$38,7,0)+VLOOKUP(AB$65,$S$8:$AG38,8,0)</f>
        <v>0</v>
      </c>
      <c r="AC66" s="265" t="n">
        <f aca="false">VLOOKUP(AC$65,$S$8:$AG$38,7,0)+VLOOKUP(AC$65,$S$8:$AG38,8,0)</f>
        <v>0</v>
      </c>
      <c r="AD66" s="265" t="n">
        <f aca="false">VLOOKUP(AD$65,$S$8:$AG$38,7,0)+VLOOKUP(AD$65,$S$8:$AG38,8,0)</f>
        <v>0</v>
      </c>
      <c r="AE66" s="265" t="n">
        <f aca="false">VLOOKUP(AE$65,$S$8:$AG$38,7,0)+VLOOKUP(AE$65,$S$8:$AG38,8,0)</f>
        <v>0</v>
      </c>
      <c r="AF66" s="265" t="n">
        <f aca="false">VLOOKUP(AF$65,$S$8:$AG$38,7,0)+VLOOKUP(AF$65,$S$8:$AG38,8,0)</f>
        <v>0</v>
      </c>
      <c r="AG66" s="265" t="n">
        <f aca="false">VLOOKUP(AG$65,$S$8:$AG$38,7,0)+VLOOKUP(AG$65,$S$8:$AG38,8,0)</f>
        <v>0</v>
      </c>
      <c r="AH66" s="265" t="n">
        <f aca="false">VLOOKUP(AH$65,$S$8:$AG$38,7,0)+VLOOKUP(AH$65,$S$8:$AG38,8,0)</f>
        <v>0</v>
      </c>
      <c r="AI66" s="265" t="n">
        <f aca="false">VLOOKUP(AI$65,$S$8:$AG$38,7,0)+VLOOKUP(AI$65,$S$8:$AG38,8,0)</f>
        <v>0</v>
      </c>
      <c r="AJ66" s="265" t="n">
        <f aca="false">VLOOKUP(AJ$65,$S$8:$AG$38,7,0)+VLOOKUP(AJ$65,$S$8:$AG38,8,0)</f>
        <v>0</v>
      </c>
      <c r="AK66" s="265" t="n">
        <f aca="false">VLOOKUP(AK$65,$S$8:$AG$38,7,0)+VLOOKUP(AK$65,$S$8:$AG38,8,0)</f>
        <v>0</v>
      </c>
      <c r="AL66" s="265" t="n">
        <f aca="false">VLOOKUP(AL$65,$S$8:$AG$38,7,0)+VLOOKUP(AL$65,$S$8:$AG38,8,0)</f>
        <v>0</v>
      </c>
      <c r="AO66" s="1"/>
      <c r="AP66" s="1"/>
      <c r="AQ66" s="1"/>
      <c r="AR66" s="1"/>
      <c r="AS66" s="1"/>
      <c r="AT66" s="1"/>
    </row>
    <row r="67" customFormat="false" ht="12.75" hidden="false" customHeight="true" outlineLevel="0" collapsed="false">
      <c r="A67" s="266" t="s">
        <v>195</v>
      </c>
      <c r="B67" s="266"/>
      <c r="C67" s="267"/>
      <c r="D67" s="267"/>
      <c r="E67" s="268" t="s">
        <v>196</v>
      </c>
      <c r="F67" s="267"/>
      <c r="G67" s="269" t="s">
        <v>197</v>
      </c>
      <c r="H67" s="270"/>
      <c r="I67" s="271"/>
      <c r="J67" s="271"/>
      <c r="K67" s="271"/>
      <c r="L67" s="271"/>
      <c r="M67" s="271"/>
      <c r="N67" s="271"/>
      <c r="O67" s="271"/>
      <c r="P67" s="271"/>
      <c r="Q67" s="271"/>
      <c r="R67" s="271"/>
      <c r="S67" s="271"/>
      <c r="T67" s="271"/>
      <c r="U67" s="271"/>
      <c r="V67" s="271"/>
      <c r="W67" s="271"/>
      <c r="X67" s="271"/>
      <c r="Y67" s="271"/>
      <c r="Z67" s="271"/>
      <c r="AA67" s="271"/>
      <c r="AB67" s="271"/>
      <c r="AC67" s="271"/>
      <c r="AD67" s="271"/>
      <c r="AE67" s="271"/>
      <c r="AF67" s="271"/>
      <c r="AG67" s="271"/>
      <c r="AH67" s="271"/>
      <c r="AI67" s="271"/>
      <c r="AJ67" s="271"/>
      <c r="AK67" s="271"/>
      <c r="AL67" s="272"/>
      <c r="AM67" s="267"/>
      <c r="AN67" s="267"/>
      <c r="AO67" s="1"/>
      <c r="AP67" s="1"/>
      <c r="AQ67" s="1"/>
      <c r="AR67" s="1"/>
      <c r="AS67" s="1"/>
      <c r="AT67" s="1"/>
    </row>
    <row r="68" customFormat="false" ht="12.75" hidden="false" customHeight="true" outlineLevel="0" collapsed="false">
      <c r="A68" s="273" t="s">
        <v>82</v>
      </c>
      <c r="B68" s="274" t="n">
        <f aca="false">+H47</f>
        <v>0</v>
      </c>
      <c r="C68" s="267"/>
      <c r="D68" s="275" t="s">
        <v>198</v>
      </c>
      <c r="E68" s="275" t="s">
        <v>142</v>
      </c>
      <c r="F68" s="276" t="s">
        <v>199</v>
      </c>
      <c r="G68" s="264" t="s">
        <v>200</v>
      </c>
      <c r="H68" s="277" t="n">
        <f aca="false">SUM(H66:H67)</f>
        <v>0</v>
      </c>
      <c r="I68" s="278" t="n">
        <f aca="false">SUM(I66:I67)</f>
        <v>0</v>
      </c>
      <c r="J68" s="278" t="n">
        <f aca="false">SUM(J66:J67)</f>
        <v>0</v>
      </c>
      <c r="K68" s="278" t="n">
        <f aca="false">SUM(K66:K67)</f>
        <v>0</v>
      </c>
      <c r="L68" s="278" t="n">
        <f aca="false">SUM(L66:L67)</f>
        <v>0</v>
      </c>
      <c r="M68" s="278" t="n">
        <f aca="false">SUM(M66:M67)</f>
        <v>0</v>
      </c>
      <c r="N68" s="278" t="n">
        <f aca="false">SUM(N66:N67)</f>
        <v>0</v>
      </c>
      <c r="O68" s="278" t="n">
        <f aca="false">SUM(O66:O67)</f>
        <v>0</v>
      </c>
      <c r="P68" s="278" t="n">
        <f aca="false">SUM(P66:P67)</f>
        <v>0</v>
      </c>
      <c r="Q68" s="278" t="n">
        <f aca="false">SUM(Q66:Q67)</f>
        <v>0</v>
      </c>
      <c r="R68" s="278" t="n">
        <f aca="false">SUM(R66:R67)</f>
        <v>0</v>
      </c>
      <c r="S68" s="278" t="n">
        <f aca="false">SUM(S66:S67)</f>
        <v>0</v>
      </c>
      <c r="T68" s="278" t="n">
        <f aca="false">SUM(T66:T67)</f>
        <v>0</v>
      </c>
      <c r="U68" s="278" t="n">
        <f aca="false">SUM(U66:U67)</f>
        <v>0</v>
      </c>
      <c r="V68" s="278" t="n">
        <f aca="false">SUM(V66:V67)</f>
        <v>0</v>
      </c>
      <c r="W68" s="278" t="n">
        <f aca="false">SUM(W66:W67)</f>
        <v>0</v>
      </c>
      <c r="X68" s="278" t="n">
        <f aca="false">SUM(X66:X67)</f>
        <v>0</v>
      </c>
      <c r="Y68" s="278" t="n">
        <f aca="false">SUM(Y66:Y67)</f>
        <v>0</v>
      </c>
      <c r="Z68" s="278" t="n">
        <f aca="false">SUM(Z66:Z67)</f>
        <v>0</v>
      </c>
      <c r="AA68" s="278" t="n">
        <f aca="false">SUM(AA66:AA67)</f>
        <v>0</v>
      </c>
      <c r="AB68" s="278" t="n">
        <f aca="false">SUM(AB66:AB67)</f>
        <v>0</v>
      </c>
      <c r="AC68" s="278" t="n">
        <f aca="false">SUM(AC66:AC67)</f>
        <v>0</v>
      </c>
      <c r="AD68" s="278" t="n">
        <f aca="false">SUM(AD66:AD67)</f>
        <v>0</v>
      </c>
      <c r="AE68" s="278" t="n">
        <f aca="false">SUM(AE66:AE67)</f>
        <v>0</v>
      </c>
      <c r="AF68" s="278" t="n">
        <f aca="false">SUM(AF66:AF67)</f>
        <v>0</v>
      </c>
      <c r="AG68" s="278" t="n">
        <f aca="false">SUM(AG66:AG67)</f>
        <v>0</v>
      </c>
      <c r="AH68" s="278" t="n">
        <f aca="false">SUM(AH66:AH67)</f>
        <v>0</v>
      </c>
      <c r="AI68" s="278" t="n">
        <f aca="false">SUM(AI66:AI67)</f>
        <v>0</v>
      </c>
      <c r="AJ68" s="278" t="n">
        <f aca="false">SUM(AJ66:AJ67)</f>
        <v>0</v>
      </c>
      <c r="AK68" s="278" t="n">
        <f aca="false">SUM(AK66:AK67)</f>
        <v>0</v>
      </c>
      <c r="AL68" s="279" t="n">
        <f aca="false">SUM(AL66:AL67)</f>
        <v>0</v>
      </c>
      <c r="AM68" s="267"/>
      <c r="AN68" s="1"/>
      <c r="AO68" s="1"/>
      <c r="AP68" s="1"/>
      <c r="AQ68" s="1"/>
      <c r="AR68" s="1"/>
      <c r="AS68" s="1"/>
      <c r="AT68" s="1"/>
    </row>
    <row r="69" customFormat="false" ht="12.75" hidden="false" customHeight="true" outlineLevel="0" collapsed="false">
      <c r="A69" s="273" t="s">
        <v>80</v>
      </c>
      <c r="B69" s="274" t="n">
        <f aca="false">+I47</f>
        <v>0</v>
      </c>
      <c r="C69" s="267"/>
      <c r="D69" s="280" t="s">
        <v>201</v>
      </c>
      <c r="E69" s="280" t="s">
        <v>201</v>
      </c>
      <c r="F69" s="281" t="s">
        <v>137</v>
      </c>
      <c r="G69" s="282"/>
      <c r="H69" s="283" t="s">
        <v>202</v>
      </c>
      <c r="I69" s="267"/>
      <c r="J69" s="267"/>
      <c r="K69" s="267"/>
      <c r="L69" s="267"/>
      <c r="M69" s="267"/>
      <c r="N69" s="267"/>
      <c r="O69" s="267"/>
      <c r="P69" s="267"/>
      <c r="Q69" s="267"/>
      <c r="R69" s="267"/>
      <c r="S69" s="267"/>
      <c r="T69" s="267"/>
      <c r="U69" s="267"/>
      <c r="V69" s="267"/>
      <c r="W69" s="267"/>
      <c r="X69" s="267"/>
      <c r="Y69" s="267"/>
      <c r="Z69" s="267"/>
      <c r="AA69" s="267"/>
      <c r="AB69" s="267"/>
      <c r="AC69" s="267"/>
      <c r="AD69" s="267"/>
      <c r="AE69" s="267"/>
      <c r="AF69" s="267"/>
      <c r="AG69" s="267"/>
      <c r="AH69" s="267"/>
      <c r="AI69" s="267"/>
      <c r="AJ69" s="267"/>
      <c r="AK69" s="267"/>
      <c r="AL69" s="267"/>
      <c r="AM69" s="267"/>
      <c r="AN69" s="1"/>
      <c r="AO69" s="1"/>
      <c r="AP69" s="1"/>
      <c r="AQ69" s="1"/>
      <c r="AR69" s="1"/>
      <c r="AS69" s="1"/>
      <c r="AT69" s="1"/>
    </row>
    <row r="70" customFormat="false" ht="12.75" hidden="false" customHeight="true" outlineLevel="0" collapsed="false">
      <c r="A70" s="284"/>
      <c r="B70" s="284"/>
      <c r="C70" s="267"/>
      <c r="D70" s="285"/>
      <c r="E70" s="285"/>
      <c r="F70" s="285"/>
      <c r="G70" s="284"/>
      <c r="H70" s="286" t="n">
        <f aca="false">B4</f>
        <v>37165</v>
      </c>
      <c r="I70" s="286" t="n">
        <f aca="false">C4</f>
        <v>0</v>
      </c>
      <c r="J70" s="286" t="n">
        <f aca="false">D4</f>
        <v>0</v>
      </c>
      <c r="K70" s="286" t="str">
        <f aca="false">E4</f>
        <v>Check Figures</v>
      </c>
      <c r="L70" s="286" t="n">
        <f aca="false">F4</f>
        <v>0</v>
      </c>
      <c r="M70" s="286" t="n">
        <f aca="false">G4</f>
        <v>0</v>
      </c>
      <c r="N70" s="286" t="n">
        <f aca="false">H4</f>
        <v>0</v>
      </c>
      <c r="O70" s="286" t="n">
        <f aca="false">I4</f>
        <v>0</v>
      </c>
      <c r="P70" s="286" t="n">
        <f aca="false">J4</f>
        <v>0</v>
      </c>
      <c r="Q70" s="286" t="n">
        <f aca="false">K4</f>
        <v>0</v>
      </c>
      <c r="R70" s="286" t="n">
        <f aca="false">L4</f>
        <v>0</v>
      </c>
      <c r="S70" s="286" t="n">
        <f aca="false">M4</f>
        <v>0</v>
      </c>
      <c r="T70" s="286" t="n">
        <f aca="false">N4</f>
        <v>0</v>
      </c>
      <c r="U70" s="286" t="n">
        <f aca="false">O4</f>
        <v>0</v>
      </c>
      <c r="V70" s="286" t="n">
        <f aca="false">P4</f>
        <v>0</v>
      </c>
      <c r="W70" s="286" t="n">
        <f aca="false">Q4</f>
        <v>0</v>
      </c>
      <c r="X70" s="286" t="n">
        <f aca="false">R4</f>
        <v>0</v>
      </c>
      <c r="Y70" s="286" t="n">
        <f aca="false">S4</f>
        <v>0</v>
      </c>
      <c r="Z70" s="286" t="n">
        <f aca="false">T4</f>
        <v>0</v>
      </c>
      <c r="AA70" s="286" t="n">
        <f aca="false">U4</f>
        <v>0</v>
      </c>
      <c r="AB70" s="286" t="n">
        <f aca="false">V4</f>
        <v>0</v>
      </c>
      <c r="AC70" s="286" t="n">
        <f aca="false">W4</f>
        <v>0</v>
      </c>
      <c r="AD70" s="286" t="n">
        <f aca="false">X4</f>
        <v>0</v>
      </c>
      <c r="AE70" s="286" t="n">
        <f aca="false">Y4</f>
        <v>0</v>
      </c>
      <c r="AF70" s="286" t="n">
        <f aca="false">Z4</f>
        <v>0</v>
      </c>
      <c r="AG70" s="286" t="n">
        <f aca="false">AA4</f>
        <v>0</v>
      </c>
      <c r="AH70" s="286" t="n">
        <f aca="false">AB4</f>
        <v>0</v>
      </c>
      <c r="AI70" s="286" t="n">
        <f aca="false">AC4</f>
        <v>0</v>
      </c>
      <c r="AJ70" s="286" t="n">
        <f aca="false">AD4</f>
        <v>0</v>
      </c>
      <c r="AK70" s="286" t="n">
        <f aca="false">AE4</f>
        <v>0</v>
      </c>
      <c r="AL70" s="286" t="n">
        <f aca="false">AF4</f>
        <v>0</v>
      </c>
      <c r="AM70" s="275" t="s">
        <v>142</v>
      </c>
      <c r="AN70" s="1"/>
      <c r="AO70" s="1"/>
      <c r="AP70" s="1"/>
      <c r="AQ70" s="1"/>
      <c r="AR70" s="1"/>
      <c r="AS70" s="1"/>
      <c r="AT70" s="1"/>
    </row>
    <row r="71" customFormat="false" ht="12.75" hidden="false" customHeight="true" outlineLevel="0" collapsed="false">
      <c r="A71" s="287" t="s">
        <v>203</v>
      </c>
      <c r="B71" s="288"/>
      <c r="C71" s="289"/>
      <c r="D71" s="290" t="n">
        <v>0</v>
      </c>
      <c r="E71" s="291" t="n">
        <f aca="false">AM71</f>
        <v>0</v>
      </c>
      <c r="F71" s="292" t="n">
        <f aca="false">E71-D71</f>
        <v>0</v>
      </c>
      <c r="G71" s="284"/>
      <c r="H71" s="290"/>
      <c r="I71" s="290"/>
      <c r="J71" s="290"/>
      <c r="K71" s="290"/>
      <c r="L71" s="290"/>
      <c r="M71" s="290"/>
      <c r="N71" s="290"/>
      <c r="O71" s="290"/>
      <c r="P71" s="290"/>
      <c r="Q71" s="290"/>
      <c r="R71" s="290"/>
      <c r="S71" s="290"/>
      <c r="T71" s="290"/>
      <c r="U71" s="290"/>
      <c r="V71" s="290"/>
      <c r="W71" s="290"/>
      <c r="X71" s="290"/>
      <c r="Y71" s="290"/>
      <c r="Z71" s="290"/>
      <c r="AA71" s="290"/>
      <c r="AB71" s="290"/>
      <c r="AC71" s="290"/>
      <c r="AD71" s="290"/>
      <c r="AE71" s="290"/>
      <c r="AF71" s="290"/>
      <c r="AG71" s="290"/>
      <c r="AH71" s="290"/>
      <c r="AI71" s="290"/>
      <c r="AJ71" s="290"/>
      <c r="AK71" s="290"/>
      <c r="AL71" s="290"/>
      <c r="AM71" s="293" t="n">
        <f aca="false">SUM(H71:AL71)</f>
        <v>0</v>
      </c>
      <c r="AN71" s="59"/>
      <c r="AO71" s="59"/>
      <c r="AP71" s="59"/>
      <c r="AQ71" s="59"/>
      <c r="AR71" s="59"/>
      <c r="AS71" s="59"/>
      <c r="AT71" s="59"/>
      <c r="AU71" s="294"/>
      <c r="AV71" s="294"/>
      <c r="AW71" s="294"/>
      <c r="AX71" s="294"/>
    </row>
    <row r="72" customFormat="false" ht="12.75" hidden="true" customHeight="true" outlineLevel="0" collapsed="false">
      <c r="A72" s="295" t="s">
        <v>204</v>
      </c>
      <c r="B72" s="288"/>
      <c r="C72" s="289"/>
      <c r="D72" s="296" t="n">
        <v>0</v>
      </c>
      <c r="E72" s="297" t="n">
        <f aca="false">AM72</f>
        <v>0</v>
      </c>
      <c r="F72" s="298" t="n">
        <f aca="false">E72-D72</f>
        <v>0</v>
      </c>
      <c r="G72" s="284"/>
      <c r="H72" s="299"/>
      <c r="I72" s="299"/>
      <c r="J72" s="299"/>
      <c r="K72" s="299"/>
      <c r="L72" s="299"/>
      <c r="M72" s="299"/>
      <c r="N72" s="299"/>
      <c r="O72" s="299"/>
      <c r="P72" s="299"/>
      <c r="Q72" s="299"/>
      <c r="R72" s="299"/>
      <c r="S72" s="299"/>
      <c r="T72" s="299"/>
      <c r="U72" s="299"/>
      <c r="V72" s="299"/>
      <c r="W72" s="299"/>
      <c r="X72" s="299"/>
      <c r="Y72" s="299"/>
      <c r="Z72" s="299"/>
      <c r="AA72" s="299"/>
      <c r="AB72" s="299"/>
      <c r="AC72" s="299"/>
      <c r="AD72" s="299"/>
      <c r="AE72" s="299"/>
      <c r="AF72" s="299"/>
      <c r="AG72" s="299"/>
      <c r="AH72" s="299"/>
      <c r="AI72" s="299"/>
      <c r="AJ72" s="299"/>
      <c r="AK72" s="299"/>
      <c r="AL72" s="299"/>
      <c r="AM72" s="293" t="n">
        <f aca="false">SUM(H72:AL72)</f>
        <v>0</v>
      </c>
      <c r="AN72" s="59"/>
      <c r="AO72" s="59"/>
      <c r="AP72" s="59"/>
      <c r="AQ72" s="59"/>
      <c r="AR72" s="59"/>
      <c r="AS72" s="59"/>
      <c r="AT72" s="59"/>
      <c r="AU72" s="294"/>
      <c r="AV72" s="294"/>
      <c r="AW72" s="294"/>
      <c r="AX72" s="294"/>
    </row>
    <row r="73" customFormat="false" ht="12.75" hidden="true" customHeight="true" outlineLevel="0" collapsed="false">
      <c r="A73" s="295" t="s">
        <v>173</v>
      </c>
      <c r="B73" s="288"/>
      <c r="C73" s="289"/>
      <c r="D73" s="296" t="n">
        <v>0</v>
      </c>
      <c r="E73" s="297" t="n">
        <f aca="false">AM73</f>
        <v>0</v>
      </c>
      <c r="F73" s="298" t="n">
        <f aca="false">E73-D73</f>
        <v>0</v>
      </c>
      <c r="G73" s="284"/>
      <c r="H73" s="299"/>
      <c r="I73" s="299"/>
      <c r="J73" s="299"/>
      <c r="K73" s="299"/>
      <c r="L73" s="299"/>
      <c r="M73" s="299"/>
      <c r="N73" s="299"/>
      <c r="O73" s="299"/>
      <c r="P73" s="299"/>
      <c r="Q73" s="299"/>
      <c r="R73" s="299"/>
      <c r="S73" s="299"/>
      <c r="T73" s="299"/>
      <c r="U73" s="299"/>
      <c r="V73" s="299"/>
      <c r="W73" s="299"/>
      <c r="X73" s="299"/>
      <c r="Y73" s="299"/>
      <c r="Z73" s="299"/>
      <c r="AA73" s="299"/>
      <c r="AB73" s="299"/>
      <c r="AC73" s="299"/>
      <c r="AD73" s="299"/>
      <c r="AE73" s="299"/>
      <c r="AF73" s="299"/>
      <c r="AG73" s="299"/>
      <c r="AH73" s="299"/>
      <c r="AI73" s="299"/>
      <c r="AJ73" s="299"/>
      <c r="AK73" s="299"/>
      <c r="AL73" s="299"/>
      <c r="AM73" s="293" t="n">
        <f aca="false">SUM(H73:AL73)</f>
        <v>0</v>
      </c>
      <c r="AN73" s="59"/>
      <c r="AO73" s="59"/>
      <c r="AP73" s="59"/>
      <c r="AQ73" s="59"/>
      <c r="AR73" s="59"/>
      <c r="AS73" s="59"/>
      <c r="AT73" s="59"/>
      <c r="AU73" s="294"/>
      <c r="AV73" s="294"/>
      <c r="AW73" s="294"/>
      <c r="AX73" s="294"/>
    </row>
    <row r="74" customFormat="false" ht="12.75" hidden="false" customHeight="true" outlineLevel="0" collapsed="false">
      <c r="A74" s="300" t="s">
        <v>205</v>
      </c>
      <c r="B74" s="284"/>
      <c r="C74" s="267"/>
      <c r="D74" s="301"/>
      <c r="E74" s="302"/>
      <c r="F74" s="302"/>
      <c r="G74" s="284"/>
      <c r="H74" s="301"/>
      <c r="I74" s="301"/>
      <c r="J74" s="301"/>
      <c r="K74" s="301"/>
      <c r="L74" s="301"/>
      <c r="M74" s="301"/>
      <c r="N74" s="301"/>
      <c r="O74" s="301"/>
      <c r="P74" s="301"/>
      <c r="Q74" s="301"/>
      <c r="R74" s="301"/>
      <c r="S74" s="301"/>
      <c r="T74" s="301"/>
      <c r="U74" s="301"/>
      <c r="V74" s="301"/>
      <c r="W74" s="301"/>
      <c r="X74" s="301"/>
      <c r="Y74" s="301"/>
      <c r="Z74" s="301"/>
      <c r="AA74" s="301"/>
      <c r="AB74" s="301"/>
      <c r="AC74" s="301"/>
      <c r="AD74" s="301"/>
      <c r="AE74" s="301"/>
      <c r="AF74" s="301"/>
      <c r="AG74" s="301"/>
      <c r="AH74" s="301"/>
      <c r="AI74" s="301"/>
      <c r="AJ74" s="301"/>
      <c r="AK74" s="301"/>
      <c r="AL74" s="301"/>
      <c r="AM74" s="301"/>
      <c r="AN74" s="59"/>
      <c r="AO74" s="59"/>
      <c r="AP74" s="59"/>
      <c r="AQ74" s="59"/>
      <c r="AR74" s="59"/>
      <c r="AS74" s="59"/>
      <c r="AT74" s="59"/>
      <c r="AU74" s="294"/>
      <c r="AV74" s="294"/>
      <c r="AW74" s="294"/>
      <c r="AX74" s="294"/>
    </row>
    <row r="75" customFormat="false" ht="12.75" hidden="false" customHeight="true" outlineLevel="0" collapsed="false">
      <c r="A75" s="284" t="s">
        <v>206</v>
      </c>
      <c r="B75" s="284"/>
      <c r="C75" s="267"/>
      <c r="D75" s="301"/>
      <c r="E75" s="302"/>
      <c r="F75" s="302"/>
      <c r="G75" s="284"/>
      <c r="H75" s="301"/>
      <c r="I75" s="301"/>
      <c r="J75" s="301"/>
      <c r="K75" s="301"/>
      <c r="L75" s="301"/>
      <c r="M75" s="301"/>
      <c r="N75" s="301"/>
      <c r="O75" s="301"/>
      <c r="P75" s="301"/>
      <c r="Q75" s="301"/>
      <c r="R75" s="301"/>
      <c r="S75" s="301"/>
      <c r="T75" s="301"/>
      <c r="U75" s="301"/>
      <c r="V75" s="301"/>
      <c r="W75" s="301"/>
      <c r="X75" s="301"/>
      <c r="Y75" s="301"/>
      <c r="Z75" s="301"/>
      <c r="AA75" s="301"/>
      <c r="AB75" s="301"/>
      <c r="AC75" s="301"/>
      <c r="AD75" s="301"/>
      <c r="AE75" s="301"/>
      <c r="AF75" s="301"/>
      <c r="AG75" s="301"/>
      <c r="AH75" s="301"/>
      <c r="AI75" s="301"/>
      <c r="AJ75" s="301"/>
      <c r="AK75" s="301"/>
      <c r="AL75" s="301"/>
      <c r="AM75" s="301"/>
      <c r="AN75" s="59"/>
      <c r="AO75" s="59"/>
      <c r="AP75" s="59"/>
      <c r="AQ75" s="59"/>
      <c r="AR75" s="59"/>
      <c r="AS75" s="59"/>
      <c r="AT75" s="59"/>
      <c r="AU75" s="294"/>
      <c r="AV75" s="294"/>
      <c r="AW75" s="294"/>
      <c r="AX75" s="294"/>
    </row>
    <row r="76" customFormat="false" ht="12.75" hidden="false" customHeight="true" outlineLevel="0" collapsed="false">
      <c r="A76" s="303" t="s">
        <v>207</v>
      </c>
      <c r="B76" s="304"/>
      <c r="C76" s="289"/>
      <c r="D76" s="290" t="n">
        <v>0</v>
      </c>
      <c r="E76" s="291" t="n">
        <f aca="false">AM76</f>
        <v>0</v>
      </c>
      <c r="F76" s="305" t="n">
        <f aca="false">E76-D76</f>
        <v>0</v>
      </c>
      <c r="G76" s="284"/>
      <c r="H76" s="306"/>
      <c r="I76" s="306"/>
      <c r="J76" s="306"/>
      <c r="K76" s="306"/>
      <c r="L76" s="306"/>
      <c r="M76" s="306"/>
      <c r="N76" s="306"/>
      <c r="O76" s="306"/>
      <c r="P76" s="306"/>
      <c r="Q76" s="306"/>
      <c r="R76" s="306"/>
      <c r="S76" s="306"/>
      <c r="T76" s="306"/>
      <c r="U76" s="306"/>
      <c r="V76" s="306"/>
      <c r="W76" s="306"/>
      <c r="X76" s="306"/>
      <c r="Y76" s="306"/>
      <c r="Z76" s="306"/>
      <c r="AA76" s="306"/>
      <c r="AB76" s="306"/>
      <c r="AC76" s="306"/>
      <c r="AD76" s="306"/>
      <c r="AE76" s="306"/>
      <c r="AF76" s="306"/>
      <c r="AG76" s="306"/>
      <c r="AH76" s="306"/>
      <c r="AI76" s="306"/>
      <c r="AJ76" s="306"/>
      <c r="AK76" s="306"/>
      <c r="AL76" s="306"/>
      <c r="AM76" s="293" t="n">
        <f aca="false">SUM(H76:AL76)</f>
        <v>0</v>
      </c>
      <c r="AN76" s="1"/>
      <c r="AO76" s="1"/>
      <c r="AP76" s="1"/>
      <c r="AQ76" s="1"/>
      <c r="AR76" s="1"/>
      <c r="AS76" s="1"/>
      <c r="AT76" s="1"/>
    </row>
    <row r="77" customFormat="false" ht="12.75" hidden="true" customHeight="true" outlineLevel="0" collapsed="false">
      <c r="A77" s="303" t="s">
        <v>208</v>
      </c>
      <c r="B77" s="304"/>
      <c r="C77" s="289"/>
      <c r="D77" s="290" t="n">
        <v>0</v>
      </c>
      <c r="E77" s="291" t="n">
        <f aca="false">AM77</f>
        <v>0</v>
      </c>
      <c r="F77" s="305" t="n">
        <f aca="false">E77-D77</f>
        <v>0</v>
      </c>
      <c r="G77" s="284"/>
      <c r="H77" s="306"/>
      <c r="I77" s="306"/>
      <c r="J77" s="306"/>
      <c r="K77" s="306"/>
      <c r="L77" s="306"/>
      <c r="M77" s="306"/>
      <c r="N77" s="306"/>
      <c r="O77" s="306"/>
      <c r="P77" s="306"/>
      <c r="Q77" s="306"/>
      <c r="R77" s="306"/>
      <c r="S77" s="306"/>
      <c r="T77" s="306"/>
      <c r="U77" s="306"/>
      <c r="V77" s="306"/>
      <c r="W77" s="306"/>
      <c r="X77" s="306"/>
      <c r="Y77" s="306"/>
      <c r="Z77" s="306"/>
      <c r="AA77" s="306"/>
      <c r="AB77" s="306"/>
      <c r="AC77" s="306"/>
      <c r="AD77" s="306"/>
      <c r="AE77" s="306"/>
      <c r="AF77" s="306"/>
      <c r="AG77" s="306"/>
      <c r="AH77" s="306"/>
      <c r="AI77" s="306"/>
      <c r="AJ77" s="306"/>
      <c r="AK77" s="306"/>
      <c r="AL77" s="306"/>
      <c r="AM77" s="293" t="n">
        <f aca="false">SUM(H77:AL77)</f>
        <v>0</v>
      </c>
      <c r="AN77" s="1"/>
      <c r="AO77" s="1"/>
      <c r="AP77" s="1"/>
      <c r="AQ77" s="1"/>
      <c r="AR77" s="1"/>
      <c r="AS77" s="1"/>
      <c r="AT77" s="1"/>
    </row>
    <row r="78" customFormat="false" ht="12.75" hidden="true" customHeight="true" outlineLevel="0" collapsed="false">
      <c r="A78" s="303" t="s">
        <v>209</v>
      </c>
      <c r="B78" s="304"/>
      <c r="C78" s="289"/>
      <c r="D78" s="290" t="n">
        <v>0</v>
      </c>
      <c r="E78" s="291" t="n">
        <f aca="false">AM78</f>
        <v>0</v>
      </c>
      <c r="F78" s="305" t="n">
        <f aca="false">E78-D78</f>
        <v>0</v>
      </c>
      <c r="G78" s="284"/>
      <c r="H78" s="306"/>
      <c r="I78" s="306"/>
      <c r="J78" s="306"/>
      <c r="K78" s="306"/>
      <c r="L78" s="306"/>
      <c r="M78" s="306"/>
      <c r="N78" s="306"/>
      <c r="O78" s="306"/>
      <c r="P78" s="306"/>
      <c r="Q78" s="306"/>
      <c r="R78" s="306"/>
      <c r="S78" s="306"/>
      <c r="T78" s="306"/>
      <c r="U78" s="306"/>
      <c r="V78" s="306"/>
      <c r="W78" s="306"/>
      <c r="X78" s="306"/>
      <c r="Y78" s="306"/>
      <c r="Z78" s="306"/>
      <c r="AA78" s="306"/>
      <c r="AB78" s="306"/>
      <c r="AC78" s="306"/>
      <c r="AD78" s="306"/>
      <c r="AE78" s="306"/>
      <c r="AF78" s="306"/>
      <c r="AG78" s="306"/>
      <c r="AH78" s="306"/>
      <c r="AI78" s="306"/>
      <c r="AJ78" s="306"/>
      <c r="AK78" s="306"/>
      <c r="AL78" s="306"/>
      <c r="AM78" s="293" t="n">
        <f aca="false">SUM(H78:AL78)</f>
        <v>0</v>
      </c>
      <c r="AN78" s="1"/>
      <c r="AO78" s="1"/>
      <c r="AP78" s="1"/>
      <c r="AQ78" s="1"/>
      <c r="AR78" s="1"/>
      <c r="AS78" s="1"/>
      <c r="AT78" s="1"/>
    </row>
    <row r="79" customFormat="false" ht="12.75" hidden="true" customHeight="true" outlineLevel="0" collapsed="false">
      <c r="A79" s="303" t="s">
        <v>210</v>
      </c>
      <c r="B79" s="304"/>
      <c r="C79" s="289"/>
      <c r="D79" s="290" t="n">
        <v>0</v>
      </c>
      <c r="E79" s="291" t="n">
        <f aca="false">AM79</f>
        <v>0</v>
      </c>
      <c r="F79" s="305" t="n">
        <f aca="false">E79-D79</f>
        <v>0</v>
      </c>
      <c r="G79" s="284"/>
      <c r="H79" s="306"/>
      <c r="I79" s="306"/>
      <c r="J79" s="306"/>
      <c r="K79" s="306"/>
      <c r="L79" s="306"/>
      <c r="M79" s="306"/>
      <c r="N79" s="306"/>
      <c r="O79" s="306"/>
      <c r="P79" s="306"/>
      <c r="Q79" s="306"/>
      <c r="R79" s="306"/>
      <c r="S79" s="306"/>
      <c r="T79" s="306"/>
      <c r="U79" s="306"/>
      <c r="V79" s="306"/>
      <c r="W79" s="306"/>
      <c r="X79" s="306"/>
      <c r="Y79" s="306"/>
      <c r="Z79" s="306"/>
      <c r="AA79" s="306"/>
      <c r="AB79" s="306"/>
      <c r="AC79" s="306"/>
      <c r="AD79" s="306"/>
      <c r="AE79" s="306"/>
      <c r="AF79" s="306"/>
      <c r="AG79" s="306"/>
      <c r="AH79" s="306"/>
      <c r="AI79" s="306"/>
      <c r="AJ79" s="306"/>
      <c r="AK79" s="306"/>
      <c r="AL79" s="306"/>
      <c r="AM79" s="293" t="n">
        <f aca="false">SUM(H79:AL79)</f>
        <v>0</v>
      </c>
      <c r="AN79" s="1"/>
      <c r="AO79" s="1"/>
      <c r="AP79" s="1"/>
      <c r="AQ79" s="1"/>
      <c r="AR79" s="1"/>
      <c r="AS79" s="1"/>
      <c r="AT79" s="1"/>
    </row>
    <row r="80" customFormat="false" ht="12.75" hidden="true" customHeight="true" outlineLevel="0" collapsed="false">
      <c r="A80" s="303" t="s">
        <v>211</v>
      </c>
      <c r="B80" s="304"/>
      <c r="C80" s="289"/>
      <c r="D80" s="290" t="n">
        <v>0</v>
      </c>
      <c r="E80" s="291" t="n">
        <f aca="false">AM80</f>
        <v>0</v>
      </c>
      <c r="F80" s="305" t="n">
        <f aca="false">E80-D80</f>
        <v>0</v>
      </c>
      <c r="G80" s="284"/>
      <c r="H80" s="306"/>
      <c r="I80" s="306"/>
      <c r="J80" s="306"/>
      <c r="K80" s="306"/>
      <c r="L80" s="306"/>
      <c r="M80" s="306"/>
      <c r="N80" s="306"/>
      <c r="O80" s="306"/>
      <c r="P80" s="306"/>
      <c r="Q80" s="306"/>
      <c r="R80" s="306"/>
      <c r="S80" s="306"/>
      <c r="T80" s="306"/>
      <c r="U80" s="306"/>
      <c r="V80" s="306"/>
      <c r="W80" s="306"/>
      <c r="X80" s="306"/>
      <c r="Y80" s="306"/>
      <c r="Z80" s="306"/>
      <c r="AA80" s="306"/>
      <c r="AB80" s="306"/>
      <c r="AC80" s="306"/>
      <c r="AD80" s="306"/>
      <c r="AE80" s="306"/>
      <c r="AF80" s="306"/>
      <c r="AG80" s="306"/>
      <c r="AH80" s="306"/>
      <c r="AI80" s="306"/>
      <c r="AJ80" s="306"/>
      <c r="AK80" s="306"/>
      <c r="AL80" s="306"/>
      <c r="AM80" s="293" t="n">
        <f aca="false">SUM(H80:AL80)</f>
        <v>0</v>
      </c>
      <c r="AN80" s="1"/>
      <c r="AO80" s="1"/>
      <c r="AP80" s="1"/>
      <c r="AQ80" s="1"/>
      <c r="AR80" s="1"/>
      <c r="AS80" s="1"/>
      <c r="AT80" s="1"/>
    </row>
    <row r="81" customFormat="false" ht="12.75" hidden="true" customHeight="true" outlineLevel="0" collapsed="false">
      <c r="A81" s="303" t="s">
        <v>212</v>
      </c>
      <c r="B81" s="304"/>
      <c r="C81" s="289"/>
      <c r="D81" s="290" t="n">
        <v>0</v>
      </c>
      <c r="E81" s="291" t="n">
        <f aca="false">AM81</f>
        <v>0</v>
      </c>
      <c r="F81" s="305" t="n">
        <f aca="false">E81-D81</f>
        <v>0</v>
      </c>
      <c r="G81" s="284"/>
      <c r="H81" s="306"/>
      <c r="I81" s="306"/>
      <c r="J81" s="306"/>
      <c r="K81" s="306"/>
      <c r="L81" s="306"/>
      <c r="M81" s="306"/>
      <c r="N81" s="306"/>
      <c r="O81" s="306"/>
      <c r="P81" s="306"/>
      <c r="Q81" s="306"/>
      <c r="R81" s="306"/>
      <c r="S81" s="306"/>
      <c r="T81" s="306"/>
      <c r="U81" s="306"/>
      <c r="V81" s="306"/>
      <c r="W81" s="306"/>
      <c r="X81" s="306"/>
      <c r="Y81" s="306"/>
      <c r="Z81" s="306"/>
      <c r="AA81" s="306"/>
      <c r="AB81" s="306"/>
      <c r="AC81" s="306"/>
      <c r="AD81" s="306"/>
      <c r="AE81" s="306"/>
      <c r="AF81" s="306"/>
      <c r="AG81" s="306"/>
      <c r="AH81" s="306"/>
      <c r="AI81" s="306"/>
      <c r="AJ81" s="306"/>
      <c r="AK81" s="306"/>
      <c r="AL81" s="306"/>
      <c r="AM81" s="293" t="n">
        <f aca="false">SUM(H81:AL81)</f>
        <v>0</v>
      </c>
      <c r="AN81" s="1"/>
      <c r="AO81" s="1"/>
      <c r="AP81" s="1"/>
      <c r="AQ81" s="1"/>
      <c r="AR81" s="1"/>
      <c r="AS81" s="1"/>
      <c r="AT81" s="1"/>
    </row>
    <row r="82" customFormat="false" ht="12.75" hidden="false" customHeight="true" outlineLevel="0" collapsed="false">
      <c r="A82" s="303" t="s">
        <v>213</v>
      </c>
      <c r="B82" s="304"/>
      <c r="C82" s="289"/>
      <c r="D82" s="290" t="n">
        <v>0</v>
      </c>
      <c r="E82" s="291" t="n">
        <f aca="false">AM82</f>
        <v>0</v>
      </c>
      <c r="F82" s="305" t="n">
        <f aca="false">E82-D82</f>
        <v>0</v>
      </c>
      <c r="G82" s="284"/>
      <c r="H82" s="306"/>
      <c r="I82" s="306"/>
      <c r="J82" s="306"/>
      <c r="K82" s="306"/>
      <c r="L82" s="306"/>
      <c r="M82" s="306"/>
      <c r="N82" s="306"/>
      <c r="O82" s="306"/>
      <c r="P82" s="306"/>
      <c r="Q82" s="306"/>
      <c r="R82" s="306"/>
      <c r="S82" s="306"/>
      <c r="T82" s="306"/>
      <c r="U82" s="306"/>
      <c r="V82" s="306"/>
      <c r="W82" s="306"/>
      <c r="X82" s="306"/>
      <c r="Y82" s="306"/>
      <c r="Z82" s="306"/>
      <c r="AA82" s="306"/>
      <c r="AB82" s="306"/>
      <c r="AC82" s="306"/>
      <c r="AD82" s="306"/>
      <c r="AE82" s="306"/>
      <c r="AF82" s="306"/>
      <c r="AG82" s="306"/>
      <c r="AH82" s="306"/>
      <c r="AI82" s="306"/>
      <c r="AJ82" s="306"/>
      <c r="AK82" s="306"/>
      <c r="AL82" s="306"/>
      <c r="AM82" s="293" t="n">
        <f aca="false">SUM(H82:AL82)</f>
        <v>0</v>
      </c>
      <c r="AN82" s="1"/>
      <c r="AO82" s="1"/>
      <c r="AP82" s="1"/>
      <c r="AQ82" s="1"/>
      <c r="AR82" s="1"/>
      <c r="AS82" s="1"/>
      <c r="AT82" s="1"/>
    </row>
    <row r="83" customFormat="false" ht="12.75" hidden="false" customHeight="true" outlineLevel="0" collapsed="false">
      <c r="A83" s="303" t="s">
        <v>214</v>
      </c>
      <c r="B83" s="304"/>
      <c r="C83" s="289"/>
      <c r="D83" s="290" t="n">
        <v>0</v>
      </c>
      <c r="E83" s="291" t="n">
        <f aca="false">AM83</f>
        <v>0</v>
      </c>
      <c r="F83" s="305" t="n">
        <f aca="false">E83-D83</f>
        <v>0</v>
      </c>
      <c r="G83" s="307" t="s">
        <v>215</v>
      </c>
      <c r="H83" s="308"/>
      <c r="I83" s="308"/>
      <c r="J83" s="308"/>
      <c r="K83" s="308"/>
      <c r="L83" s="308"/>
      <c r="M83" s="308"/>
      <c r="N83" s="308"/>
      <c r="O83" s="308"/>
      <c r="P83" s="308"/>
      <c r="Q83" s="308"/>
      <c r="R83" s="308"/>
      <c r="S83" s="308"/>
      <c r="T83" s="308"/>
      <c r="U83" s="308"/>
      <c r="V83" s="308"/>
      <c r="W83" s="308"/>
      <c r="X83" s="308"/>
      <c r="Y83" s="308"/>
      <c r="Z83" s="308"/>
      <c r="AA83" s="308"/>
      <c r="AB83" s="308"/>
      <c r="AC83" s="308"/>
      <c r="AD83" s="308"/>
      <c r="AE83" s="308"/>
      <c r="AF83" s="308"/>
      <c r="AG83" s="308"/>
      <c r="AH83" s="308"/>
      <c r="AI83" s="308"/>
      <c r="AJ83" s="308"/>
      <c r="AK83" s="308"/>
      <c r="AL83" s="308"/>
      <c r="AM83" s="293" t="n">
        <f aca="false">SUM(H83:AL83)</f>
        <v>0</v>
      </c>
      <c r="AN83" s="1"/>
      <c r="AO83" s="1"/>
      <c r="AP83" s="1"/>
      <c r="AQ83" s="1"/>
      <c r="AR83" s="1"/>
      <c r="AS83" s="1"/>
      <c r="AT83" s="1"/>
    </row>
    <row r="84" customFormat="false" ht="12.75" hidden="true" customHeight="true" outlineLevel="0" collapsed="false">
      <c r="A84" s="309" t="s">
        <v>216</v>
      </c>
      <c r="B84" s="304"/>
      <c r="C84" s="289"/>
      <c r="D84" s="290" t="n">
        <v>0</v>
      </c>
      <c r="E84" s="291" t="n">
        <f aca="false">AM84</f>
        <v>0</v>
      </c>
      <c r="F84" s="305" t="n">
        <f aca="false">E84-D84</f>
        <v>0</v>
      </c>
      <c r="G84" s="284"/>
      <c r="H84" s="306"/>
      <c r="I84" s="306"/>
      <c r="J84" s="306"/>
      <c r="K84" s="306"/>
      <c r="L84" s="306"/>
      <c r="M84" s="306"/>
      <c r="N84" s="306"/>
      <c r="O84" s="306"/>
      <c r="P84" s="306"/>
      <c r="Q84" s="306"/>
      <c r="R84" s="306"/>
      <c r="S84" s="306"/>
      <c r="T84" s="306"/>
      <c r="U84" s="306"/>
      <c r="V84" s="306"/>
      <c r="W84" s="306"/>
      <c r="X84" s="306"/>
      <c r="Y84" s="306"/>
      <c r="Z84" s="306"/>
      <c r="AA84" s="306"/>
      <c r="AB84" s="306"/>
      <c r="AC84" s="306"/>
      <c r="AD84" s="306"/>
      <c r="AE84" s="306"/>
      <c r="AF84" s="306"/>
      <c r="AG84" s="306"/>
      <c r="AH84" s="306"/>
      <c r="AI84" s="306"/>
      <c r="AJ84" s="306"/>
      <c r="AK84" s="306"/>
      <c r="AL84" s="306"/>
      <c r="AM84" s="293" t="n">
        <f aca="false">SUM(H84:AL84)</f>
        <v>0</v>
      </c>
      <c r="AN84" s="1"/>
      <c r="AO84" s="1"/>
      <c r="AP84" s="1"/>
      <c r="AQ84" s="1"/>
      <c r="AR84" s="1"/>
      <c r="AS84" s="1"/>
      <c r="AT84" s="1"/>
    </row>
    <row r="85" customFormat="false" ht="12.75" hidden="true" customHeight="true" outlineLevel="0" collapsed="false">
      <c r="A85" s="309" t="s">
        <v>216</v>
      </c>
      <c r="B85" s="304"/>
      <c r="C85" s="289"/>
      <c r="D85" s="290" t="n">
        <v>0</v>
      </c>
      <c r="E85" s="291" t="n">
        <f aca="false">AM85</f>
        <v>0</v>
      </c>
      <c r="F85" s="305" t="n">
        <f aca="false">E85-D85</f>
        <v>0</v>
      </c>
      <c r="G85" s="284"/>
      <c r="H85" s="306"/>
      <c r="I85" s="306"/>
      <c r="J85" s="306"/>
      <c r="K85" s="306"/>
      <c r="L85" s="306"/>
      <c r="M85" s="306"/>
      <c r="N85" s="306"/>
      <c r="O85" s="306"/>
      <c r="P85" s="306"/>
      <c r="Q85" s="306"/>
      <c r="R85" s="306"/>
      <c r="S85" s="306"/>
      <c r="T85" s="306"/>
      <c r="U85" s="306"/>
      <c r="V85" s="306"/>
      <c r="W85" s="306"/>
      <c r="X85" s="306"/>
      <c r="Y85" s="306"/>
      <c r="Z85" s="306"/>
      <c r="AA85" s="306"/>
      <c r="AB85" s="306"/>
      <c r="AC85" s="306"/>
      <c r="AD85" s="306"/>
      <c r="AE85" s="306"/>
      <c r="AF85" s="306"/>
      <c r="AG85" s="306"/>
      <c r="AH85" s="306"/>
      <c r="AI85" s="306"/>
      <c r="AJ85" s="306"/>
      <c r="AK85" s="306"/>
      <c r="AL85" s="306"/>
      <c r="AM85" s="293" t="n">
        <f aca="false">SUM(H85:AL85)</f>
        <v>0</v>
      </c>
      <c r="AN85" s="1"/>
      <c r="AO85" s="1"/>
      <c r="AP85" s="1"/>
      <c r="AQ85" s="1"/>
      <c r="AR85" s="1"/>
      <c r="AS85" s="1"/>
      <c r="AT85" s="1"/>
    </row>
    <row r="86" customFormat="false" ht="12.75" hidden="true" customHeight="true" outlineLevel="0" collapsed="false">
      <c r="A86" s="309" t="s">
        <v>216</v>
      </c>
      <c r="B86" s="304"/>
      <c r="C86" s="289"/>
      <c r="D86" s="290" t="n">
        <v>0</v>
      </c>
      <c r="E86" s="291" t="n">
        <f aca="false">AM86</f>
        <v>0</v>
      </c>
      <c r="F86" s="305" t="n">
        <f aca="false">E86-D86</f>
        <v>0</v>
      </c>
      <c r="G86" s="284"/>
      <c r="H86" s="306"/>
      <c r="I86" s="306"/>
      <c r="J86" s="306"/>
      <c r="K86" s="306"/>
      <c r="L86" s="306"/>
      <c r="M86" s="306"/>
      <c r="N86" s="306"/>
      <c r="O86" s="306"/>
      <c r="P86" s="306"/>
      <c r="Q86" s="306"/>
      <c r="R86" s="306"/>
      <c r="S86" s="306"/>
      <c r="T86" s="306"/>
      <c r="U86" s="306"/>
      <c r="V86" s="306"/>
      <c r="W86" s="306"/>
      <c r="X86" s="306"/>
      <c r="Y86" s="306"/>
      <c r="Z86" s="306"/>
      <c r="AA86" s="306"/>
      <c r="AB86" s="306"/>
      <c r="AC86" s="306"/>
      <c r="AD86" s="306"/>
      <c r="AE86" s="306"/>
      <c r="AF86" s="306"/>
      <c r="AG86" s="306"/>
      <c r="AH86" s="306"/>
      <c r="AI86" s="306"/>
      <c r="AJ86" s="306"/>
      <c r="AK86" s="306"/>
      <c r="AL86" s="306"/>
      <c r="AM86" s="293" t="n">
        <f aca="false">SUM(H86:AL86)</f>
        <v>0</v>
      </c>
      <c r="AN86" s="1"/>
      <c r="AO86" s="1"/>
      <c r="AP86" s="1"/>
      <c r="AQ86" s="1"/>
      <c r="AR86" s="1"/>
      <c r="AS86" s="1"/>
      <c r="AT86" s="1"/>
    </row>
    <row r="87" customFormat="false" ht="12.75" hidden="false" customHeight="true" outlineLevel="0" collapsed="false">
      <c r="A87" s="303" t="s">
        <v>217</v>
      </c>
      <c r="B87" s="304"/>
      <c r="C87" s="289"/>
      <c r="D87" s="290" t="n">
        <v>0</v>
      </c>
      <c r="E87" s="291" t="n">
        <f aca="false">AM87</f>
        <v>0</v>
      </c>
      <c r="F87" s="305" t="n">
        <f aca="false">E87-D87</f>
        <v>0</v>
      </c>
      <c r="G87" s="284"/>
      <c r="H87" s="306"/>
      <c r="I87" s="306"/>
      <c r="J87" s="306"/>
      <c r="K87" s="306"/>
      <c r="L87" s="306"/>
      <c r="M87" s="306"/>
      <c r="N87" s="306"/>
      <c r="O87" s="306"/>
      <c r="P87" s="306"/>
      <c r="Q87" s="306"/>
      <c r="R87" s="306"/>
      <c r="S87" s="306"/>
      <c r="T87" s="306"/>
      <c r="U87" s="306"/>
      <c r="V87" s="306"/>
      <c r="W87" s="306"/>
      <c r="X87" s="306"/>
      <c r="Y87" s="306"/>
      <c r="Z87" s="306"/>
      <c r="AA87" s="306"/>
      <c r="AB87" s="306"/>
      <c r="AC87" s="306"/>
      <c r="AD87" s="306"/>
      <c r="AE87" s="306"/>
      <c r="AF87" s="306"/>
      <c r="AG87" s="306"/>
      <c r="AH87" s="306"/>
      <c r="AI87" s="306"/>
      <c r="AJ87" s="306"/>
      <c r="AK87" s="306"/>
      <c r="AL87" s="306"/>
      <c r="AM87" s="293" t="n">
        <f aca="false">SUM(H87:AL87)</f>
        <v>0</v>
      </c>
      <c r="AN87" s="1"/>
      <c r="AO87" s="1"/>
      <c r="AP87" s="1"/>
      <c r="AQ87" s="1"/>
      <c r="AR87" s="1"/>
      <c r="AS87" s="1"/>
      <c r="AT87" s="1"/>
    </row>
    <row r="88" customFormat="false" ht="12.75" hidden="false" customHeight="true" outlineLevel="0" collapsed="false">
      <c r="A88" s="288" t="s">
        <v>218</v>
      </c>
      <c r="B88" s="304"/>
      <c r="C88" s="289"/>
      <c r="D88" s="290" t="n">
        <v>0</v>
      </c>
      <c r="E88" s="291" t="n">
        <f aca="false">AM88</f>
        <v>0</v>
      </c>
      <c r="F88" s="305" t="n">
        <f aca="false">E88-D88</f>
        <v>0</v>
      </c>
      <c r="G88" s="284"/>
      <c r="H88" s="306"/>
      <c r="I88" s="306"/>
      <c r="J88" s="306"/>
      <c r="K88" s="306"/>
      <c r="L88" s="306"/>
      <c r="M88" s="306"/>
      <c r="N88" s="306"/>
      <c r="O88" s="306"/>
      <c r="P88" s="306"/>
      <c r="Q88" s="306"/>
      <c r="R88" s="306"/>
      <c r="S88" s="306"/>
      <c r="T88" s="306"/>
      <c r="U88" s="306"/>
      <c r="V88" s="306"/>
      <c r="W88" s="306"/>
      <c r="X88" s="306"/>
      <c r="Y88" s="306"/>
      <c r="Z88" s="306"/>
      <c r="AA88" s="306"/>
      <c r="AB88" s="306"/>
      <c r="AC88" s="306"/>
      <c r="AD88" s="306"/>
      <c r="AE88" s="306"/>
      <c r="AF88" s="306"/>
      <c r="AG88" s="306"/>
      <c r="AH88" s="306"/>
      <c r="AI88" s="306"/>
      <c r="AJ88" s="306"/>
      <c r="AK88" s="306"/>
      <c r="AL88" s="306"/>
      <c r="AM88" s="293" t="n">
        <f aca="false">SUM(H88:AL88)</f>
        <v>0</v>
      </c>
      <c r="AN88" s="1"/>
      <c r="AO88" s="1"/>
      <c r="AP88" s="1"/>
      <c r="AQ88" s="1"/>
      <c r="AR88" s="1"/>
      <c r="AS88" s="1"/>
      <c r="AT88" s="1"/>
    </row>
    <row r="89" customFormat="false" ht="12.75" hidden="true" customHeight="true" outlineLevel="0" collapsed="false">
      <c r="A89" s="288" t="s">
        <v>219</v>
      </c>
      <c r="B89" s="304"/>
      <c r="C89" s="289"/>
      <c r="D89" s="290" t="n">
        <v>0</v>
      </c>
      <c r="E89" s="291" t="n">
        <f aca="false">AM89</f>
        <v>0</v>
      </c>
      <c r="F89" s="305" t="n">
        <f aca="false">E89-D89</f>
        <v>0</v>
      </c>
      <c r="G89" s="284"/>
      <c r="H89" s="306"/>
      <c r="I89" s="306"/>
      <c r="J89" s="306"/>
      <c r="K89" s="306"/>
      <c r="L89" s="306"/>
      <c r="M89" s="306"/>
      <c r="N89" s="306"/>
      <c r="O89" s="306"/>
      <c r="P89" s="306"/>
      <c r="Q89" s="306"/>
      <c r="R89" s="306"/>
      <c r="S89" s="306"/>
      <c r="T89" s="306"/>
      <c r="U89" s="306"/>
      <c r="V89" s="306"/>
      <c r="W89" s="306"/>
      <c r="X89" s="306"/>
      <c r="Y89" s="306"/>
      <c r="Z89" s="306"/>
      <c r="AA89" s="306"/>
      <c r="AB89" s="306"/>
      <c r="AC89" s="306"/>
      <c r="AD89" s="306"/>
      <c r="AE89" s="306"/>
      <c r="AF89" s="306"/>
      <c r="AG89" s="306"/>
      <c r="AH89" s="306"/>
      <c r="AI89" s="306"/>
      <c r="AJ89" s="306"/>
      <c r="AK89" s="306"/>
      <c r="AL89" s="306"/>
      <c r="AM89" s="293" t="n">
        <f aca="false">SUM(H89:AL89)</f>
        <v>0</v>
      </c>
      <c r="AN89" s="1"/>
      <c r="AO89" s="1"/>
      <c r="AP89" s="1"/>
      <c r="AQ89" s="1"/>
      <c r="AR89" s="1"/>
      <c r="AS89" s="1"/>
      <c r="AT89" s="1"/>
    </row>
    <row r="90" customFormat="false" ht="12.75" hidden="true" customHeight="true" outlineLevel="0" collapsed="false">
      <c r="A90" s="288" t="s">
        <v>220</v>
      </c>
      <c r="B90" s="304"/>
      <c r="C90" s="289"/>
      <c r="D90" s="290" t="n">
        <v>0</v>
      </c>
      <c r="E90" s="291" t="n">
        <f aca="false">AM90</f>
        <v>0</v>
      </c>
      <c r="F90" s="305" t="n">
        <f aca="false">E90-D90</f>
        <v>0</v>
      </c>
      <c r="G90" s="284"/>
      <c r="H90" s="306"/>
      <c r="I90" s="306"/>
      <c r="J90" s="306"/>
      <c r="K90" s="306"/>
      <c r="L90" s="306"/>
      <c r="M90" s="306"/>
      <c r="N90" s="306"/>
      <c r="O90" s="306"/>
      <c r="P90" s="306"/>
      <c r="Q90" s="306"/>
      <c r="R90" s="306"/>
      <c r="S90" s="306"/>
      <c r="T90" s="306"/>
      <c r="U90" s="306"/>
      <c r="V90" s="306"/>
      <c r="W90" s="306"/>
      <c r="X90" s="306"/>
      <c r="Y90" s="306"/>
      <c r="Z90" s="306"/>
      <c r="AA90" s="306"/>
      <c r="AB90" s="306"/>
      <c r="AC90" s="306"/>
      <c r="AD90" s="306"/>
      <c r="AE90" s="306"/>
      <c r="AF90" s="306"/>
      <c r="AG90" s="306"/>
      <c r="AH90" s="306"/>
      <c r="AI90" s="306"/>
      <c r="AJ90" s="306"/>
      <c r="AK90" s="306"/>
      <c r="AL90" s="306"/>
      <c r="AM90" s="293" t="n">
        <f aca="false">SUM(H90:AL90)</f>
        <v>0</v>
      </c>
      <c r="AN90" s="1"/>
      <c r="AO90" s="1"/>
      <c r="AP90" s="1"/>
      <c r="AQ90" s="1"/>
      <c r="AR90" s="1"/>
      <c r="AS90" s="1"/>
      <c r="AT90" s="1"/>
    </row>
    <row r="91" customFormat="false" ht="12.75" hidden="false" customHeight="true" outlineLevel="0" collapsed="false">
      <c r="A91" s="310" t="s">
        <v>221</v>
      </c>
      <c r="B91" s="311"/>
      <c r="C91" s="289"/>
      <c r="D91" s="290" t="n">
        <v>0</v>
      </c>
      <c r="E91" s="291" t="n">
        <f aca="false">AM91</f>
        <v>0</v>
      </c>
      <c r="F91" s="305" t="n">
        <f aca="false">E91-D91</f>
        <v>0</v>
      </c>
      <c r="G91" s="284"/>
      <c r="H91" s="312"/>
      <c r="I91" s="312"/>
      <c r="J91" s="312"/>
      <c r="K91" s="312"/>
      <c r="L91" s="312"/>
      <c r="M91" s="312"/>
      <c r="N91" s="312"/>
      <c r="O91" s="312"/>
      <c r="P91" s="312"/>
      <c r="Q91" s="312"/>
      <c r="R91" s="312"/>
      <c r="S91" s="312"/>
      <c r="T91" s="312"/>
      <c r="U91" s="312"/>
      <c r="V91" s="312"/>
      <c r="W91" s="312"/>
      <c r="X91" s="312"/>
      <c r="Y91" s="312"/>
      <c r="Z91" s="312"/>
      <c r="AA91" s="312"/>
      <c r="AB91" s="312"/>
      <c r="AC91" s="312"/>
      <c r="AD91" s="312"/>
      <c r="AE91" s="312"/>
      <c r="AF91" s="312"/>
      <c r="AG91" s="312"/>
      <c r="AH91" s="312"/>
      <c r="AI91" s="312"/>
      <c r="AJ91" s="312"/>
      <c r="AK91" s="312"/>
      <c r="AL91" s="312"/>
      <c r="AM91" s="293" t="n">
        <f aca="false">SUM(H91:AL91)</f>
        <v>0</v>
      </c>
      <c r="AN91" s="1"/>
      <c r="AO91" s="1"/>
      <c r="AP91" s="1"/>
      <c r="AQ91" s="1"/>
      <c r="AR91" s="1"/>
      <c r="AS91" s="1"/>
      <c r="AT91" s="1"/>
    </row>
    <row r="92" customFormat="false" ht="12.75" hidden="false" customHeight="true" outlineLevel="0" collapsed="false">
      <c r="A92" s="288" t="s">
        <v>222</v>
      </c>
      <c r="B92" s="304"/>
      <c r="C92" s="289"/>
      <c r="D92" s="290" t="n">
        <v>0</v>
      </c>
      <c r="E92" s="291" t="n">
        <f aca="false">AM92</f>
        <v>0</v>
      </c>
      <c r="F92" s="305" t="n">
        <f aca="false">E92-D92</f>
        <v>0</v>
      </c>
      <c r="G92" s="284"/>
      <c r="H92" s="306"/>
      <c r="I92" s="306"/>
      <c r="J92" s="306"/>
      <c r="K92" s="306"/>
      <c r="L92" s="306"/>
      <c r="M92" s="306"/>
      <c r="N92" s="306"/>
      <c r="O92" s="306"/>
      <c r="P92" s="306"/>
      <c r="Q92" s="306"/>
      <c r="R92" s="306"/>
      <c r="S92" s="306"/>
      <c r="T92" s="306"/>
      <c r="U92" s="306"/>
      <c r="V92" s="306"/>
      <c r="W92" s="306"/>
      <c r="X92" s="306"/>
      <c r="Y92" s="306"/>
      <c r="Z92" s="306"/>
      <c r="AA92" s="306"/>
      <c r="AB92" s="306"/>
      <c r="AC92" s="306"/>
      <c r="AD92" s="306"/>
      <c r="AE92" s="306"/>
      <c r="AF92" s="306"/>
      <c r="AG92" s="306"/>
      <c r="AH92" s="306"/>
      <c r="AI92" s="306"/>
      <c r="AJ92" s="306"/>
      <c r="AK92" s="306"/>
      <c r="AL92" s="306"/>
      <c r="AM92" s="293" t="n">
        <f aca="false">SUM(H92:AL92)</f>
        <v>0</v>
      </c>
      <c r="AN92" s="1"/>
      <c r="AO92" s="1"/>
      <c r="AP92" s="1"/>
      <c r="AQ92" s="1"/>
      <c r="AR92" s="1"/>
      <c r="AS92" s="1"/>
      <c r="AT92" s="1"/>
    </row>
    <row r="93" customFormat="false" ht="12.75" hidden="true" customHeight="true" outlineLevel="0" collapsed="false">
      <c r="A93" s="288" t="s">
        <v>223</v>
      </c>
      <c r="B93" s="304"/>
      <c r="C93" s="289"/>
      <c r="D93" s="290" t="n">
        <v>0</v>
      </c>
      <c r="E93" s="291" t="n">
        <f aca="false">AM93</f>
        <v>0</v>
      </c>
      <c r="F93" s="305" t="n">
        <f aca="false">E93-D93</f>
        <v>0</v>
      </c>
      <c r="G93" s="284"/>
      <c r="H93" s="306"/>
      <c r="I93" s="306"/>
      <c r="J93" s="306"/>
      <c r="K93" s="306"/>
      <c r="L93" s="306"/>
      <c r="M93" s="306"/>
      <c r="N93" s="306"/>
      <c r="O93" s="306"/>
      <c r="P93" s="306"/>
      <c r="Q93" s="306"/>
      <c r="R93" s="306"/>
      <c r="S93" s="306"/>
      <c r="T93" s="306"/>
      <c r="U93" s="306"/>
      <c r="V93" s="306"/>
      <c r="W93" s="306"/>
      <c r="X93" s="306"/>
      <c r="Y93" s="306"/>
      <c r="Z93" s="306"/>
      <c r="AA93" s="306"/>
      <c r="AB93" s="306"/>
      <c r="AC93" s="306"/>
      <c r="AD93" s="306"/>
      <c r="AE93" s="306"/>
      <c r="AF93" s="306"/>
      <c r="AG93" s="306"/>
      <c r="AH93" s="306"/>
      <c r="AI93" s="306"/>
      <c r="AJ93" s="306"/>
      <c r="AK93" s="306"/>
      <c r="AL93" s="306"/>
      <c r="AM93" s="293" t="n">
        <f aca="false">SUM(H93:AL93)</f>
        <v>0</v>
      </c>
      <c r="AN93" s="1"/>
      <c r="AO93" s="1"/>
      <c r="AP93" s="1"/>
      <c r="AQ93" s="1"/>
      <c r="AR93" s="1"/>
      <c r="AS93" s="1"/>
      <c r="AT93" s="1"/>
    </row>
    <row r="94" customFormat="false" ht="12.75" hidden="false" customHeight="true" outlineLevel="0" collapsed="false">
      <c r="A94" s="288" t="s">
        <v>213</v>
      </c>
      <c r="B94" s="304"/>
      <c r="C94" s="289"/>
      <c r="D94" s="290" t="n">
        <v>0</v>
      </c>
      <c r="E94" s="291" t="n">
        <f aca="false">AM94</f>
        <v>0</v>
      </c>
      <c r="F94" s="305" t="n">
        <f aca="false">E94-D94</f>
        <v>0</v>
      </c>
      <c r="G94" s="284"/>
      <c r="H94" s="306"/>
      <c r="I94" s="306"/>
      <c r="J94" s="306"/>
      <c r="K94" s="306"/>
      <c r="L94" s="306"/>
      <c r="M94" s="306"/>
      <c r="N94" s="306"/>
      <c r="O94" s="306"/>
      <c r="P94" s="306"/>
      <c r="Q94" s="306"/>
      <c r="R94" s="306"/>
      <c r="S94" s="306"/>
      <c r="T94" s="306"/>
      <c r="U94" s="306"/>
      <c r="V94" s="306"/>
      <c r="W94" s="306"/>
      <c r="X94" s="306"/>
      <c r="Y94" s="306"/>
      <c r="Z94" s="306"/>
      <c r="AA94" s="306"/>
      <c r="AB94" s="306"/>
      <c r="AC94" s="306"/>
      <c r="AD94" s="306"/>
      <c r="AE94" s="306"/>
      <c r="AF94" s="306"/>
      <c r="AG94" s="306"/>
      <c r="AH94" s="306"/>
      <c r="AI94" s="306"/>
      <c r="AJ94" s="306"/>
      <c r="AK94" s="306"/>
      <c r="AL94" s="306"/>
      <c r="AM94" s="293" t="n">
        <f aca="false">SUM(H94:AL94)</f>
        <v>0</v>
      </c>
      <c r="AN94" s="1"/>
      <c r="AO94" s="1"/>
      <c r="AP94" s="1"/>
      <c r="AQ94" s="1"/>
      <c r="AR94" s="1"/>
      <c r="AS94" s="1"/>
      <c r="AT94" s="1"/>
    </row>
    <row r="95" customFormat="false" ht="12.75" hidden="false" customHeight="true" outlineLevel="0" collapsed="false">
      <c r="A95" s="288" t="s">
        <v>214</v>
      </c>
      <c r="B95" s="304"/>
      <c r="C95" s="289"/>
      <c r="D95" s="290" t="n">
        <v>0</v>
      </c>
      <c r="E95" s="291" t="n">
        <f aca="false">AM95</f>
        <v>0</v>
      </c>
      <c r="F95" s="305" t="n">
        <f aca="false">E95-D95</f>
        <v>0</v>
      </c>
      <c r="G95" s="284"/>
      <c r="H95" s="306"/>
      <c r="I95" s="306"/>
      <c r="J95" s="306"/>
      <c r="K95" s="306"/>
      <c r="L95" s="306"/>
      <c r="M95" s="306"/>
      <c r="N95" s="306"/>
      <c r="O95" s="306"/>
      <c r="P95" s="306"/>
      <c r="Q95" s="306"/>
      <c r="R95" s="306"/>
      <c r="S95" s="306"/>
      <c r="T95" s="306"/>
      <c r="U95" s="306"/>
      <c r="V95" s="306"/>
      <c r="W95" s="306"/>
      <c r="X95" s="306"/>
      <c r="Y95" s="306"/>
      <c r="Z95" s="306"/>
      <c r="AA95" s="306"/>
      <c r="AB95" s="306"/>
      <c r="AC95" s="306"/>
      <c r="AD95" s="306"/>
      <c r="AE95" s="306"/>
      <c r="AF95" s="306"/>
      <c r="AG95" s="306"/>
      <c r="AH95" s="306"/>
      <c r="AI95" s="306"/>
      <c r="AJ95" s="306"/>
      <c r="AK95" s="306"/>
      <c r="AL95" s="306"/>
      <c r="AM95" s="293" t="n">
        <f aca="false">SUM(H95:AL95)</f>
        <v>0</v>
      </c>
      <c r="AN95" s="1"/>
      <c r="AO95" s="1"/>
      <c r="AP95" s="1"/>
      <c r="AQ95" s="1"/>
      <c r="AR95" s="1"/>
      <c r="AS95" s="1"/>
      <c r="AT95" s="1"/>
    </row>
    <row r="96" customFormat="false" ht="12.75" hidden="false" customHeight="true" outlineLevel="0" collapsed="false">
      <c r="A96" s="288" t="s">
        <v>224</v>
      </c>
      <c r="B96" s="304"/>
      <c r="C96" s="289"/>
      <c r="D96" s="290" t="n">
        <v>0</v>
      </c>
      <c r="E96" s="291" t="n">
        <f aca="false">AM96</f>
        <v>0</v>
      </c>
      <c r="F96" s="305" t="n">
        <f aca="false">E96-D96</f>
        <v>0</v>
      </c>
      <c r="G96" s="284"/>
      <c r="H96" s="306"/>
      <c r="I96" s="306"/>
      <c r="J96" s="306"/>
      <c r="K96" s="306"/>
      <c r="L96" s="306"/>
      <c r="M96" s="306"/>
      <c r="N96" s="306"/>
      <c r="O96" s="306"/>
      <c r="P96" s="306"/>
      <c r="Q96" s="306"/>
      <c r="R96" s="306"/>
      <c r="S96" s="306"/>
      <c r="T96" s="306"/>
      <c r="U96" s="306"/>
      <c r="V96" s="306"/>
      <c r="W96" s="306"/>
      <c r="X96" s="306"/>
      <c r="Y96" s="306"/>
      <c r="Z96" s="306"/>
      <c r="AA96" s="306"/>
      <c r="AB96" s="306"/>
      <c r="AC96" s="306"/>
      <c r="AD96" s="306"/>
      <c r="AE96" s="306"/>
      <c r="AF96" s="306"/>
      <c r="AG96" s="306"/>
      <c r="AH96" s="306"/>
      <c r="AI96" s="306"/>
      <c r="AJ96" s="306"/>
      <c r="AK96" s="306"/>
      <c r="AL96" s="306"/>
      <c r="AM96" s="293" t="n">
        <f aca="false">SUM(H96:AL96)</f>
        <v>0</v>
      </c>
      <c r="AN96" s="1"/>
      <c r="AO96" s="1"/>
      <c r="AP96" s="1"/>
      <c r="AQ96" s="1"/>
      <c r="AR96" s="1"/>
      <c r="AS96" s="1"/>
      <c r="AT96" s="1"/>
    </row>
    <row r="97" customFormat="false" ht="12.75" hidden="false" customHeight="true" outlineLevel="0" collapsed="false">
      <c r="A97" s="288" t="s">
        <v>225</v>
      </c>
      <c r="B97" s="304"/>
      <c r="C97" s="289"/>
      <c r="D97" s="290" t="n">
        <v>0</v>
      </c>
      <c r="E97" s="291" t="n">
        <f aca="false">AM97</f>
        <v>0</v>
      </c>
      <c r="F97" s="305" t="n">
        <f aca="false">E97-D97</f>
        <v>0</v>
      </c>
      <c r="G97" s="284"/>
      <c r="H97" s="306"/>
      <c r="I97" s="306"/>
      <c r="J97" s="306"/>
      <c r="K97" s="306"/>
      <c r="L97" s="306"/>
      <c r="M97" s="306"/>
      <c r="N97" s="306"/>
      <c r="O97" s="306"/>
      <c r="P97" s="306"/>
      <c r="Q97" s="306"/>
      <c r="R97" s="306"/>
      <c r="S97" s="306"/>
      <c r="T97" s="306"/>
      <c r="U97" s="306"/>
      <c r="V97" s="306"/>
      <c r="W97" s="306"/>
      <c r="X97" s="306"/>
      <c r="Y97" s="306"/>
      <c r="Z97" s="306"/>
      <c r="AA97" s="306"/>
      <c r="AB97" s="306"/>
      <c r="AC97" s="306"/>
      <c r="AD97" s="306"/>
      <c r="AE97" s="306"/>
      <c r="AF97" s="306"/>
      <c r="AG97" s="306"/>
      <c r="AH97" s="306"/>
      <c r="AI97" s="306"/>
      <c r="AJ97" s="306"/>
      <c r="AK97" s="306"/>
      <c r="AL97" s="306"/>
      <c r="AM97" s="293" t="n">
        <f aca="false">SUM(H97:AL97)</f>
        <v>0</v>
      </c>
      <c r="AN97" s="1"/>
      <c r="AO97" s="1"/>
      <c r="AP97" s="1"/>
      <c r="AQ97" s="1"/>
      <c r="AR97" s="1"/>
      <c r="AS97" s="1"/>
      <c r="AT97" s="1"/>
    </row>
    <row r="98" customFormat="false" ht="12.75" hidden="false" customHeight="true" outlineLevel="0" collapsed="false">
      <c r="A98" s="288" t="s">
        <v>226</v>
      </c>
      <c r="B98" s="304"/>
      <c r="C98" s="289"/>
      <c r="D98" s="290" t="n">
        <v>0</v>
      </c>
      <c r="E98" s="291" t="n">
        <f aca="false">AM98</f>
        <v>0</v>
      </c>
      <c r="F98" s="305" t="n">
        <f aca="false">E98-D98</f>
        <v>0</v>
      </c>
      <c r="G98" s="284"/>
      <c r="H98" s="306"/>
      <c r="I98" s="306"/>
      <c r="J98" s="306"/>
      <c r="K98" s="306"/>
      <c r="L98" s="306"/>
      <c r="M98" s="306"/>
      <c r="N98" s="306"/>
      <c r="O98" s="306"/>
      <c r="P98" s="306"/>
      <c r="Q98" s="306"/>
      <c r="R98" s="306"/>
      <c r="S98" s="306"/>
      <c r="T98" s="306"/>
      <c r="U98" s="306"/>
      <c r="V98" s="306"/>
      <c r="W98" s="306"/>
      <c r="X98" s="306"/>
      <c r="Y98" s="306"/>
      <c r="Z98" s="306"/>
      <c r="AA98" s="306"/>
      <c r="AB98" s="306"/>
      <c r="AC98" s="306"/>
      <c r="AD98" s="306"/>
      <c r="AE98" s="306"/>
      <c r="AF98" s="306"/>
      <c r="AG98" s="306"/>
      <c r="AH98" s="306"/>
      <c r="AI98" s="306"/>
      <c r="AJ98" s="306"/>
      <c r="AK98" s="306"/>
      <c r="AL98" s="306"/>
      <c r="AM98" s="293" t="n">
        <f aca="false">SUM(H98:AL98)</f>
        <v>0</v>
      </c>
      <c r="AN98" s="1"/>
      <c r="AO98" s="1"/>
      <c r="AP98" s="1"/>
      <c r="AQ98" s="1"/>
      <c r="AR98" s="1"/>
      <c r="AS98" s="1"/>
      <c r="AT98" s="1"/>
    </row>
    <row r="99" customFormat="false" ht="12.75" hidden="true" customHeight="true" outlineLevel="0" collapsed="false">
      <c r="A99" s="288" t="s">
        <v>227</v>
      </c>
      <c r="B99" s="304"/>
      <c r="C99" s="289"/>
      <c r="D99" s="290" t="n">
        <v>0</v>
      </c>
      <c r="E99" s="291" t="n">
        <f aca="false">AM99</f>
        <v>0</v>
      </c>
      <c r="F99" s="305" t="n">
        <f aca="false">E99-D99</f>
        <v>0</v>
      </c>
      <c r="G99" s="284"/>
      <c r="H99" s="306"/>
      <c r="I99" s="306"/>
      <c r="J99" s="306"/>
      <c r="K99" s="306"/>
      <c r="L99" s="306"/>
      <c r="M99" s="306"/>
      <c r="N99" s="306"/>
      <c r="O99" s="306"/>
      <c r="P99" s="306"/>
      <c r="Q99" s="306"/>
      <c r="R99" s="306"/>
      <c r="S99" s="306"/>
      <c r="T99" s="306"/>
      <c r="U99" s="306"/>
      <c r="V99" s="306"/>
      <c r="W99" s="306"/>
      <c r="X99" s="306"/>
      <c r="Y99" s="306"/>
      <c r="Z99" s="306"/>
      <c r="AA99" s="306"/>
      <c r="AB99" s="306"/>
      <c r="AC99" s="306"/>
      <c r="AD99" s="306"/>
      <c r="AE99" s="306"/>
      <c r="AF99" s="306"/>
      <c r="AG99" s="306"/>
      <c r="AH99" s="306"/>
      <c r="AI99" s="306"/>
      <c r="AJ99" s="306"/>
      <c r="AK99" s="306"/>
      <c r="AL99" s="306"/>
      <c r="AM99" s="293" t="n">
        <f aca="false">SUM(H99:AL99)</f>
        <v>0</v>
      </c>
      <c r="AN99" s="1"/>
      <c r="AO99" s="1"/>
      <c r="AP99" s="1"/>
      <c r="AQ99" s="1"/>
      <c r="AR99" s="1"/>
      <c r="AS99" s="1"/>
      <c r="AT99" s="1"/>
    </row>
    <row r="100" customFormat="false" ht="12.75" hidden="true" customHeight="true" outlineLevel="0" collapsed="false">
      <c r="A100" s="313" t="s">
        <v>216</v>
      </c>
      <c r="B100" s="304"/>
      <c r="C100" s="289"/>
      <c r="D100" s="290" t="n">
        <v>0</v>
      </c>
      <c r="E100" s="291" t="n">
        <f aca="false">AM100</f>
        <v>0</v>
      </c>
      <c r="F100" s="305" t="n">
        <f aca="false">E100-D100</f>
        <v>0</v>
      </c>
      <c r="G100" s="284"/>
      <c r="H100" s="306"/>
      <c r="I100" s="306"/>
      <c r="J100" s="306"/>
      <c r="K100" s="306"/>
      <c r="L100" s="306"/>
      <c r="M100" s="306"/>
      <c r="N100" s="306"/>
      <c r="O100" s="306"/>
      <c r="P100" s="306"/>
      <c r="Q100" s="306"/>
      <c r="R100" s="306"/>
      <c r="S100" s="306"/>
      <c r="T100" s="306"/>
      <c r="U100" s="306"/>
      <c r="V100" s="306"/>
      <c r="W100" s="306"/>
      <c r="X100" s="306"/>
      <c r="Y100" s="306"/>
      <c r="Z100" s="306"/>
      <c r="AA100" s="306"/>
      <c r="AB100" s="306"/>
      <c r="AC100" s="306"/>
      <c r="AD100" s="306"/>
      <c r="AE100" s="306"/>
      <c r="AF100" s="306"/>
      <c r="AG100" s="306"/>
      <c r="AH100" s="306"/>
      <c r="AI100" s="306"/>
      <c r="AJ100" s="306"/>
      <c r="AK100" s="306"/>
      <c r="AL100" s="306"/>
      <c r="AM100" s="293" t="n">
        <f aca="false">SUM(H100:AL100)</f>
        <v>0</v>
      </c>
      <c r="AN100" s="1"/>
      <c r="AO100" s="1"/>
      <c r="AP100" s="1"/>
      <c r="AQ100" s="1"/>
      <c r="AR100" s="1"/>
      <c r="AS100" s="1"/>
      <c r="AT100" s="1"/>
    </row>
    <row r="101" customFormat="false" ht="12.75" hidden="true" customHeight="true" outlineLevel="0" collapsed="false">
      <c r="A101" s="313" t="s">
        <v>216</v>
      </c>
      <c r="B101" s="304"/>
      <c r="C101" s="289"/>
      <c r="D101" s="290" t="n">
        <v>0</v>
      </c>
      <c r="E101" s="291" t="n">
        <f aca="false">AM101</f>
        <v>0</v>
      </c>
      <c r="F101" s="305" t="n">
        <f aca="false">E101-D101</f>
        <v>0</v>
      </c>
      <c r="G101" s="284"/>
      <c r="H101" s="306"/>
      <c r="I101" s="306"/>
      <c r="J101" s="306"/>
      <c r="K101" s="306"/>
      <c r="L101" s="306"/>
      <c r="M101" s="306"/>
      <c r="N101" s="306"/>
      <c r="O101" s="306"/>
      <c r="P101" s="306"/>
      <c r="Q101" s="306"/>
      <c r="R101" s="306"/>
      <c r="S101" s="306"/>
      <c r="T101" s="306"/>
      <c r="U101" s="306"/>
      <c r="V101" s="306"/>
      <c r="W101" s="306"/>
      <c r="X101" s="306"/>
      <c r="Y101" s="306"/>
      <c r="Z101" s="306"/>
      <c r="AA101" s="306"/>
      <c r="AB101" s="306"/>
      <c r="AC101" s="306"/>
      <c r="AD101" s="306"/>
      <c r="AE101" s="306"/>
      <c r="AF101" s="306"/>
      <c r="AG101" s="306"/>
      <c r="AH101" s="306"/>
      <c r="AI101" s="306"/>
      <c r="AJ101" s="306"/>
      <c r="AK101" s="306"/>
      <c r="AL101" s="306"/>
      <c r="AM101" s="293" t="n">
        <f aca="false">SUM(H101:AL101)</f>
        <v>0</v>
      </c>
      <c r="AN101" s="1"/>
      <c r="AO101" s="1"/>
      <c r="AP101" s="1"/>
      <c r="AQ101" s="1"/>
      <c r="AR101" s="1"/>
      <c r="AS101" s="1"/>
      <c r="AT101" s="1"/>
    </row>
    <row r="102" customFormat="false" ht="12.75" hidden="true" customHeight="true" outlineLevel="0" collapsed="false">
      <c r="A102" s="314" t="s">
        <v>228</v>
      </c>
      <c r="B102" s="304"/>
      <c r="C102" s="289"/>
      <c r="D102" s="290" t="n">
        <v>0</v>
      </c>
      <c r="E102" s="291" t="n">
        <f aca="false">AM102</f>
        <v>0</v>
      </c>
      <c r="F102" s="305" t="n">
        <f aca="false">E102-D102</f>
        <v>0</v>
      </c>
      <c r="G102" s="284"/>
      <c r="H102" s="306"/>
      <c r="I102" s="306"/>
      <c r="J102" s="306"/>
      <c r="K102" s="306"/>
      <c r="L102" s="306"/>
      <c r="M102" s="306"/>
      <c r="N102" s="306"/>
      <c r="O102" s="306"/>
      <c r="P102" s="306"/>
      <c r="Q102" s="306"/>
      <c r="R102" s="306"/>
      <c r="S102" s="306"/>
      <c r="T102" s="306"/>
      <c r="U102" s="306"/>
      <c r="V102" s="306"/>
      <c r="W102" s="306"/>
      <c r="X102" s="306"/>
      <c r="Y102" s="306"/>
      <c r="Z102" s="306"/>
      <c r="AA102" s="306"/>
      <c r="AB102" s="306"/>
      <c r="AC102" s="306"/>
      <c r="AD102" s="306"/>
      <c r="AE102" s="306"/>
      <c r="AF102" s="306"/>
      <c r="AG102" s="306"/>
      <c r="AH102" s="306"/>
      <c r="AI102" s="306"/>
      <c r="AJ102" s="306"/>
      <c r="AK102" s="306"/>
      <c r="AL102" s="306"/>
      <c r="AM102" s="293" t="n">
        <f aca="false">SUM(H102:AL102)</f>
        <v>0</v>
      </c>
      <c r="AN102" s="1"/>
      <c r="AO102" s="1"/>
      <c r="AP102" s="1"/>
      <c r="AQ102" s="1"/>
      <c r="AR102" s="1"/>
      <c r="AS102" s="1"/>
      <c r="AT102" s="1"/>
    </row>
    <row r="103" customFormat="false" ht="12.75" hidden="false" customHeight="true" outlineLevel="0" collapsed="false">
      <c r="A103" s="314" t="s">
        <v>229</v>
      </c>
      <c r="B103" s="288"/>
      <c r="C103" s="289"/>
      <c r="D103" s="290" t="n">
        <v>0</v>
      </c>
      <c r="E103" s="291" t="n">
        <f aca="false">AM103</f>
        <v>0</v>
      </c>
      <c r="F103" s="305" t="n">
        <f aca="false">E103-D103</f>
        <v>0</v>
      </c>
      <c r="G103" s="284"/>
      <c r="H103" s="308"/>
      <c r="I103" s="308"/>
      <c r="J103" s="308"/>
      <c r="K103" s="308"/>
      <c r="L103" s="308"/>
      <c r="M103" s="308"/>
      <c r="N103" s="308"/>
      <c r="O103" s="308"/>
      <c r="P103" s="308"/>
      <c r="Q103" s="308"/>
      <c r="R103" s="308"/>
      <c r="S103" s="308"/>
      <c r="T103" s="308"/>
      <c r="U103" s="308"/>
      <c r="V103" s="308"/>
      <c r="W103" s="308"/>
      <c r="X103" s="308"/>
      <c r="Y103" s="308"/>
      <c r="Z103" s="308"/>
      <c r="AA103" s="308"/>
      <c r="AB103" s="308"/>
      <c r="AC103" s="308"/>
      <c r="AD103" s="308"/>
      <c r="AE103" s="308"/>
      <c r="AF103" s="308"/>
      <c r="AG103" s="308"/>
      <c r="AH103" s="308"/>
      <c r="AI103" s="308"/>
      <c r="AJ103" s="308"/>
      <c r="AK103" s="308"/>
      <c r="AL103" s="308"/>
      <c r="AM103" s="293" t="n">
        <f aca="false">SUM(H103:AL103)</f>
        <v>0</v>
      </c>
      <c r="AN103" s="1"/>
      <c r="AO103" s="1"/>
      <c r="AP103" s="1"/>
      <c r="AQ103" s="1"/>
      <c r="AR103" s="1"/>
      <c r="AS103" s="1"/>
      <c r="AT103" s="1"/>
    </row>
    <row r="104" customFormat="false" ht="12.75" hidden="true" customHeight="true" outlineLevel="0" collapsed="false">
      <c r="A104" s="314" t="s">
        <v>230</v>
      </c>
      <c r="B104" s="288"/>
      <c r="C104" s="289"/>
      <c r="D104" s="290" t="n">
        <v>0</v>
      </c>
      <c r="E104" s="291" t="n">
        <f aca="false">AM104</f>
        <v>0</v>
      </c>
      <c r="F104" s="305" t="n">
        <f aca="false">E104-D104</f>
        <v>0</v>
      </c>
      <c r="G104" s="284"/>
      <c r="H104" s="315"/>
      <c r="I104" s="315"/>
      <c r="J104" s="315"/>
      <c r="K104" s="315"/>
      <c r="L104" s="315"/>
      <c r="M104" s="315"/>
      <c r="N104" s="315"/>
      <c r="O104" s="315"/>
      <c r="P104" s="315"/>
      <c r="Q104" s="315"/>
      <c r="R104" s="315"/>
      <c r="S104" s="315"/>
      <c r="T104" s="315"/>
      <c r="U104" s="315"/>
      <c r="V104" s="315"/>
      <c r="W104" s="315"/>
      <c r="X104" s="315"/>
      <c r="Y104" s="315"/>
      <c r="Z104" s="315"/>
      <c r="AA104" s="315"/>
      <c r="AB104" s="315"/>
      <c r="AC104" s="315"/>
      <c r="AD104" s="315"/>
      <c r="AE104" s="315"/>
      <c r="AF104" s="315"/>
      <c r="AG104" s="315"/>
      <c r="AH104" s="315"/>
      <c r="AI104" s="315"/>
      <c r="AJ104" s="315"/>
      <c r="AK104" s="315"/>
      <c r="AL104" s="315"/>
      <c r="AM104" s="293" t="n">
        <f aca="false">SUM(H104:AL104)</f>
        <v>0</v>
      </c>
      <c r="AN104" s="1"/>
      <c r="AO104" s="1"/>
      <c r="AP104" s="1"/>
      <c r="AQ104" s="1"/>
      <c r="AR104" s="1"/>
      <c r="AS104" s="1"/>
      <c r="AT104" s="1"/>
    </row>
    <row r="105" customFormat="false" ht="12.75" hidden="true" customHeight="true" outlineLevel="0" collapsed="false">
      <c r="A105" s="316" t="s">
        <v>216</v>
      </c>
      <c r="B105" s="288"/>
      <c r="C105" s="289"/>
      <c r="D105" s="290" t="n">
        <v>0</v>
      </c>
      <c r="E105" s="291" t="n">
        <f aca="false">AM105</f>
        <v>0</v>
      </c>
      <c r="F105" s="305" t="n">
        <f aca="false">E105-D105</f>
        <v>0</v>
      </c>
      <c r="G105" s="284"/>
      <c r="H105" s="315"/>
      <c r="I105" s="315"/>
      <c r="J105" s="315"/>
      <c r="K105" s="315"/>
      <c r="L105" s="315"/>
      <c r="M105" s="315"/>
      <c r="N105" s="315"/>
      <c r="O105" s="315"/>
      <c r="P105" s="315"/>
      <c r="Q105" s="315"/>
      <c r="R105" s="315"/>
      <c r="S105" s="315"/>
      <c r="T105" s="315"/>
      <c r="U105" s="315"/>
      <c r="V105" s="315"/>
      <c r="W105" s="315"/>
      <c r="X105" s="315"/>
      <c r="Y105" s="315"/>
      <c r="Z105" s="315"/>
      <c r="AA105" s="315"/>
      <c r="AB105" s="315"/>
      <c r="AC105" s="315"/>
      <c r="AD105" s="315"/>
      <c r="AE105" s="315"/>
      <c r="AF105" s="315"/>
      <c r="AG105" s="315"/>
      <c r="AH105" s="315"/>
      <c r="AI105" s="315"/>
      <c r="AJ105" s="315"/>
      <c r="AK105" s="315"/>
      <c r="AL105" s="315"/>
      <c r="AM105" s="293" t="n">
        <f aca="false">SUM(H105:AL105)</f>
        <v>0</v>
      </c>
      <c r="AN105" s="1"/>
      <c r="AO105" s="1"/>
      <c r="AP105" s="1"/>
      <c r="AQ105" s="1"/>
      <c r="AR105" s="1"/>
      <c r="AS105" s="1"/>
      <c r="AT105" s="1"/>
    </row>
    <row r="106" customFormat="false" ht="12.75" hidden="false" customHeight="true" outlineLevel="0" collapsed="false">
      <c r="A106" s="314" t="s">
        <v>231</v>
      </c>
      <c r="B106" s="288"/>
      <c r="C106" s="289"/>
      <c r="D106" s="290" t="n">
        <v>0</v>
      </c>
      <c r="E106" s="291" t="n">
        <f aca="false">AM106</f>
        <v>0</v>
      </c>
      <c r="F106" s="305" t="n">
        <f aca="false">E106-D106</f>
        <v>0</v>
      </c>
      <c r="G106" s="284"/>
      <c r="H106" s="317"/>
      <c r="I106" s="317"/>
      <c r="J106" s="317"/>
      <c r="K106" s="317"/>
      <c r="L106" s="317"/>
      <c r="M106" s="317"/>
      <c r="N106" s="317"/>
      <c r="O106" s="317"/>
      <c r="P106" s="317"/>
      <c r="Q106" s="317"/>
      <c r="R106" s="317"/>
      <c r="S106" s="317"/>
      <c r="T106" s="317"/>
      <c r="U106" s="317"/>
      <c r="V106" s="317"/>
      <c r="W106" s="317"/>
      <c r="X106" s="317"/>
      <c r="Y106" s="317"/>
      <c r="Z106" s="317"/>
      <c r="AA106" s="317"/>
      <c r="AB106" s="317"/>
      <c r="AC106" s="317"/>
      <c r="AD106" s="317"/>
      <c r="AE106" s="317"/>
      <c r="AF106" s="317"/>
      <c r="AG106" s="317"/>
      <c r="AH106" s="317"/>
      <c r="AI106" s="317"/>
      <c r="AJ106" s="317"/>
      <c r="AK106" s="317"/>
      <c r="AL106" s="317"/>
      <c r="AM106" s="293" t="n">
        <f aca="false">SUM(H106:AL106)</f>
        <v>0</v>
      </c>
      <c r="AN106" s="1"/>
      <c r="AO106" s="1"/>
      <c r="AP106" s="1"/>
      <c r="AQ106" s="1"/>
      <c r="AR106" s="1"/>
      <c r="AS106" s="1"/>
      <c r="AT106" s="1"/>
    </row>
    <row r="107" customFormat="false" ht="12" hidden="false" customHeight="true" outlineLevel="0" collapsed="false">
      <c r="A107" s="287" t="s">
        <v>232</v>
      </c>
      <c r="B107" s="288"/>
      <c r="C107" s="289"/>
      <c r="D107" s="318" t="n">
        <v>0</v>
      </c>
      <c r="E107" s="318" t="n">
        <f aca="false">SUM(E76:E106)-E87-E88</f>
        <v>0</v>
      </c>
      <c r="F107" s="318" t="n">
        <f aca="false">E107-D107</f>
        <v>0</v>
      </c>
      <c r="G107" s="284"/>
      <c r="H107" s="318" t="n">
        <v>0</v>
      </c>
      <c r="I107" s="318" t="n">
        <v>0</v>
      </c>
      <c r="J107" s="318" t="n">
        <v>0</v>
      </c>
      <c r="K107" s="318" t="n">
        <v>0</v>
      </c>
      <c r="L107" s="318" t="n">
        <v>0</v>
      </c>
      <c r="M107" s="318" t="n">
        <v>0</v>
      </c>
      <c r="N107" s="318" t="n">
        <v>0</v>
      </c>
      <c r="O107" s="318" t="n">
        <v>0</v>
      </c>
      <c r="P107" s="318" t="n">
        <v>0</v>
      </c>
      <c r="Q107" s="318" t="n">
        <v>0</v>
      </c>
      <c r="R107" s="318" t="n">
        <v>0</v>
      </c>
      <c r="S107" s="318" t="n">
        <v>0</v>
      </c>
      <c r="T107" s="318" t="n">
        <v>0</v>
      </c>
      <c r="U107" s="318" t="n">
        <v>0</v>
      </c>
      <c r="V107" s="318" t="n">
        <v>0</v>
      </c>
      <c r="W107" s="318" t="n">
        <v>0</v>
      </c>
      <c r="X107" s="318" t="n">
        <v>0</v>
      </c>
      <c r="Y107" s="318" t="n">
        <v>0</v>
      </c>
      <c r="Z107" s="318" t="n">
        <v>0</v>
      </c>
      <c r="AA107" s="318" t="n">
        <v>0</v>
      </c>
      <c r="AB107" s="318" t="n">
        <v>0</v>
      </c>
      <c r="AC107" s="318" t="n">
        <v>0</v>
      </c>
      <c r="AD107" s="318" t="n">
        <v>0</v>
      </c>
      <c r="AE107" s="318" t="n">
        <v>0</v>
      </c>
      <c r="AF107" s="318" t="n">
        <v>0</v>
      </c>
      <c r="AG107" s="318" t="n">
        <v>0</v>
      </c>
      <c r="AH107" s="318" t="n">
        <v>0</v>
      </c>
      <c r="AI107" s="318" t="n">
        <v>0</v>
      </c>
      <c r="AJ107" s="318" t="n">
        <v>0</v>
      </c>
      <c r="AK107" s="318" t="n">
        <v>0</v>
      </c>
      <c r="AL107" s="318" t="n">
        <v>0</v>
      </c>
      <c r="AM107" s="318" t="n">
        <f aca="false">SUM(AM76:AM106)</f>
        <v>0</v>
      </c>
      <c r="AN107" s="1"/>
      <c r="AO107" s="1"/>
      <c r="AP107" s="1"/>
      <c r="AQ107" s="1"/>
      <c r="AR107" s="1"/>
      <c r="AS107" s="1"/>
      <c r="AT107" s="1"/>
    </row>
    <row r="108" customFormat="false" ht="12.75" hidden="false" customHeight="true" outlineLevel="0" collapsed="false">
      <c r="A108" s="319" t="s">
        <v>233</v>
      </c>
      <c r="B108" s="288"/>
      <c r="C108" s="289"/>
      <c r="D108" s="290" t="n">
        <v>0</v>
      </c>
      <c r="E108" s="291" t="n">
        <f aca="false">AM108</f>
        <v>0</v>
      </c>
      <c r="F108" s="320" t="n">
        <f aca="false">E108-D108</f>
        <v>0</v>
      </c>
      <c r="G108" s="284"/>
      <c r="H108" s="321"/>
      <c r="I108" s="321"/>
      <c r="J108" s="321"/>
      <c r="K108" s="321"/>
      <c r="L108" s="321"/>
      <c r="M108" s="321"/>
      <c r="N108" s="321"/>
      <c r="O108" s="321"/>
      <c r="P108" s="321"/>
      <c r="Q108" s="321"/>
      <c r="R108" s="321"/>
      <c r="S108" s="321"/>
      <c r="T108" s="321"/>
      <c r="U108" s="321"/>
      <c r="V108" s="321"/>
      <c r="W108" s="321"/>
      <c r="X108" s="321"/>
      <c r="Y108" s="321"/>
      <c r="Z108" s="321"/>
      <c r="AA108" s="321"/>
      <c r="AB108" s="321"/>
      <c r="AC108" s="321"/>
      <c r="AD108" s="321"/>
      <c r="AE108" s="321"/>
      <c r="AF108" s="321"/>
      <c r="AG108" s="321"/>
      <c r="AH108" s="321"/>
      <c r="AI108" s="321"/>
      <c r="AJ108" s="321"/>
      <c r="AK108" s="321"/>
      <c r="AL108" s="321"/>
      <c r="AM108" s="293" t="n">
        <f aca="false">SUM(H108:AL108)</f>
        <v>0</v>
      </c>
      <c r="AN108" s="1"/>
      <c r="AO108" s="1"/>
      <c r="AP108" s="1"/>
      <c r="AQ108" s="1"/>
      <c r="AR108" s="1"/>
      <c r="AS108" s="1"/>
      <c r="AT108" s="1"/>
    </row>
    <row r="109" customFormat="false" ht="12.75" hidden="true" customHeight="true" outlineLevel="0" collapsed="false">
      <c r="A109" s="322" t="s">
        <v>216</v>
      </c>
      <c r="B109" s="288"/>
      <c r="C109" s="289"/>
      <c r="D109" s="290" t="n">
        <v>0</v>
      </c>
      <c r="E109" s="291" t="n">
        <f aca="false">AM109</f>
        <v>0</v>
      </c>
      <c r="F109" s="320" t="n">
        <f aca="false">E109-D109</f>
        <v>0</v>
      </c>
      <c r="G109" s="284"/>
      <c r="H109" s="323"/>
      <c r="I109" s="323"/>
      <c r="J109" s="323"/>
      <c r="K109" s="323"/>
      <c r="L109" s="323"/>
      <c r="M109" s="323"/>
      <c r="N109" s="323"/>
      <c r="O109" s="323"/>
      <c r="P109" s="323"/>
      <c r="Q109" s="323"/>
      <c r="R109" s="323"/>
      <c r="S109" s="323"/>
      <c r="T109" s="323"/>
      <c r="U109" s="323"/>
      <c r="V109" s="323"/>
      <c r="W109" s="323"/>
      <c r="X109" s="323"/>
      <c r="Y109" s="323"/>
      <c r="Z109" s="323"/>
      <c r="AA109" s="323"/>
      <c r="AB109" s="323"/>
      <c r="AC109" s="323"/>
      <c r="AD109" s="323"/>
      <c r="AE109" s="323"/>
      <c r="AF109" s="323"/>
      <c r="AG109" s="323"/>
      <c r="AH109" s="323"/>
      <c r="AI109" s="323"/>
      <c r="AJ109" s="323"/>
      <c r="AK109" s="323"/>
      <c r="AL109" s="323"/>
      <c r="AM109" s="293" t="n">
        <f aca="false">SUM(H109:AL109)</f>
        <v>0</v>
      </c>
      <c r="AN109" s="1"/>
      <c r="AO109" s="1"/>
      <c r="AP109" s="1"/>
      <c r="AQ109" s="1"/>
      <c r="AR109" s="1"/>
      <c r="AS109" s="1"/>
      <c r="AT109" s="1"/>
    </row>
    <row r="110" customFormat="false" ht="12.75" hidden="true" customHeight="true" outlineLevel="0" collapsed="false">
      <c r="A110" s="322" t="s">
        <v>216</v>
      </c>
      <c r="B110" s="288"/>
      <c r="C110" s="289"/>
      <c r="D110" s="290" t="n">
        <v>0</v>
      </c>
      <c r="E110" s="291" t="n">
        <f aca="false">AM110</f>
        <v>0</v>
      </c>
      <c r="F110" s="320" t="n">
        <f aca="false">E110-D110</f>
        <v>0</v>
      </c>
      <c r="G110" s="284"/>
      <c r="H110" s="323"/>
      <c r="I110" s="323"/>
      <c r="J110" s="323"/>
      <c r="K110" s="323"/>
      <c r="L110" s="323"/>
      <c r="M110" s="323"/>
      <c r="N110" s="323"/>
      <c r="O110" s="323"/>
      <c r="P110" s="323"/>
      <c r="Q110" s="323"/>
      <c r="R110" s="323"/>
      <c r="S110" s="323"/>
      <c r="T110" s="323"/>
      <c r="U110" s="323"/>
      <c r="V110" s="323"/>
      <c r="W110" s="323"/>
      <c r="X110" s="323"/>
      <c r="Y110" s="323"/>
      <c r="Z110" s="323"/>
      <c r="AA110" s="323"/>
      <c r="AB110" s="323"/>
      <c r="AC110" s="323"/>
      <c r="AD110" s="323"/>
      <c r="AE110" s="323"/>
      <c r="AF110" s="323"/>
      <c r="AG110" s="323"/>
      <c r="AH110" s="323"/>
      <c r="AI110" s="323"/>
      <c r="AJ110" s="323"/>
      <c r="AK110" s="323"/>
      <c r="AL110" s="323"/>
      <c r="AM110" s="293" t="n">
        <f aca="false">SUM(H110:AL110)</f>
        <v>0</v>
      </c>
      <c r="AN110" s="1"/>
      <c r="AO110" s="1"/>
      <c r="AP110" s="1"/>
      <c r="AQ110" s="1"/>
      <c r="AR110" s="1"/>
      <c r="AS110" s="1"/>
      <c r="AT110" s="1"/>
    </row>
    <row r="111" customFormat="false" ht="12.75" hidden="true" customHeight="true" outlineLevel="0" collapsed="false">
      <c r="A111" s="322" t="s">
        <v>216</v>
      </c>
      <c r="B111" s="288"/>
      <c r="C111" s="289"/>
      <c r="D111" s="290" t="n">
        <v>0</v>
      </c>
      <c r="E111" s="291" t="n">
        <f aca="false">AM111</f>
        <v>0</v>
      </c>
      <c r="F111" s="320" t="n">
        <f aca="false">E111-D111</f>
        <v>0</v>
      </c>
      <c r="G111" s="284"/>
      <c r="H111" s="323"/>
      <c r="I111" s="323"/>
      <c r="J111" s="323"/>
      <c r="K111" s="323"/>
      <c r="L111" s="323"/>
      <c r="M111" s="323"/>
      <c r="N111" s="323"/>
      <c r="O111" s="323"/>
      <c r="P111" s="323"/>
      <c r="Q111" s="323"/>
      <c r="R111" s="323"/>
      <c r="S111" s="323"/>
      <c r="T111" s="323"/>
      <c r="U111" s="323"/>
      <c r="V111" s="323"/>
      <c r="W111" s="323"/>
      <c r="X111" s="323"/>
      <c r="Y111" s="323"/>
      <c r="Z111" s="323"/>
      <c r="AA111" s="323"/>
      <c r="AB111" s="323"/>
      <c r="AC111" s="323"/>
      <c r="AD111" s="323"/>
      <c r="AE111" s="323"/>
      <c r="AF111" s="323"/>
      <c r="AG111" s="323"/>
      <c r="AH111" s="323"/>
      <c r="AI111" s="323"/>
      <c r="AJ111" s="323"/>
      <c r="AK111" s="323"/>
      <c r="AL111" s="323"/>
      <c r="AM111" s="293" t="n">
        <f aca="false">SUM(H111:AL111)</f>
        <v>0</v>
      </c>
      <c r="AN111" s="1"/>
      <c r="AO111" s="1"/>
      <c r="AP111" s="1"/>
      <c r="AQ111" s="1"/>
      <c r="AR111" s="1"/>
      <c r="AS111" s="1"/>
      <c r="AT111" s="1"/>
    </row>
    <row r="112" customFormat="false" ht="12.75" hidden="false" customHeight="true" outlineLevel="0" collapsed="false">
      <c r="A112" s="319" t="s">
        <v>43</v>
      </c>
      <c r="B112" s="288"/>
      <c r="C112" s="289"/>
      <c r="D112" s="290" t="n">
        <v>0</v>
      </c>
      <c r="E112" s="291" t="n">
        <f aca="false">AM112</f>
        <v>0</v>
      </c>
      <c r="F112" s="320" t="n">
        <f aca="false">E112-D112</f>
        <v>0</v>
      </c>
      <c r="G112" s="284"/>
      <c r="H112" s="323"/>
      <c r="I112" s="323"/>
      <c r="J112" s="323"/>
      <c r="K112" s="323"/>
      <c r="L112" s="323"/>
      <c r="M112" s="323"/>
      <c r="N112" s="323"/>
      <c r="O112" s="323"/>
      <c r="P112" s="323"/>
      <c r="Q112" s="323"/>
      <c r="R112" s="323"/>
      <c r="S112" s="323"/>
      <c r="T112" s="323"/>
      <c r="U112" s="323"/>
      <c r="V112" s="323"/>
      <c r="W112" s="323"/>
      <c r="X112" s="323"/>
      <c r="Y112" s="323"/>
      <c r="Z112" s="323"/>
      <c r="AA112" s="323"/>
      <c r="AB112" s="323"/>
      <c r="AC112" s="323"/>
      <c r="AD112" s="323"/>
      <c r="AE112" s="323"/>
      <c r="AF112" s="323"/>
      <c r="AG112" s="323"/>
      <c r="AH112" s="323"/>
      <c r="AI112" s="323"/>
      <c r="AJ112" s="323"/>
      <c r="AK112" s="323"/>
      <c r="AL112" s="323"/>
      <c r="AM112" s="293" t="n">
        <f aca="false">SUM(H112:AL112)</f>
        <v>0</v>
      </c>
      <c r="AN112" s="1"/>
      <c r="AO112" s="1"/>
      <c r="AP112" s="1"/>
      <c r="AQ112" s="1"/>
      <c r="AR112" s="1"/>
      <c r="AS112" s="1"/>
      <c r="AT112" s="1"/>
    </row>
    <row r="113" customFormat="false" ht="12.75" hidden="false" customHeight="true" outlineLevel="0" collapsed="false">
      <c r="A113" s="319" t="s">
        <v>45</v>
      </c>
      <c r="B113" s="288"/>
      <c r="C113" s="289"/>
      <c r="D113" s="290" t="n">
        <v>0</v>
      </c>
      <c r="E113" s="291" t="n">
        <f aca="false">AM113</f>
        <v>0</v>
      </c>
      <c r="F113" s="320" t="n">
        <f aca="false">E113-D113</f>
        <v>0</v>
      </c>
      <c r="G113" s="284"/>
      <c r="H113" s="323"/>
      <c r="I113" s="323"/>
      <c r="J113" s="323"/>
      <c r="K113" s="323"/>
      <c r="L113" s="323"/>
      <c r="M113" s="323"/>
      <c r="N113" s="323"/>
      <c r="O113" s="323"/>
      <c r="P113" s="323"/>
      <c r="Q113" s="323"/>
      <c r="R113" s="323"/>
      <c r="S113" s="323"/>
      <c r="T113" s="323"/>
      <c r="U113" s="323"/>
      <c r="V113" s="323"/>
      <c r="W113" s="323"/>
      <c r="X113" s="323"/>
      <c r="Y113" s="323"/>
      <c r="Z113" s="323"/>
      <c r="AA113" s="323"/>
      <c r="AB113" s="323"/>
      <c r="AC113" s="323"/>
      <c r="AD113" s="323"/>
      <c r="AE113" s="323"/>
      <c r="AF113" s="323"/>
      <c r="AG113" s="323"/>
      <c r="AH113" s="323"/>
      <c r="AI113" s="323"/>
      <c r="AJ113" s="323"/>
      <c r="AK113" s="323"/>
      <c r="AL113" s="323"/>
      <c r="AM113" s="293" t="n">
        <f aca="false">SUM(H113:AL113)</f>
        <v>0</v>
      </c>
      <c r="AN113" s="1"/>
      <c r="AO113" s="1"/>
      <c r="AP113" s="1"/>
      <c r="AQ113" s="1"/>
      <c r="AR113" s="1"/>
      <c r="AS113" s="1"/>
      <c r="AT113" s="1"/>
    </row>
    <row r="114" customFormat="false" ht="12.75" hidden="false" customHeight="true" outlineLevel="0" collapsed="false">
      <c r="A114" s="319" t="s">
        <v>234</v>
      </c>
      <c r="B114" s="288"/>
      <c r="C114" s="289"/>
      <c r="D114" s="324" t="n">
        <v>0</v>
      </c>
      <c r="E114" s="325" t="n">
        <f aca="false">AM114</f>
        <v>0</v>
      </c>
      <c r="F114" s="326" t="n">
        <f aca="false">E114-D114</f>
        <v>0</v>
      </c>
      <c r="G114" s="284"/>
      <c r="H114" s="327"/>
      <c r="I114" s="327"/>
      <c r="J114" s="327"/>
      <c r="K114" s="327"/>
      <c r="L114" s="327"/>
      <c r="M114" s="327"/>
      <c r="N114" s="327"/>
      <c r="O114" s="327"/>
      <c r="P114" s="327"/>
      <c r="Q114" s="327"/>
      <c r="R114" s="327"/>
      <c r="S114" s="327"/>
      <c r="T114" s="327"/>
      <c r="U114" s="327"/>
      <c r="V114" s="327"/>
      <c r="W114" s="327"/>
      <c r="X114" s="327"/>
      <c r="Y114" s="327"/>
      <c r="Z114" s="327"/>
      <c r="AA114" s="327"/>
      <c r="AB114" s="327"/>
      <c r="AC114" s="327"/>
      <c r="AD114" s="327"/>
      <c r="AE114" s="327"/>
      <c r="AF114" s="327"/>
      <c r="AG114" s="327"/>
      <c r="AH114" s="327"/>
      <c r="AI114" s="327"/>
      <c r="AJ114" s="327"/>
      <c r="AK114" s="327"/>
      <c r="AL114" s="327"/>
      <c r="AM114" s="328" t="n">
        <f aca="false">SUM(H114:AL114)</f>
        <v>0</v>
      </c>
      <c r="AN114" s="1"/>
      <c r="AO114" s="1"/>
      <c r="AP114" s="1"/>
      <c r="AQ114" s="1"/>
      <c r="AR114" s="1"/>
      <c r="AS114" s="1"/>
      <c r="AT114" s="1"/>
    </row>
    <row r="115" customFormat="false" ht="12.75" hidden="true" customHeight="true" outlineLevel="0" collapsed="false">
      <c r="A115" s="322" t="s">
        <v>216</v>
      </c>
      <c r="B115" s="288"/>
      <c r="C115" s="289"/>
      <c r="D115" s="329" t="n">
        <v>0</v>
      </c>
      <c r="E115" s="330" t="n">
        <f aca="false">AM115</f>
        <v>0</v>
      </c>
      <c r="F115" s="331" t="n">
        <f aca="false">E115-D115</f>
        <v>0</v>
      </c>
      <c r="G115" s="284"/>
      <c r="H115" s="327" t="n">
        <v>0</v>
      </c>
      <c r="I115" s="327" t="n">
        <v>0</v>
      </c>
      <c r="J115" s="327" t="n">
        <v>0</v>
      </c>
      <c r="K115" s="327" t="n">
        <v>0</v>
      </c>
      <c r="L115" s="327" t="n">
        <v>0</v>
      </c>
      <c r="M115" s="327" t="n">
        <v>0</v>
      </c>
      <c r="N115" s="327" t="n">
        <v>0</v>
      </c>
      <c r="O115" s="327" t="n">
        <v>0</v>
      </c>
      <c r="P115" s="327" t="n">
        <v>0</v>
      </c>
      <c r="Q115" s="327" t="n">
        <v>0</v>
      </c>
      <c r="R115" s="327" t="n">
        <v>0</v>
      </c>
      <c r="S115" s="327" t="n">
        <v>0</v>
      </c>
      <c r="T115" s="327" t="n">
        <v>0</v>
      </c>
      <c r="U115" s="327" t="n">
        <v>0</v>
      </c>
      <c r="V115" s="327" t="n">
        <v>0</v>
      </c>
      <c r="W115" s="327" t="n">
        <v>0</v>
      </c>
      <c r="X115" s="327" t="n">
        <v>0</v>
      </c>
      <c r="Y115" s="327" t="n">
        <v>0</v>
      </c>
      <c r="Z115" s="327" t="n">
        <v>0</v>
      </c>
      <c r="AA115" s="327" t="n">
        <v>0</v>
      </c>
      <c r="AB115" s="327" t="n">
        <v>0</v>
      </c>
      <c r="AC115" s="327" t="n">
        <v>0</v>
      </c>
      <c r="AD115" s="327" t="n">
        <v>0</v>
      </c>
      <c r="AE115" s="327" t="n">
        <v>0</v>
      </c>
      <c r="AF115" s="327" t="n">
        <v>0</v>
      </c>
      <c r="AG115" s="327" t="n">
        <v>0</v>
      </c>
      <c r="AH115" s="327" t="n">
        <v>0</v>
      </c>
      <c r="AI115" s="327" t="n">
        <v>0</v>
      </c>
      <c r="AJ115" s="327" t="n">
        <v>0</v>
      </c>
      <c r="AK115" s="327" t="n">
        <v>0</v>
      </c>
      <c r="AL115" s="327" t="n">
        <v>0</v>
      </c>
      <c r="AM115" s="332" t="n">
        <f aca="false">SUM(H115:AL115)</f>
        <v>0</v>
      </c>
      <c r="AN115" s="1"/>
      <c r="AO115" s="1"/>
      <c r="AP115" s="1"/>
      <c r="AQ115" s="1"/>
      <c r="AR115" s="1"/>
      <c r="AS115" s="1"/>
      <c r="AT115" s="1"/>
    </row>
    <row r="116" customFormat="false" ht="12.75" hidden="true" customHeight="true" outlineLevel="0" collapsed="false">
      <c r="A116" s="322" t="s">
        <v>216</v>
      </c>
      <c r="B116" s="288"/>
      <c r="C116" s="289"/>
      <c r="D116" s="333" t="n">
        <v>0</v>
      </c>
      <c r="E116" s="334" t="n">
        <f aca="false">AM116</f>
        <v>0</v>
      </c>
      <c r="F116" s="331" t="n">
        <f aca="false">E116-D116</f>
        <v>0</v>
      </c>
      <c r="G116" s="335"/>
      <c r="H116" s="327" t="n">
        <v>0</v>
      </c>
      <c r="I116" s="327" t="n">
        <v>0</v>
      </c>
      <c r="J116" s="327" t="n">
        <v>0</v>
      </c>
      <c r="K116" s="327" t="n">
        <v>0</v>
      </c>
      <c r="L116" s="327" t="n">
        <v>0</v>
      </c>
      <c r="M116" s="327" t="n">
        <v>0</v>
      </c>
      <c r="N116" s="327" t="n">
        <v>0</v>
      </c>
      <c r="O116" s="327" t="n">
        <v>0</v>
      </c>
      <c r="P116" s="327" t="n">
        <v>0</v>
      </c>
      <c r="Q116" s="327" t="n">
        <v>0</v>
      </c>
      <c r="R116" s="327" t="n">
        <v>0</v>
      </c>
      <c r="S116" s="327" t="n">
        <v>0</v>
      </c>
      <c r="T116" s="327" t="n">
        <v>0</v>
      </c>
      <c r="U116" s="327" t="n">
        <v>0</v>
      </c>
      <c r="V116" s="327" t="n">
        <v>0</v>
      </c>
      <c r="W116" s="327" t="n">
        <v>0</v>
      </c>
      <c r="X116" s="327" t="n">
        <v>0</v>
      </c>
      <c r="Y116" s="327" t="n">
        <v>0</v>
      </c>
      <c r="Z116" s="327" t="n">
        <v>0</v>
      </c>
      <c r="AA116" s="327" t="n">
        <v>0</v>
      </c>
      <c r="AB116" s="327" t="n">
        <v>0</v>
      </c>
      <c r="AC116" s="327" t="n">
        <v>0</v>
      </c>
      <c r="AD116" s="327" t="n">
        <v>0</v>
      </c>
      <c r="AE116" s="327" t="n">
        <v>0</v>
      </c>
      <c r="AF116" s="327" t="n">
        <v>0</v>
      </c>
      <c r="AG116" s="327" t="n">
        <v>0</v>
      </c>
      <c r="AH116" s="327" t="n">
        <v>0</v>
      </c>
      <c r="AI116" s="327" t="n">
        <v>0</v>
      </c>
      <c r="AJ116" s="327" t="n">
        <v>0</v>
      </c>
      <c r="AK116" s="327" t="n">
        <v>0</v>
      </c>
      <c r="AL116" s="327" t="n">
        <v>0</v>
      </c>
      <c r="AM116" s="332" t="n">
        <f aca="false">SUM(H116:AL116)</f>
        <v>0</v>
      </c>
      <c r="AN116" s="1"/>
      <c r="AO116" s="1"/>
      <c r="AP116" s="1"/>
      <c r="AQ116" s="1"/>
      <c r="AR116" s="1"/>
      <c r="AS116" s="1"/>
      <c r="AT116" s="1"/>
    </row>
    <row r="117" customFormat="false" ht="12.75" hidden="false" customHeight="true" outlineLevel="0" collapsed="false">
      <c r="A117" s="287" t="s">
        <v>235</v>
      </c>
      <c r="B117" s="288"/>
      <c r="C117" s="289"/>
      <c r="D117" s="324" t="n">
        <v>0</v>
      </c>
      <c r="E117" s="325" t="n">
        <f aca="false">E114+E113+E112+E108+E107+E73+E72+E71</f>
        <v>0</v>
      </c>
      <c r="F117" s="336" t="n">
        <f aca="false">E117-D117</f>
        <v>0</v>
      </c>
      <c r="G117" s="267"/>
      <c r="H117" s="327" t="n">
        <v>0</v>
      </c>
      <c r="I117" s="327" t="n">
        <v>0</v>
      </c>
      <c r="J117" s="327" t="n">
        <v>0</v>
      </c>
      <c r="K117" s="327" t="n">
        <v>0</v>
      </c>
      <c r="L117" s="327" t="n">
        <v>0</v>
      </c>
      <c r="M117" s="327" t="n">
        <v>0</v>
      </c>
      <c r="N117" s="327" t="n">
        <v>0</v>
      </c>
      <c r="O117" s="327" t="n">
        <v>0</v>
      </c>
      <c r="P117" s="327" t="n">
        <v>0</v>
      </c>
      <c r="Q117" s="327" t="n">
        <v>0</v>
      </c>
      <c r="R117" s="327" t="n">
        <v>0</v>
      </c>
      <c r="S117" s="327" t="n">
        <v>0</v>
      </c>
      <c r="T117" s="327" t="n">
        <v>0</v>
      </c>
      <c r="U117" s="327" t="n">
        <v>0</v>
      </c>
      <c r="V117" s="327" t="n">
        <v>0</v>
      </c>
      <c r="W117" s="327" t="n">
        <v>0</v>
      </c>
      <c r="X117" s="327" t="n">
        <v>0</v>
      </c>
      <c r="Y117" s="327" t="n">
        <v>0</v>
      </c>
      <c r="Z117" s="327" t="n">
        <v>0</v>
      </c>
      <c r="AA117" s="327" t="n">
        <v>0</v>
      </c>
      <c r="AB117" s="327" t="n">
        <v>0</v>
      </c>
      <c r="AC117" s="327" t="n">
        <v>0</v>
      </c>
      <c r="AD117" s="327" t="n">
        <v>0</v>
      </c>
      <c r="AE117" s="327" t="n">
        <v>0</v>
      </c>
      <c r="AF117" s="327" t="n">
        <v>0</v>
      </c>
      <c r="AG117" s="327" t="n">
        <v>0</v>
      </c>
      <c r="AH117" s="327" t="n">
        <v>0</v>
      </c>
      <c r="AI117" s="327" t="n">
        <v>0</v>
      </c>
      <c r="AJ117" s="327" t="n">
        <v>0</v>
      </c>
      <c r="AK117" s="327" t="n">
        <v>0</v>
      </c>
      <c r="AL117" s="327" t="n">
        <v>0</v>
      </c>
      <c r="AM117" s="318" t="n">
        <f aca="false">AM114+AM110+AM108+AM71+AM72+AM73+AM107</f>
        <v>0</v>
      </c>
      <c r="AN117" s="59"/>
      <c r="AO117" s="59"/>
      <c r="AP117" s="59"/>
      <c r="AQ117" s="59"/>
      <c r="AR117" s="59"/>
      <c r="AS117" s="59"/>
      <c r="AT117" s="59"/>
      <c r="AU117" s="294"/>
      <c r="AV117" s="294"/>
      <c r="AW117" s="294"/>
      <c r="AX117" s="294"/>
      <c r="AY117" s="294"/>
      <c r="AZ117" s="294"/>
      <c r="BA117" s="294"/>
      <c r="BB117" s="294"/>
      <c r="BC117" s="294"/>
      <c r="BD117" s="294"/>
      <c r="BE117" s="294"/>
      <c r="BF117" s="294"/>
      <c r="BG117" s="294"/>
      <c r="BH117" s="294"/>
      <c r="BI117" s="294"/>
      <c r="BJ117" s="294"/>
      <c r="BK117" s="294"/>
      <c r="BL117" s="294"/>
      <c r="BM117" s="294"/>
      <c r="BN117" s="294"/>
      <c r="BO117" s="294"/>
      <c r="BP117" s="294"/>
      <c r="BQ117" s="294"/>
      <c r="BR117" s="294"/>
      <c r="BS117" s="294"/>
      <c r="BT117" s="294"/>
      <c r="BU117" s="294"/>
      <c r="BV117" s="294"/>
      <c r="BW117" s="294"/>
      <c r="BX117" s="294"/>
      <c r="BY117" s="294"/>
      <c r="BZ117" s="294"/>
      <c r="CA117" s="294"/>
      <c r="CB117" s="294"/>
      <c r="CC117" s="294"/>
      <c r="CD117" s="294"/>
      <c r="CE117" s="294"/>
      <c r="CF117" s="294"/>
      <c r="CG117" s="294"/>
      <c r="CH117" s="294"/>
      <c r="CI117" s="294"/>
      <c r="CJ117" s="294"/>
      <c r="CK117" s="294"/>
      <c r="CL117" s="294"/>
      <c r="CM117" s="294"/>
      <c r="CN117" s="294"/>
      <c r="CO117" s="294"/>
      <c r="CP117" s="294"/>
      <c r="CQ117" s="294"/>
      <c r="CR117" s="294"/>
      <c r="CS117" s="294"/>
      <c r="CT117" s="294"/>
      <c r="CU117" s="294"/>
      <c r="CV117" s="294"/>
      <c r="CW117" s="294"/>
      <c r="CX117" s="294"/>
      <c r="CY117" s="294"/>
      <c r="CZ117" s="294"/>
      <c r="DA117" s="294"/>
      <c r="DB117" s="294"/>
      <c r="DC117" s="294"/>
      <c r="DD117" s="294"/>
      <c r="DE117" s="294"/>
      <c r="DF117" s="294"/>
      <c r="DG117" s="294"/>
      <c r="DH117" s="294"/>
      <c r="DI117" s="294"/>
      <c r="DJ117" s="294"/>
      <c r="DK117" s="294"/>
      <c r="DL117" s="294"/>
      <c r="DM117" s="294"/>
      <c r="DN117" s="294"/>
      <c r="DO117" s="294"/>
      <c r="DP117" s="294"/>
      <c r="DQ117" s="294"/>
      <c r="DR117" s="294"/>
      <c r="DS117" s="294"/>
      <c r="DT117" s="294"/>
      <c r="DU117" s="294"/>
      <c r="DV117" s="294"/>
      <c r="DW117" s="294"/>
      <c r="DX117" s="294"/>
      <c r="DY117" s="294"/>
      <c r="DZ117" s="294"/>
      <c r="EA117" s="294"/>
      <c r="EB117" s="294"/>
      <c r="EC117" s="294"/>
      <c r="ED117" s="294"/>
      <c r="EE117" s="294"/>
      <c r="EF117" s="294"/>
      <c r="EG117" s="294"/>
      <c r="EH117" s="294"/>
      <c r="EI117" s="294"/>
      <c r="EJ117" s="294"/>
      <c r="EK117" s="294"/>
      <c r="EL117" s="294"/>
      <c r="EM117" s="294"/>
      <c r="EN117" s="294"/>
      <c r="EO117" s="294"/>
      <c r="EP117" s="294"/>
      <c r="EQ117" s="294"/>
      <c r="ER117" s="294"/>
      <c r="ES117" s="294"/>
      <c r="ET117" s="294"/>
      <c r="EU117" s="294"/>
      <c r="EV117" s="294"/>
      <c r="EW117" s="294"/>
      <c r="EX117" s="294"/>
      <c r="EY117" s="294"/>
      <c r="EZ117" s="294"/>
      <c r="FA117" s="294"/>
      <c r="FB117" s="294"/>
      <c r="FC117" s="294"/>
      <c r="FD117" s="294"/>
      <c r="FE117" s="294"/>
      <c r="FF117" s="294"/>
      <c r="FG117" s="294"/>
      <c r="FH117" s="294"/>
      <c r="FI117" s="294"/>
      <c r="FJ117" s="294"/>
      <c r="FK117" s="294"/>
      <c r="FL117" s="294"/>
      <c r="FM117" s="294"/>
      <c r="FN117" s="294"/>
      <c r="FO117" s="294"/>
      <c r="FP117" s="294"/>
      <c r="FQ117" s="294"/>
      <c r="FR117" s="294"/>
      <c r="FS117" s="294"/>
      <c r="FT117" s="294"/>
      <c r="FU117" s="294"/>
      <c r="FV117" s="294"/>
      <c r="FW117" s="294"/>
      <c r="FX117" s="294"/>
      <c r="FY117" s="294"/>
      <c r="FZ117" s="294"/>
      <c r="GA117" s="294"/>
      <c r="GB117" s="294"/>
      <c r="GC117" s="294"/>
      <c r="GD117" s="294"/>
      <c r="GE117" s="294"/>
      <c r="GF117" s="294"/>
      <c r="GG117" s="294"/>
      <c r="GH117" s="294"/>
      <c r="GI117" s="294"/>
      <c r="GJ117" s="294"/>
      <c r="GK117" s="294"/>
      <c r="GL117" s="294"/>
      <c r="GM117" s="294"/>
      <c r="GN117" s="294"/>
      <c r="GO117" s="294"/>
      <c r="GP117" s="294"/>
      <c r="GQ117" s="294"/>
      <c r="GR117" s="294"/>
      <c r="GS117" s="294"/>
      <c r="GT117" s="294"/>
      <c r="GU117" s="294"/>
      <c r="GV117" s="294"/>
      <c r="GW117" s="294"/>
      <c r="GX117" s="294"/>
      <c r="GY117" s="294"/>
      <c r="GZ117" s="294"/>
      <c r="HA117" s="294"/>
      <c r="HB117" s="294"/>
      <c r="HC117" s="294"/>
      <c r="HD117" s="294"/>
      <c r="HE117" s="294"/>
      <c r="HF117" s="294"/>
      <c r="HG117" s="294"/>
      <c r="HH117" s="294"/>
      <c r="HI117" s="294"/>
      <c r="HJ117" s="294"/>
      <c r="HK117" s="294"/>
      <c r="HL117" s="294"/>
      <c r="HM117" s="294"/>
      <c r="HN117" s="294"/>
      <c r="HO117" s="294"/>
      <c r="HP117" s="294"/>
      <c r="HQ117" s="294"/>
      <c r="HR117" s="294"/>
      <c r="HS117" s="294"/>
      <c r="HT117" s="294"/>
      <c r="HU117" s="294"/>
      <c r="HV117" s="294"/>
      <c r="HW117" s="294"/>
      <c r="HX117" s="294"/>
      <c r="HY117" s="294"/>
      <c r="HZ117" s="294"/>
      <c r="IA117" s="294"/>
      <c r="IB117" s="294"/>
      <c r="IC117" s="294"/>
      <c r="ID117" s="294"/>
      <c r="IE117" s="294"/>
      <c r="IF117" s="294"/>
      <c r="IG117" s="294"/>
      <c r="IH117" s="294"/>
      <c r="II117" s="294"/>
      <c r="IJ117" s="294"/>
      <c r="IK117" s="294"/>
      <c r="IL117" s="294"/>
      <c r="IM117" s="294"/>
      <c r="IN117" s="294"/>
      <c r="IO117" s="294"/>
      <c r="IP117" s="294"/>
      <c r="IQ117" s="294"/>
      <c r="IR117" s="294"/>
      <c r="IS117" s="294"/>
      <c r="IT117" s="294"/>
      <c r="IU117" s="294"/>
      <c r="IV117" s="294"/>
      <c r="IW117" s="294"/>
    </row>
    <row r="118" customFormat="false" ht="12.75" hidden="false" customHeight="true" outlineLevel="0" collapsed="false">
      <c r="A118" s="337" t="s">
        <v>41</v>
      </c>
      <c r="B118" s="338"/>
      <c r="C118" s="338"/>
      <c r="D118" s="339" t="n">
        <v>0</v>
      </c>
      <c r="E118" s="340" t="n">
        <f aca="false">AM118</f>
        <v>0</v>
      </c>
      <c r="F118" s="341" t="n">
        <f aca="false">E118-D118</f>
        <v>0</v>
      </c>
      <c r="H118" s="342"/>
      <c r="I118" s="342"/>
      <c r="J118" s="342"/>
      <c r="K118" s="342"/>
      <c r="L118" s="342"/>
      <c r="M118" s="342"/>
      <c r="N118" s="342"/>
      <c r="O118" s="342"/>
      <c r="P118" s="342"/>
      <c r="Q118" s="342"/>
      <c r="R118" s="342"/>
      <c r="S118" s="342"/>
      <c r="T118" s="342"/>
      <c r="U118" s="342"/>
      <c r="V118" s="342"/>
      <c r="W118" s="342"/>
      <c r="X118" s="342"/>
      <c r="Y118" s="342"/>
      <c r="Z118" s="342"/>
      <c r="AA118" s="342"/>
      <c r="AB118" s="342"/>
      <c r="AC118" s="342"/>
      <c r="AD118" s="342"/>
      <c r="AE118" s="342"/>
      <c r="AF118" s="342"/>
      <c r="AG118" s="342"/>
      <c r="AH118" s="342"/>
      <c r="AI118" s="342"/>
      <c r="AJ118" s="342"/>
      <c r="AK118" s="342"/>
      <c r="AL118" s="342"/>
      <c r="AM118" s="341" t="n">
        <f aca="false">SUM(H118:AL118)</f>
        <v>0</v>
      </c>
      <c r="AN118" s="1"/>
      <c r="AO118" s="1"/>
      <c r="AP118" s="1"/>
      <c r="AQ118" s="1"/>
      <c r="AR118" s="1"/>
      <c r="AS118" s="1"/>
      <c r="AT118" s="1"/>
    </row>
    <row r="119" customFormat="false" ht="12.75" hidden="false" customHeight="true" outlineLevel="0" collapsed="false">
      <c r="H119" s="343" t="n">
        <f aca="false">B4</f>
        <v>37165</v>
      </c>
      <c r="I119" s="343" t="n">
        <f aca="false">H119+1</f>
        <v>37166</v>
      </c>
      <c r="J119" s="343" t="n">
        <f aca="false">I119+1</f>
        <v>37167</v>
      </c>
      <c r="K119" s="343" t="n">
        <f aca="false">J119+1</f>
        <v>37168</v>
      </c>
      <c r="L119" s="343" t="n">
        <f aca="false">K119+1</f>
        <v>37169</v>
      </c>
      <c r="M119" s="343" t="n">
        <f aca="false">L119+1</f>
        <v>37170</v>
      </c>
      <c r="N119" s="343" t="n">
        <f aca="false">M119+1</f>
        <v>37171</v>
      </c>
      <c r="O119" s="343" t="n">
        <f aca="false">N119+1</f>
        <v>37172</v>
      </c>
      <c r="P119" s="343" t="n">
        <f aca="false">O119+1</f>
        <v>37173</v>
      </c>
      <c r="Q119" s="343" t="n">
        <f aca="false">P119+1</f>
        <v>37174</v>
      </c>
      <c r="R119" s="343" t="n">
        <f aca="false">Q119+1</f>
        <v>37175</v>
      </c>
      <c r="S119" s="343" t="n">
        <f aca="false">R119+1</f>
        <v>37176</v>
      </c>
      <c r="T119" s="343" t="n">
        <f aca="false">S119+1</f>
        <v>37177</v>
      </c>
      <c r="U119" s="343" t="n">
        <f aca="false">T119+1</f>
        <v>37178</v>
      </c>
      <c r="V119" s="343" t="n">
        <f aca="false">U119+1</f>
        <v>37179</v>
      </c>
      <c r="W119" s="343" t="n">
        <f aca="false">V119+1</f>
        <v>37180</v>
      </c>
      <c r="X119" s="343" t="n">
        <f aca="false">W119+1</f>
        <v>37181</v>
      </c>
      <c r="Y119" s="343" t="n">
        <f aca="false">X119+1</f>
        <v>37182</v>
      </c>
      <c r="Z119" s="343" t="n">
        <f aca="false">Y119+1</f>
        <v>37183</v>
      </c>
      <c r="AA119" s="343" t="n">
        <f aca="false">Z119+1</f>
        <v>37184</v>
      </c>
      <c r="AB119" s="343" t="n">
        <f aca="false">AA119+1</f>
        <v>37185</v>
      </c>
      <c r="AC119" s="343" t="n">
        <f aca="false">AB119+1</f>
        <v>37186</v>
      </c>
      <c r="AD119" s="343" t="n">
        <f aca="false">AC119+1</f>
        <v>37187</v>
      </c>
      <c r="AE119" s="343" t="n">
        <f aca="false">AD119+1</f>
        <v>37188</v>
      </c>
      <c r="AF119" s="343" t="n">
        <f aca="false">AE119+1</f>
        <v>37189</v>
      </c>
      <c r="AG119" s="343" t="n">
        <f aca="false">AF119+1</f>
        <v>37190</v>
      </c>
      <c r="AH119" s="343" t="n">
        <f aca="false">AG119+1</f>
        <v>37191</v>
      </c>
      <c r="AI119" s="343" t="n">
        <f aca="false">AH119+1</f>
        <v>37192</v>
      </c>
      <c r="AJ119" s="343" t="n">
        <f aca="false">AI119+1</f>
        <v>37193</v>
      </c>
      <c r="AK119" s="343" t="n">
        <f aca="false">AJ119+1</f>
        <v>37194</v>
      </c>
      <c r="AL119" s="343" t="n">
        <f aca="false">AK119+1</f>
        <v>37195</v>
      </c>
      <c r="AN119" s="1"/>
      <c r="AO119" s="1"/>
      <c r="AP119" s="1"/>
      <c r="AQ119" s="1"/>
      <c r="AR119" s="1"/>
      <c r="AS119" s="1"/>
      <c r="AT119" s="1"/>
    </row>
    <row r="120" customFormat="false" ht="12.75" hidden="false" customHeight="true" outlineLevel="0" collapsed="false">
      <c r="A120" s="344" t="s">
        <v>236</v>
      </c>
      <c r="B120" s="344"/>
      <c r="K120" s="70"/>
      <c r="L120" s="70"/>
      <c r="M120" s="70"/>
      <c r="N120" s="345"/>
      <c r="O120" s="70"/>
      <c r="P120" s="70"/>
      <c r="Q120" s="70"/>
      <c r="R120" s="70"/>
      <c r="AJ120" s="1"/>
      <c r="AK120" s="1"/>
      <c r="AN120" s="1"/>
      <c r="AO120" s="1"/>
      <c r="AP120" s="1"/>
      <c r="AQ120" s="1"/>
      <c r="AR120" s="1"/>
      <c r="AS120" s="1"/>
      <c r="AT120" s="1"/>
    </row>
    <row r="121" customFormat="false" ht="12.75" hidden="false" customHeight="true" outlineLevel="0" collapsed="false">
      <c r="K121" s="70"/>
      <c r="L121" s="70"/>
      <c r="M121" s="70"/>
      <c r="N121" s="345"/>
      <c r="O121" s="70"/>
      <c r="P121" s="70"/>
      <c r="Q121" s="70"/>
      <c r="R121" s="70"/>
      <c r="AJ121" s="1"/>
      <c r="AK121" s="1"/>
      <c r="AN121" s="1"/>
      <c r="AO121" s="1"/>
      <c r="AP121" s="1"/>
      <c r="AQ121" s="1"/>
      <c r="AR121" s="1"/>
      <c r="AS121" s="1"/>
      <c r="AT121" s="1"/>
    </row>
    <row r="122" customFormat="false" ht="14.25" hidden="false" customHeight="false" outlineLevel="0" collapsed="false">
      <c r="A122" s="346" t="s">
        <v>237</v>
      </c>
      <c r="B122" s="347"/>
      <c r="C122" s="348"/>
      <c r="D122" s="349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  <c r="CW122" s="1"/>
      <c r="CX122" s="1"/>
      <c r="CY122" s="1"/>
      <c r="CZ122" s="1"/>
      <c r="DA122" s="1"/>
      <c r="DB122" s="1"/>
      <c r="DC122" s="1"/>
      <c r="DD122" s="1"/>
      <c r="DE122" s="1"/>
      <c r="DF122" s="1"/>
      <c r="DG122" s="1"/>
      <c r="DH122" s="1"/>
      <c r="DI122" s="1"/>
      <c r="DJ122" s="1"/>
      <c r="DK122" s="1"/>
      <c r="DL122" s="1"/>
      <c r="DM122" s="1"/>
      <c r="DN122" s="1"/>
      <c r="DO122" s="1"/>
      <c r="DP122" s="1"/>
      <c r="DQ122" s="1"/>
      <c r="DR122" s="1"/>
      <c r="DS122" s="1"/>
      <c r="DT122" s="1"/>
      <c r="DU122" s="1"/>
      <c r="DV122" s="1"/>
      <c r="DW122" s="1"/>
      <c r="DX122" s="1"/>
      <c r="DY122" s="1"/>
      <c r="DZ122" s="1"/>
      <c r="EA122" s="1"/>
      <c r="EB122" s="1"/>
      <c r="EC122" s="1"/>
      <c r="ED122" s="1"/>
      <c r="EE122" s="1"/>
      <c r="EF122" s="1"/>
      <c r="EG122" s="1"/>
      <c r="EH122" s="1"/>
      <c r="EI122" s="1"/>
      <c r="EJ122" s="1"/>
      <c r="EK122" s="1"/>
      <c r="EL122" s="1"/>
      <c r="EM122" s="1"/>
      <c r="EN122" s="1"/>
      <c r="EO122" s="1"/>
      <c r="EP122" s="1"/>
      <c r="EQ122" s="1"/>
      <c r="ER122" s="1"/>
      <c r="ES122" s="1"/>
      <c r="ET122" s="1"/>
      <c r="EU122" s="1"/>
      <c r="EV122" s="1"/>
      <c r="EW122" s="1"/>
      <c r="EX122" s="1"/>
      <c r="EY122" s="1"/>
      <c r="EZ122" s="1"/>
      <c r="FA122" s="1"/>
      <c r="FB122" s="1"/>
      <c r="FC122" s="1"/>
      <c r="FD122" s="1"/>
      <c r="FE122" s="1"/>
      <c r="FF122" s="1"/>
      <c r="FG122" s="1"/>
      <c r="FH122" s="1"/>
      <c r="FI122" s="1"/>
      <c r="FJ122" s="1"/>
      <c r="FK122" s="1"/>
      <c r="FL122" s="1"/>
      <c r="FM122" s="1"/>
      <c r="FN122" s="1"/>
      <c r="FO122" s="1"/>
      <c r="FP122" s="1"/>
      <c r="FQ122" s="1"/>
      <c r="FR122" s="1"/>
      <c r="FS122" s="1"/>
      <c r="FT122" s="1"/>
      <c r="FU122" s="1"/>
      <c r="FV122" s="1"/>
      <c r="FW122" s="1"/>
      <c r="FX122" s="1"/>
      <c r="FY122" s="1"/>
      <c r="FZ122" s="1"/>
      <c r="GA122" s="1"/>
      <c r="GB122" s="1"/>
      <c r="GC122" s="1"/>
      <c r="GD122" s="1"/>
      <c r="GE122" s="1"/>
      <c r="GF122" s="1"/>
      <c r="GG122" s="1"/>
      <c r="GH122" s="1"/>
      <c r="GI122" s="1"/>
      <c r="GJ122" s="1"/>
      <c r="GK122" s="1"/>
      <c r="GL122" s="1"/>
      <c r="GM122" s="1"/>
      <c r="GN122" s="1"/>
      <c r="GO122" s="1"/>
      <c r="GP122" s="1"/>
      <c r="GQ122" s="1"/>
      <c r="GR122" s="1"/>
      <c r="GS122" s="1"/>
      <c r="GT122" s="1"/>
      <c r="GU122" s="1"/>
      <c r="GV122" s="1"/>
      <c r="GW122" s="1"/>
      <c r="GX122" s="1"/>
      <c r="GY122" s="1"/>
      <c r="GZ122" s="1"/>
      <c r="HA122" s="1"/>
      <c r="HB122" s="1"/>
      <c r="HC122" s="1"/>
      <c r="HD122" s="1"/>
      <c r="HE122" s="1"/>
      <c r="HF122" s="1"/>
      <c r="HG122" s="1"/>
      <c r="HH122" s="1"/>
      <c r="HI122" s="1"/>
      <c r="HJ122" s="1"/>
      <c r="HK122" s="1"/>
      <c r="HL122" s="1"/>
      <c r="HM122" s="1"/>
      <c r="HN122" s="1"/>
      <c r="HO122" s="1"/>
      <c r="HP122" s="1"/>
      <c r="HQ122" s="1"/>
      <c r="HR122" s="1"/>
      <c r="HS122" s="1"/>
      <c r="HT122" s="1"/>
      <c r="HU122" s="1"/>
      <c r="HV122" s="1"/>
      <c r="HW122" s="1"/>
      <c r="HX122" s="1"/>
      <c r="HY122" s="1"/>
      <c r="HZ122" s="1"/>
      <c r="IA122" s="1"/>
      <c r="IB122" s="1"/>
      <c r="IC122" s="1"/>
      <c r="ID122" s="1"/>
      <c r="IE122" s="1"/>
      <c r="IF122" s="1"/>
      <c r="IG122" s="1"/>
      <c r="IH122" s="1"/>
      <c r="II122" s="1"/>
      <c r="IJ122" s="1"/>
      <c r="IK122" s="1"/>
      <c r="IL122" s="1"/>
      <c r="IM122" s="1"/>
      <c r="IN122" s="1"/>
      <c r="IO122" s="1"/>
      <c r="IP122" s="1"/>
      <c r="IQ122" s="1"/>
      <c r="IR122" s="1"/>
      <c r="IS122" s="1"/>
      <c r="IT122" s="1"/>
      <c r="IU122" s="1"/>
      <c r="IV122" s="1"/>
      <c r="IW122" s="1"/>
    </row>
    <row r="123" customFormat="false" ht="12.75" hidden="false" customHeight="true" outlineLevel="0" collapsed="false">
      <c r="A123" s="350" t="s">
        <v>238</v>
      </c>
      <c r="B123" s="351" t="s">
        <v>176</v>
      </c>
      <c r="C123" s="351" t="s">
        <v>149</v>
      </c>
      <c r="D123" s="352" t="s">
        <v>239</v>
      </c>
      <c r="E123" s="70"/>
      <c r="F123" s="70"/>
      <c r="G123" s="70"/>
      <c r="H123" s="70"/>
      <c r="I123" s="70"/>
      <c r="J123" s="70"/>
      <c r="K123" s="70"/>
      <c r="L123" s="70"/>
      <c r="M123" s="70"/>
      <c r="N123" s="345"/>
      <c r="O123" s="70"/>
      <c r="P123" s="70"/>
      <c r="Q123" s="70"/>
      <c r="R123" s="70"/>
      <c r="AJ123" s="1"/>
      <c r="AK123" s="1"/>
      <c r="AN123" s="1"/>
      <c r="AO123" s="1"/>
      <c r="AP123" s="1"/>
      <c r="AQ123" s="1"/>
      <c r="AR123" s="1"/>
      <c r="AS123" s="1"/>
      <c r="AT123" s="1"/>
    </row>
    <row r="124" customFormat="false" ht="12.75" hidden="false" customHeight="true" outlineLevel="0" collapsed="false">
      <c r="A124" s="353" t="s">
        <v>240</v>
      </c>
      <c r="B124" s="354" t="n">
        <v>0</v>
      </c>
      <c r="C124" s="354" t="n">
        <f aca="false">E103</f>
        <v>0</v>
      </c>
      <c r="D124" s="355" t="n">
        <f aca="false">+C124+B124</f>
        <v>0</v>
      </c>
      <c r="E124" s="356"/>
      <c r="F124" s="356"/>
      <c r="G124" s="356"/>
      <c r="H124" s="356"/>
      <c r="I124" s="356"/>
      <c r="J124" s="356"/>
      <c r="K124" s="356"/>
      <c r="L124" s="356"/>
      <c r="M124" s="356"/>
      <c r="N124" s="357"/>
      <c r="O124" s="357"/>
      <c r="P124" s="357"/>
      <c r="Q124" s="357"/>
      <c r="R124" s="70"/>
      <c r="AJ124" s="1"/>
      <c r="AK124" s="1"/>
      <c r="AN124" s="1"/>
      <c r="AO124" s="1"/>
      <c r="AP124" s="1"/>
      <c r="AQ124" s="1"/>
      <c r="AR124" s="1"/>
      <c r="AS124" s="1"/>
      <c r="AT124" s="1"/>
    </row>
    <row r="125" customFormat="false" ht="12.75" hidden="false" customHeight="true" outlineLevel="0" collapsed="false">
      <c r="A125" s="353" t="s">
        <v>241</v>
      </c>
      <c r="B125" s="354" t="n">
        <v>0</v>
      </c>
      <c r="C125" s="354" t="n">
        <f aca="false">E102</f>
        <v>0</v>
      </c>
      <c r="D125" s="355" t="n">
        <f aca="false">+C125+B125</f>
        <v>0</v>
      </c>
      <c r="E125" s="335"/>
      <c r="F125" s="335"/>
      <c r="G125" s="335"/>
      <c r="H125" s="335"/>
      <c r="I125" s="335"/>
      <c r="J125" s="335"/>
      <c r="K125" s="335"/>
      <c r="L125" s="335"/>
      <c r="M125" s="335"/>
      <c r="N125" s="335"/>
      <c r="O125" s="335"/>
      <c r="P125" s="335"/>
      <c r="Q125" s="335"/>
      <c r="R125" s="70"/>
      <c r="AJ125" s="1"/>
      <c r="AK125" s="1"/>
      <c r="AN125" s="1"/>
      <c r="AO125" s="1"/>
      <c r="AP125" s="1"/>
      <c r="AQ125" s="1"/>
      <c r="AR125" s="1"/>
      <c r="AS125" s="1"/>
      <c r="AT125" s="1"/>
    </row>
    <row r="126" customFormat="false" ht="12.75" hidden="false" customHeight="true" outlineLevel="0" collapsed="false">
      <c r="A126" s="353" t="s">
        <v>242</v>
      </c>
      <c r="B126" s="354" t="n">
        <v>0</v>
      </c>
      <c r="C126" s="354" t="n">
        <f aca="false">E104</f>
        <v>0</v>
      </c>
      <c r="D126" s="355" t="n">
        <f aca="false">+C126+B126</f>
        <v>0</v>
      </c>
      <c r="E126" s="335"/>
      <c r="F126" s="335"/>
      <c r="G126" s="335"/>
      <c r="H126" s="335"/>
      <c r="I126" s="335"/>
      <c r="J126" s="335"/>
      <c r="K126" s="335"/>
      <c r="L126" s="335"/>
      <c r="M126" s="335"/>
      <c r="N126" s="335"/>
      <c r="O126" s="335"/>
      <c r="P126" s="335"/>
      <c r="Q126" s="335"/>
      <c r="R126" s="70"/>
      <c r="AJ126" s="1"/>
      <c r="AK126" s="1"/>
      <c r="AN126" s="1"/>
      <c r="AO126" s="1"/>
      <c r="AP126" s="1"/>
      <c r="AQ126" s="1"/>
      <c r="AR126" s="1"/>
      <c r="AS126" s="1"/>
      <c r="AT126" s="1"/>
    </row>
    <row r="127" customFormat="false" ht="12.75" hidden="false" customHeight="true" outlineLevel="0" collapsed="false">
      <c r="A127" s="358" t="s">
        <v>243</v>
      </c>
      <c r="B127" s="359" t="n">
        <v>0</v>
      </c>
      <c r="C127" s="359" t="n">
        <f aca="false">SUM(C124:C126)</f>
        <v>0</v>
      </c>
      <c r="D127" s="360" t="n">
        <f aca="false">SUM(B127:C127)</f>
        <v>0</v>
      </c>
      <c r="E127" s="335"/>
      <c r="F127" s="335"/>
      <c r="G127" s="335"/>
      <c r="H127" s="335"/>
      <c r="I127" s="335"/>
      <c r="J127" s="335"/>
      <c r="K127" s="335"/>
      <c r="L127" s="335"/>
      <c r="M127" s="335"/>
      <c r="N127" s="335"/>
      <c r="O127" s="361"/>
      <c r="P127" s="361"/>
      <c r="Q127" s="361"/>
      <c r="R127" s="70"/>
      <c r="AJ127" s="1"/>
      <c r="AK127" s="1"/>
      <c r="AN127" s="1"/>
      <c r="AO127" s="1"/>
      <c r="AP127" s="1"/>
      <c r="AQ127" s="1"/>
      <c r="AR127" s="1"/>
      <c r="AS127" s="1"/>
      <c r="AT127" s="1"/>
    </row>
    <row r="128" customFormat="false" ht="12.75" hidden="false" customHeight="true" outlineLevel="0" collapsed="false">
      <c r="A128" s="23"/>
      <c r="B128" s="70"/>
      <c r="C128" s="70"/>
      <c r="D128" s="70"/>
      <c r="E128" s="362"/>
      <c r="F128" s="70"/>
      <c r="K128" s="70"/>
      <c r="L128" s="70"/>
      <c r="M128" s="70"/>
      <c r="N128" s="345"/>
      <c r="O128" s="70"/>
      <c r="P128" s="70"/>
      <c r="Q128" s="70"/>
      <c r="R128" s="70"/>
      <c r="AJ128" s="1"/>
      <c r="AK128" s="1"/>
      <c r="AN128" s="1"/>
      <c r="AO128" s="1"/>
      <c r="AP128" s="1"/>
      <c r="AQ128" s="1"/>
      <c r="AR128" s="1"/>
      <c r="AS128" s="1"/>
      <c r="AT128" s="1"/>
    </row>
    <row r="129" customFormat="false" ht="12.75" hidden="false" customHeight="true" outlineLevel="0" collapsed="false">
      <c r="A129" s="23"/>
      <c r="B129" s="70"/>
      <c r="C129" s="70"/>
      <c r="D129" s="70"/>
      <c r="E129" s="362"/>
      <c r="F129" s="70"/>
      <c r="K129" s="70"/>
      <c r="L129" s="70"/>
      <c r="M129" s="70"/>
      <c r="N129" s="345"/>
      <c r="O129" s="70"/>
      <c r="P129" s="70"/>
      <c r="Q129" s="70"/>
      <c r="R129" s="70"/>
      <c r="AJ129" s="1"/>
      <c r="AK129" s="1"/>
      <c r="AN129" s="1"/>
      <c r="AO129" s="1"/>
      <c r="AP129" s="1"/>
      <c r="AQ129" s="1"/>
      <c r="AR129" s="1"/>
      <c r="AS129" s="1"/>
      <c r="AT129" s="1"/>
    </row>
    <row r="130" customFormat="false" ht="12.75" hidden="false" customHeight="true" outlineLevel="0" collapsed="false">
      <c r="A130" s="363" t="s">
        <v>244</v>
      </c>
      <c r="B130" s="364"/>
      <c r="C130" s="364"/>
      <c r="D130" s="364"/>
      <c r="E130" s="365"/>
      <c r="F130" s="364"/>
      <c r="G130" s="364"/>
      <c r="H130" s="364"/>
      <c r="I130" s="366"/>
      <c r="K130" s="70"/>
      <c r="L130" s="70"/>
      <c r="M130" s="70"/>
      <c r="N130" s="345"/>
      <c r="O130" s="70"/>
      <c r="P130" s="70"/>
      <c r="Q130" s="70"/>
      <c r="R130" s="70"/>
      <c r="AJ130" s="1"/>
      <c r="AK130" s="1"/>
      <c r="AN130" s="1"/>
      <c r="AO130" s="1"/>
      <c r="AP130" s="1"/>
      <c r="AQ130" s="1"/>
      <c r="AR130" s="1"/>
      <c r="AS130" s="1"/>
      <c r="AT130" s="1"/>
    </row>
    <row r="131" customFormat="false" ht="12.75" hidden="false" customHeight="true" outlineLevel="0" collapsed="false">
      <c r="A131" s="367"/>
      <c r="B131" s="258"/>
      <c r="C131" s="368" t="s">
        <v>245</v>
      </c>
      <c r="D131" s="368"/>
      <c r="E131" s="368" t="s">
        <v>246</v>
      </c>
      <c r="F131" s="368"/>
      <c r="G131" s="368"/>
      <c r="H131" s="368" t="s">
        <v>247</v>
      </c>
      <c r="I131" s="369" t="s">
        <v>248</v>
      </c>
      <c r="K131" s="70"/>
      <c r="L131" s="70"/>
      <c r="M131" s="70"/>
      <c r="N131" s="345"/>
      <c r="O131" s="70"/>
      <c r="P131" s="70"/>
      <c r="Q131" s="70"/>
      <c r="R131" s="70"/>
      <c r="AJ131" s="1"/>
      <c r="AK131" s="1"/>
      <c r="AN131" s="1"/>
      <c r="AO131" s="1"/>
      <c r="AP131" s="1"/>
      <c r="AQ131" s="1"/>
      <c r="AR131" s="1"/>
      <c r="AS131" s="1"/>
      <c r="AT131" s="1"/>
    </row>
    <row r="132" customFormat="false" ht="12.75" hidden="false" customHeight="true" outlineLevel="0" collapsed="false">
      <c r="A132" s="370" t="s">
        <v>43</v>
      </c>
      <c r="B132" s="258" t="n">
        <f aca="false">E137+G137</f>
        <v>0</v>
      </c>
      <c r="C132" s="371" t="s">
        <v>124</v>
      </c>
      <c r="D132" s="372" t="s">
        <v>249</v>
      </c>
      <c r="E132" s="371" t="s">
        <v>124</v>
      </c>
      <c r="F132" s="373" t="s">
        <v>249</v>
      </c>
      <c r="G132" s="374"/>
      <c r="H132" s="375" t="s">
        <v>250</v>
      </c>
      <c r="I132" s="376"/>
      <c r="K132" s="70"/>
      <c r="L132" s="70"/>
      <c r="M132" s="70"/>
      <c r="N132" s="345"/>
      <c r="O132" s="70"/>
      <c r="P132" s="70"/>
      <c r="Q132" s="70"/>
      <c r="R132" s="70"/>
      <c r="AJ132" s="1"/>
      <c r="AK132" s="1"/>
      <c r="AN132" s="1"/>
      <c r="AO132" s="1"/>
      <c r="AP132" s="1"/>
      <c r="AQ132" s="1"/>
      <c r="AR132" s="1"/>
      <c r="AS132" s="1"/>
      <c r="AT132" s="1"/>
    </row>
    <row r="133" customFormat="false" ht="12.75" hidden="false" customHeight="true" outlineLevel="0" collapsed="false">
      <c r="A133" s="370" t="s">
        <v>251</v>
      </c>
      <c r="B133" s="258" t="n">
        <f aca="false">C137</f>
        <v>0</v>
      </c>
      <c r="C133" s="342"/>
      <c r="D133" s="342"/>
      <c r="E133" s="342"/>
      <c r="F133" s="377" t="n">
        <f aca="false">-J9</f>
        <v>-0</v>
      </c>
      <c r="G133" s="378"/>
      <c r="H133" s="379" t="s">
        <v>252</v>
      </c>
      <c r="I133" s="380"/>
      <c r="K133" s="70"/>
      <c r="L133" s="70"/>
      <c r="M133" s="70"/>
      <c r="N133" s="345"/>
      <c r="O133" s="70"/>
      <c r="P133" s="70"/>
      <c r="Q133" s="70"/>
      <c r="R133" s="70"/>
      <c r="AJ133" s="1"/>
      <c r="AK133" s="1"/>
      <c r="AN133" s="1"/>
      <c r="AO133" s="1"/>
      <c r="AP133" s="1"/>
      <c r="AQ133" s="1"/>
      <c r="AR133" s="1"/>
      <c r="AS133" s="1"/>
      <c r="AT133" s="1"/>
    </row>
    <row r="134" customFormat="false" ht="12.75" hidden="false" customHeight="true" outlineLevel="0" collapsed="false">
      <c r="A134" s="370" t="s">
        <v>131</v>
      </c>
      <c r="B134" s="381" t="n">
        <f aca="false">H137</f>
        <v>0</v>
      </c>
      <c r="C134" s="382" t="s">
        <v>249</v>
      </c>
      <c r="D134" s="383" t="s">
        <v>199</v>
      </c>
      <c r="E134" s="382" t="s">
        <v>249</v>
      </c>
      <c r="F134" s="384" t="s">
        <v>199</v>
      </c>
      <c r="G134" s="383" t="s">
        <v>125</v>
      </c>
      <c r="H134" s="385" t="s">
        <v>253</v>
      </c>
      <c r="I134" s="386"/>
      <c r="K134" s="70"/>
      <c r="L134" s="70"/>
      <c r="M134" s="70"/>
      <c r="N134" s="345"/>
      <c r="O134" s="70"/>
      <c r="P134" s="70"/>
      <c r="Q134" s="70"/>
      <c r="R134" s="70"/>
      <c r="AJ134" s="1"/>
      <c r="AK134" s="1"/>
      <c r="AN134" s="1"/>
      <c r="AO134" s="1"/>
      <c r="AP134" s="1"/>
      <c r="AQ134" s="1"/>
      <c r="AR134" s="1"/>
      <c r="AS134" s="1"/>
      <c r="AT134" s="1"/>
    </row>
    <row r="135" customFormat="false" ht="12.75" hidden="false" customHeight="true" outlineLevel="0" collapsed="false">
      <c r="A135" s="367"/>
      <c r="B135" s="387"/>
      <c r="C135" s="388" t="s">
        <v>254</v>
      </c>
      <c r="D135" s="389" t="s">
        <v>249</v>
      </c>
      <c r="E135" s="388" t="s">
        <v>254</v>
      </c>
      <c r="F135" s="390" t="s">
        <v>249</v>
      </c>
      <c r="G135" s="389" t="s">
        <v>255</v>
      </c>
      <c r="H135" s="135"/>
      <c r="I135" s="391" t="s">
        <v>142</v>
      </c>
      <c r="K135" s="70"/>
      <c r="L135" s="70"/>
      <c r="M135" s="70"/>
      <c r="N135" s="345"/>
      <c r="O135" s="70"/>
      <c r="P135" s="70"/>
      <c r="Q135" s="70"/>
      <c r="R135" s="70"/>
      <c r="AJ135" s="1"/>
      <c r="AK135" s="1"/>
      <c r="AN135" s="1"/>
      <c r="AO135" s="1"/>
      <c r="AP135" s="1"/>
      <c r="AQ135" s="1"/>
      <c r="AR135" s="1"/>
      <c r="AS135" s="1"/>
      <c r="AT135" s="1"/>
    </row>
    <row r="136" customFormat="false" ht="12.75" hidden="false" customHeight="true" outlineLevel="0" collapsed="false">
      <c r="A136" s="392" t="s">
        <v>256</v>
      </c>
      <c r="B136" s="387"/>
      <c r="C136" s="393" t="n">
        <v>0</v>
      </c>
      <c r="D136" s="394" t="n">
        <v>0</v>
      </c>
      <c r="E136" s="395" t="n">
        <v>0</v>
      </c>
      <c r="F136" s="395" t="n">
        <v>0</v>
      </c>
      <c r="G136" s="394" t="n">
        <v>0</v>
      </c>
      <c r="H136" s="396" t="n">
        <v>0</v>
      </c>
      <c r="I136" s="397" t="n">
        <v>0</v>
      </c>
      <c r="K136" s="70"/>
      <c r="L136" s="70"/>
      <c r="M136" s="70"/>
      <c r="N136" s="345"/>
      <c r="O136" s="70"/>
      <c r="P136" s="70"/>
      <c r="Q136" s="70"/>
      <c r="R136" s="70"/>
      <c r="AJ136" s="1"/>
      <c r="AK136" s="1"/>
      <c r="AN136" s="1"/>
      <c r="AO136" s="1"/>
      <c r="AP136" s="1"/>
      <c r="AQ136" s="1"/>
      <c r="AR136" s="1"/>
      <c r="AS136" s="1"/>
      <c r="AT136" s="1"/>
    </row>
    <row r="137" customFormat="false" ht="12.75" hidden="false" customHeight="true" outlineLevel="0" collapsed="false">
      <c r="A137" s="392" t="s">
        <v>257</v>
      </c>
      <c r="B137" s="1"/>
      <c r="C137" s="398" t="n">
        <f aca="false">C133-D137</f>
        <v>0</v>
      </c>
      <c r="D137" s="399" t="n">
        <f aca="false">D133</f>
        <v>0</v>
      </c>
      <c r="E137" s="400" t="n">
        <f aca="false">E133-E174-F137</f>
        <v>0</v>
      </c>
      <c r="F137" s="401" t="n">
        <f aca="false">E133+F133</f>
        <v>0</v>
      </c>
      <c r="G137" s="402"/>
      <c r="H137" s="403"/>
      <c r="I137" s="404" t="n">
        <f aca="false">SUM(C137:H137)</f>
        <v>0</v>
      </c>
      <c r="K137" s="70"/>
      <c r="L137" s="70"/>
      <c r="M137" s="70"/>
      <c r="N137" s="345"/>
      <c r="O137" s="70"/>
      <c r="P137" s="70"/>
      <c r="Q137" s="70"/>
      <c r="R137" s="70"/>
      <c r="AJ137" s="1"/>
      <c r="AK137" s="1"/>
      <c r="AN137" s="1"/>
      <c r="AO137" s="1"/>
      <c r="AP137" s="1"/>
      <c r="AQ137" s="1"/>
      <c r="AR137" s="1"/>
      <c r="AS137" s="1"/>
      <c r="AT137" s="1"/>
    </row>
    <row r="138" customFormat="false" ht="12.75" hidden="false" customHeight="true" outlineLevel="0" collapsed="false">
      <c r="A138" s="392" t="s">
        <v>116</v>
      </c>
      <c r="B138" s="1"/>
      <c r="C138" s="405" t="n">
        <f aca="false">SUM(C136:C137)</f>
        <v>0</v>
      </c>
      <c r="D138" s="406" t="n">
        <f aca="false">SUM(D136:D137)</f>
        <v>0</v>
      </c>
      <c r="E138" s="407" t="n">
        <f aca="false">SUM(E136:E137)</f>
        <v>0</v>
      </c>
      <c r="F138" s="407" t="n">
        <f aca="false">SUM(F136:F137)</f>
        <v>0</v>
      </c>
      <c r="G138" s="407" t="n">
        <f aca="false">SUM(G136:G137)</f>
        <v>0</v>
      </c>
      <c r="H138" s="408" t="n">
        <f aca="false">SUM(H136:H137)</f>
        <v>0</v>
      </c>
      <c r="I138" s="409" t="n">
        <f aca="false">SUM(I136:I137)</f>
        <v>0</v>
      </c>
      <c r="K138" s="70"/>
      <c r="L138" s="70"/>
      <c r="M138" s="70"/>
      <c r="N138" s="345"/>
      <c r="O138" s="70"/>
      <c r="P138" s="70"/>
      <c r="Q138" s="70"/>
      <c r="R138" s="70"/>
      <c r="AJ138" s="1"/>
      <c r="AK138" s="1"/>
      <c r="AN138" s="1"/>
      <c r="AO138" s="1"/>
      <c r="AP138" s="1"/>
      <c r="AQ138" s="1"/>
      <c r="AR138" s="1"/>
      <c r="AS138" s="1"/>
      <c r="AT138" s="1"/>
    </row>
    <row r="139" customFormat="false" ht="12.75" hidden="false" customHeight="true" outlineLevel="0" collapsed="false">
      <c r="A139" s="392" t="s">
        <v>258</v>
      </c>
      <c r="B139" s="1"/>
      <c r="C139" s="410" t="n">
        <f aca="false">SUM(C137:D137)</f>
        <v>0</v>
      </c>
      <c r="D139" s="410"/>
      <c r="E139" s="410" t="n">
        <f aca="false">E137+F137+G137</f>
        <v>0</v>
      </c>
      <c r="F139" s="410"/>
      <c r="G139" s="410"/>
      <c r="H139" s="410"/>
      <c r="I139" s="411"/>
      <c r="K139" s="70"/>
      <c r="L139" s="70"/>
      <c r="M139" s="70"/>
      <c r="N139" s="345"/>
      <c r="O139" s="70"/>
      <c r="P139" s="70"/>
      <c r="Q139" s="70"/>
      <c r="R139" s="70"/>
      <c r="AJ139" s="1"/>
      <c r="AK139" s="1"/>
      <c r="AN139" s="1"/>
      <c r="AO139" s="1"/>
      <c r="AP139" s="1"/>
      <c r="AQ139" s="1"/>
      <c r="AR139" s="1"/>
      <c r="AS139" s="1"/>
      <c r="AT139" s="1"/>
    </row>
    <row r="140" customFormat="false" ht="12.75" hidden="false" customHeight="true" outlineLevel="0" collapsed="false">
      <c r="A140" s="392" t="s">
        <v>259</v>
      </c>
      <c r="B140" s="1"/>
      <c r="C140" s="410" t="n">
        <f aca="false">SUM(C173:D173)</f>
        <v>0</v>
      </c>
      <c r="D140" s="410"/>
      <c r="E140" s="410" t="n">
        <f aca="false">E173+G173+F173</f>
        <v>0</v>
      </c>
      <c r="F140" s="410"/>
      <c r="G140" s="410"/>
      <c r="H140" s="410"/>
      <c r="I140" s="411"/>
      <c r="K140" s="70"/>
      <c r="L140" s="70"/>
      <c r="M140" s="70"/>
      <c r="N140" s="345"/>
      <c r="O140" s="70"/>
      <c r="P140" s="70"/>
      <c r="Q140" s="70"/>
      <c r="R140" s="70"/>
      <c r="AJ140" s="1"/>
      <c r="AK140" s="1"/>
      <c r="AN140" s="1"/>
      <c r="AO140" s="1"/>
      <c r="AP140" s="1"/>
      <c r="AQ140" s="1"/>
      <c r="AR140" s="1"/>
      <c r="AS140" s="1"/>
      <c r="AT140" s="1"/>
    </row>
    <row r="141" customFormat="false" ht="12.75" hidden="false" customHeight="true" outlineLevel="0" collapsed="false">
      <c r="A141" s="367"/>
      <c r="B141" s="1"/>
      <c r="C141" s="1"/>
      <c r="D141" s="1"/>
      <c r="E141" s="1"/>
      <c r="F141" s="1"/>
      <c r="G141" s="1"/>
      <c r="H141" s="1"/>
      <c r="I141" s="412"/>
      <c r="K141" s="70"/>
      <c r="L141" s="70"/>
      <c r="M141" s="70"/>
      <c r="N141" s="345"/>
      <c r="O141" s="70"/>
      <c r="P141" s="70"/>
      <c r="Q141" s="70"/>
      <c r="R141" s="70"/>
      <c r="AJ141" s="1"/>
      <c r="AK141" s="1"/>
      <c r="AN141" s="1"/>
      <c r="AO141" s="1"/>
      <c r="AP141" s="1"/>
      <c r="AQ141" s="1"/>
      <c r="AR141" s="1"/>
      <c r="AS141" s="1"/>
      <c r="AT141" s="1"/>
    </row>
    <row r="142" customFormat="false" ht="12.75" hidden="false" customHeight="true" outlineLevel="0" collapsed="false">
      <c r="A142" s="367"/>
      <c r="B142" s="413" t="n">
        <f aca="false">+B4</f>
        <v>37165</v>
      </c>
      <c r="C142" s="414"/>
      <c r="D142" s="414"/>
      <c r="E142" s="414"/>
      <c r="F142" s="414"/>
      <c r="G142" s="414"/>
      <c r="H142" s="414"/>
      <c r="I142" s="415" t="n">
        <f aca="false">SUM(C142:H142)</f>
        <v>0</v>
      </c>
      <c r="K142" s="70"/>
      <c r="L142" s="70"/>
      <c r="M142" s="70"/>
      <c r="N142" s="345"/>
      <c r="O142" s="70"/>
      <c r="P142" s="70"/>
      <c r="Q142" s="70"/>
      <c r="R142" s="70"/>
      <c r="AJ142" s="1"/>
      <c r="AK142" s="1"/>
      <c r="AN142" s="1"/>
      <c r="AO142" s="1"/>
      <c r="AP142" s="1"/>
      <c r="AQ142" s="1"/>
      <c r="AR142" s="1"/>
      <c r="AS142" s="1"/>
      <c r="AT142" s="1"/>
    </row>
    <row r="143" customFormat="false" ht="12.75" hidden="false" customHeight="true" outlineLevel="0" collapsed="false">
      <c r="A143" s="367"/>
      <c r="B143" s="413" t="n">
        <f aca="false">+B142+1</f>
        <v>37166</v>
      </c>
      <c r="C143" s="416"/>
      <c r="D143" s="416"/>
      <c r="E143" s="416"/>
      <c r="F143" s="416"/>
      <c r="G143" s="416"/>
      <c r="H143" s="416"/>
      <c r="I143" s="417" t="n">
        <f aca="false">SUM(C143:H143)</f>
        <v>0</v>
      </c>
      <c r="K143" s="70"/>
      <c r="L143" s="70"/>
      <c r="M143" s="70"/>
      <c r="N143" s="345"/>
      <c r="O143" s="70"/>
      <c r="P143" s="70"/>
      <c r="Q143" s="70"/>
      <c r="R143" s="70"/>
      <c r="AJ143" s="1"/>
      <c r="AK143" s="1"/>
      <c r="AN143" s="1"/>
      <c r="AO143" s="1"/>
      <c r="AP143" s="1"/>
      <c r="AQ143" s="1"/>
      <c r="AR143" s="1"/>
      <c r="AS143" s="1"/>
      <c r="AT143" s="1"/>
    </row>
    <row r="144" customFormat="false" ht="12.75" hidden="false" customHeight="true" outlineLevel="0" collapsed="false">
      <c r="A144" s="367"/>
      <c r="B144" s="413" t="n">
        <f aca="false">+B143+1</f>
        <v>37167</v>
      </c>
      <c r="C144" s="416"/>
      <c r="D144" s="416"/>
      <c r="E144" s="416"/>
      <c r="F144" s="416"/>
      <c r="G144" s="416"/>
      <c r="H144" s="416"/>
      <c r="I144" s="417" t="n">
        <f aca="false">SUM(C144:H144)</f>
        <v>0</v>
      </c>
      <c r="K144" s="70"/>
      <c r="L144" s="70"/>
      <c r="M144" s="70"/>
      <c r="N144" s="345"/>
      <c r="O144" s="70"/>
      <c r="P144" s="70"/>
      <c r="Q144" s="70"/>
      <c r="R144" s="70"/>
      <c r="AJ144" s="1"/>
      <c r="AK144" s="1"/>
      <c r="AN144" s="1"/>
      <c r="AO144" s="1"/>
      <c r="AP144" s="1"/>
      <c r="AQ144" s="1"/>
      <c r="AR144" s="1"/>
      <c r="AS144" s="1"/>
      <c r="AT144" s="1"/>
    </row>
    <row r="145" customFormat="false" ht="12.75" hidden="false" customHeight="true" outlineLevel="0" collapsed="false">
      <c r="A145" s="367"/>
      <c r="B145" s="413" t="n">
        <f aca="false">+B144+1</f>
        <v>37168</v>
      </c>
      <c r="C145" s="416"/>
      <c r="D145" s="416"/>
      <c r="E145" s="416"/>
      <c r="F145" s="416"/>
      <c r="G145" s="416"/>
      <c r="H145" s="416"/>
      <c r="I145" s="417" t="n">
        <f aca="false">SUM(C145:H145)</f>
        <v>0</v>
      </c>
      <c r="K145" s="70"/>
      <c r="L145" s="70"/>
      <c r="M145" s="70"/>
      <c r="N145" s="345"/>
      <c r="O145" s="70"/>
      <c r="P145" s="70"/>
      <c r="Q145" s="70"/>
      <c r="R145" s="70"/>
      <c r="AJ145" s="1"/>
      <c r="AK145" s="1"/>
      <c r="AN145" s="1"/>
      <c r="AO145" s="1"/>
      <c r="AP145" s="1"/>
      <c r="AQ145" s="1"/>
      <c r="AR145" s="1"/>
      <c r="AS145" s="1"/>
      <c r="AT145" s="1"/>
    </row>
    <row r="146" customFormat="false" ht="12.75" hidden="false" customHeight="true" outlineLevel="0" collapsed="false">
      <c r="A146" s="367"/>
      <c r="B146" s="413" t="n">
        <f aca="false">+B145+1</f>
        <v>37169</v>
      </c>
      <c r="C146" s="416"/>
      <c r="D146" s="416"/>
      <c r="E146" s="416"/>
      <c r="F146" s="416"/>
      <c r="G146" s="416"/>
      <c r="H146" s="416"/>
      <c r="I146" s="417" t="n">
        <f aca="false">SUM(C146:H146)</f>
        <v>0</v>
      </c>
      <c r="K146" s="70"/>
      <c r="L146" s="70"/>
      <c r="M146" s="70"/>
      <c r="N146" s="345"/>
      <c r="O146" s="70"/>
      <c r="P146" s="70"/>
      <c r="Q146" s="70"/>
      <c r="R146" s="70"/>
      <c r="AJ146" s="1"/>
      <c r="AK146" s="1"/>
      <c r="AN146" s="1"/>
      <c r="AO146" s="1"/>
      <c r="AP146" s="1"/>
      <c r="AQ146" s="1"/>
      <c r="AR146" s="1"/>
      <c r="AS146" s="1"/>
      <c r="AT146" s="1"/>
    </row>
    <row r="147" customFormat="false" ht="12.75" hidden="false" customHeight="true" outlineLevel="0" collapsed="false">
      <c r="A147" s="367"/>
      <c r="B147" s="413" t="n">
        <f aca="false">+B146+1</f>
        <v>37170</v>
      </c>
      <c r="C147" s="416"/>
      <c r="D147" s="416"/>
      <c r="E147" s="416"/>
      <c r="F147" s="416"/>
      <c r="G147" s="416"/>
      <c r="H147" s="416"/>
      <c r="I147" s="417" t="n">
        <f aca="false">SUM(C147:H147)</f>
        <v>0</v>
      </c>
      <c r="K147" s="70"/>
      <c r="L147" s="70"/>
      <c r="M147" s="70"/>
      <c r="N147" s="345"/>
      <c r="O147" s="70"/>
      <c r="P147" s="70"/>
      <c r="Q147" s="70"/>
      <c r="R147" s="70"/>
      <c r="AJ147" s="1"/>
      <c r="AK147" s="1"/>
      <c r="AN147" s="1"/>
      <c r="AO147" s="1"/>
      <c r="AP147" s="1"/>
      <c r="AQ147" s="1"/>
      <c r="AR147" s="1"/>
      <c r="AS147" s="1"/>
      <c r="AT147" s="1"/>
    </row>
    <row r="148" customFormat="false" ht="12.75" hidden="false" customHeight="true" outlineLevel="0" collapsed="false">
      <c r="A148" s="367"/>
      <c r="B148" s="413" t="n">
        <f aca="false">+B147+1</f>
        <v>37171</v>
      </c>
      <c r="C148" s="416"/>
      <c r="D148" s="416"/>
      <c r="E148" s="416"/>
      <c r="F148" s="416"/>
      <c r="G148" s="416"/>
      <c r="H148" s="416"/>
      <c r="I148" s="417" t="n">
        <f aca="false">SUM(C148:H148)</f>
        <v>0</v>
      </c>
      <c r="K148" s="70"/>
      <c r="L148" s="70"/>
      <c r="M148" s="70"/>
      <c r="N148" s="345"/>
      <c r="O148" s="70"/>
      <c r="P148" s="70"/>
      <c r="Q148" s="70"/>
      <c r="R148" s="70"/>
      <c r="AJ148" s="1"/>
      <c r="AK148" s="1"/>
      <c r="AN148" s="1"/>
      <c r="AO148" s="1"/>
      <c r="AP148" s="1"/>
      <c r="AQ148" s="1"/>
      <c r="AR148" s="1"/>
      <c r="AS148" s="1"/>
      <c r="AT148" s="1"/>
    </row>
    <row r="149" customFormat="false" ht="12.75" hidden="false" customHeight="true" outlineLevel="0" collapsed="false">
      <c r="A149" s="367"/>
      <c r="B149" s="413" t="n">
        <f aca="false">+B148+1</f>
        <v>37172</v>
      </c>
      <c r="C149" s="416"/>
      <c r="D149" s="416"/>
      <c r="E149" s="416"/>
      <c r="F149" s="416"/>
      <c r="G149" s="416"/>
      <c r="H149" s="416"/>
      <c r="I149" s="417" t="n">
        <f aca="false">SUM(C149:H149)</f>
        <v>0</v>
      </c>
      <c r="K149" s="70"/>
      <c r="L149" s="70"/>
      <c r="M149" s="70"/>
      <c r="N149" s="345"/>
      <c r="O149" s="70"/>
      <c r="P149" s="70"/>
      <c r="Q149" s="70"/>
      <c r="R149" s="70"/>
      <c r="AJ149" s="1"/>
      <c r="AK149" s="1"/>
      <c r="AN149" s="1"/>
      <c r="AO149" s="1"/>
      <c r="AP149" s="1"/>
      <c r="AQ149" s="1"/>
      <c r="AR149" s="1"/>
      <c r="AS149" s="1"/>
      <c r="AT149" s="1"/>
    </row>
    <row r="150" customFormat="false" ht="12.75" hidden="false" customHeight="true" outlineLevel="0" collapsed="false">
      <c r="A150" s="367"/>
      <c r="B150" s="413" t="n">
        <f aca="false">+B149+1</f>
        <v>37173</v>
      </c>
      <c r="C150" s="416"/>
      <c r="D150" s="416"/>
      <c r="E150" s="416"/>
      <c r="F150" s="416"/>
      <c r="G150" s="416"/>
      <c r="H150" s="416"/>
      <c r="I150" s="417" t="n">
        <f aca="false">SUM(C150:H150)</f>
        <v>0</v>
      </c>
      <c r="K150" s="70"/>
      <c r="L150" s="70"/>
      <c r="M150" s="70"/>
      <c r="N150" s="345"/>
      <c r="O150" s="70"/>
      <c r="P150" s="70"/>
      <c r="Q150" s="70"/>
      <c r="R150" s="70"/>
      <c r="AJ150" s="1"/>
      <c r="AK150" s="1"/>
      <c r="AN150" s="1"/>
      <c r="AO150" s="1"/>
      <c r="AP150" s="1"/>
      <c r="AQ150" s="1"/>
      <c r="AR150" s="1"/>
      <c r="AS150" s="1"/>
      <c r="AT150" s="1"/>
    </row>
    <row r="151" customFormat="false" ht="12.75" hidden="false" customHeight="true" outlineLevel="0" collapsed="false">
      <c r="A151" s="367"/>
      <c r="B151" s="413" t="n">
        <f aca="false">+B150+1</f>
        <v>37174</v>
      </c>
      <c r="C151" s="416"/>
      <c r="D151" s="416"/>
      <c r="E151" s="416"/>
      <c r="F151" s="416"/>
      <c r="G151" s="416"/>
      <c r="H151" s="416"/>
      <c r="I151" s="417" t="n">
        <f aca="false">SUM(C151:H151)</f>
        <v>0</v>
      </c>
      <c r="K151" s="70"/>
      <c r="L151" s="70"/>
      <c r="M151" s="70"/>
      <c r="N151" s="345"/>
      <c r="O151" s="70"/>
      <c r="P151" s="70"/>
      <c r="Q151" s="70"/>
      <c r="R151" s="70"/>
      <c r="AJ151" s="1"/>
      <c r="AK151" s="1"/>
      <c r="AN151" s="1"/>
      <c r="AO151" s="1"/>
      <c r="AP151" s="1"/>
      <c r="AQ151" s="1"/>
      <c r="AR151" s="1"/>
      <c r="AS151" s="1"/>
      <c r="AT151" s="1"/>
    </row>
    <row r="152" customFormat="false" ht="12.75" hidden="false" customHeight="true" outlineLevel="0" collapsed="false">
      <c r="A152" s="367"/>
      <c r="B152" s="413" t="n">
        <f aca="false">+B151+1</f>
        <v>37175</v>
      </c>
      <c r="C152" s="416"/>
      <c r="D152" s="416"/>
      <c r="E152" s="416"/>
      <c r="F152" s="416"/>
      <c r="G152" s="416"/>
      <c r="H152" s="416"/>
      <c r="I152" s="417" t="n">
        <f aca="false">SUM(C152:H152)</f>
        <v>0</v>
      </c>
      <c r="K152" s="70"/>
      <c r="L152" s="70"/>
      <c r="M152" s="70"/>
      <c r="N152" s="345"/>
      <c r="O152" s="70"/>
      <c r="P152" s="70"/>
      <c r="Q152" s="70"/>
      <c r="R152" s="70"/>
      <c r="AJ152" s="1"/>
      <c r="AK152" s="1"/>
      <c r="AN152" s="1"/>
      <c r="AO152" s="1"/>
      <c r="AP152" s="1"/>
      <c r="AQ152" s="1"/>
      <c r="AR152" s="1"/>
      <c r="AS152" s="1"/>
      <c r="AT152" s="1"/>
    </row>
    <row r="153" customFormat="false" ht="12.75" hidden="false" customHeight="true" outlineLevel="0" collapsed="false">
      <c r="A153" s="367"/>
      <c r="B153" s="413" t="n">
        <f aca="false">+B152+1</f>
        <v>37176</v>
      </c>
      <c r="C153" s="416"/>
      <c r="D153" s="416"/>
      <c r="E153" s="416"/>
      <c r="F153" s="416"/>
      <c r="G153" s="416"/>
      <c r="H153" s="416"/>
      <c r="I153" s="417" t="n">
        <f aca="false">SUM(C153:H153)</f>
        <v>0</v>
      </c>
      <c r="K153" s="70"/>
      <c r="L153" s="70"/>
      <c r="M153" s="70"/>
      <c r="N153" s="345"/>
      <c r="O153" s="70"/>
      <c r="P153" s="70"/>
      <c r="Q153" s="70"/>
      <c r="R153" s="70"/>
      <c r="AJ153" s="1"/>
      <c r="AK153" s="1"/>
      <c r="AN153" s="1"/>
      <c r="AO153" s="1"/>
      <c r="AP153" s="1"/>
      <c r="AQ153" s="1"/>
      <c r="AR153" s="1"/>
      <c r="AS153" s="1"/>
      <c r="AT153" s="1"/>
    </row>
    <row r="154" customFormat="false" ht="12.75" hidden="false" customHeight="true" outlineLevel="0" collapsed="false">
      <c r="A154" s="367"/>
      <c r="B154" s="413" t="n">
        <f aca="false">+B153+1</f>
        <v>37177</v>
      </c>
      <c r="C154" s="416"/>
      <c r="D154" s="416"/>
      <c r="E154" s="416"/>
      <c r="F154" s="416"/>
      <c r="G154" s="416"/>
      <c r="H154" s="416"/>
      <c r="I154" s="417" t="n">
        <f aca="false">SUM(C154:H154)</f>
        <v>0</v>
      </c>
      <c r="K154" s="70"/>
      <c r="L154" s="70"/>
      <c r="M154" s="70"/>
      <c r="N154" s="345"/>
      <c r="O154" s="70"/>
      <c r="P154" s="70"/>
      <c r="Q154" s="70"/>
      <c r="R154" s="70"/>
      <c r="AJ154" s="1"/>
      <c r="AK154" s="1"/>
      <c r="AN154" s="1"/>
      <c r="AO154" s="1"/>
      <c r="AP154" s="1"/>
      <c r="AQ154" s="1"/>
      <c r="AR154" s="1"/>
      <c r="AS154" s="1"/>
      <c r="AT154" s="1"/>
    </row>
    <row r="155" customFormat="false" ht="12.75" hidden="false" customHeight="true" outlineLevel="0" collapsed="false">
      <c r="A155" s="367"/>
      <c r="B155" s="413" t="n">
        <f aca="false">+B154+1</f>
        <v>37178</v>
      </c>
      <c r="C155" s="416"/>
      <c r="D155" s="416"/>
      <c r="E155" s="416"/>
      <c r="F155" s="416"/>
      <c r="G155" s="416"/>
      <c r="H155" s="416"/>
      <c r="I155" s="417" t="n">
        <f aca="false">SUM(C155:H155)</f>
        <v>0</v>
      </c>
      <c r="K155" s="70"/>
      <c r="L155" s="70"/>
      <c r="M155" s="70"/>
      <c r="N155" s="345"/>
      <c r="O155" s="70"/>
      <c r="P155" s="70"/>
      <c r="Q155" s="70"/>
      <c r="R155" s="70"/>
      <c r="AJ155" s="1"/>
      <c r="AK155" s="1"/>
      <c r="AN155" s="1"/>
      <c r="AO155" s="1"/>
      <c r="AP155" s="1"/>
      <c r="AQ155" s="1"/>
      <c r="AR155" s="1"/>
      <c r="AS155" s="1"/>
      <c r="AT155" s="1"/>
    </row>
    <row r="156" customFormat="false" ht="12.75" hidden="false" customHeight="true" outlineLevel="0" collapsed="false">
      <c r="A156" s="367"/>
      <c r="B156" s="413" t="n">
        <f aca="false">+B155+1</f>
        <v>37179</v>
      </c>
      <c r="C156" s="416"/>
      <c r="D156" s="416"/>
      <c r="E156" s="416"/>
      <c r="F156" s="416"/>
      <c r="G156" s="416"/>
      <c r="H156" s="416"/>
      <c r="I156" s="417" t="n">
        <f aca="false">SUM(C156:H156)</f>
        <v>0</v>
      </c>
      <c r="K156" s="70"/>
      <c r="L156" s="70"/>
      <c r="M156" s="70"/>
      <c r="N156" s="345"/>
      <c r="O156" s="70"/>
      <c r="P156" s="70"/>
      <c r="Q156" s="70"/>
      <c r="R156" s="70"/>
      <c r="AJ156" s="1"/>
      <c r="AK156" s="1"/>
      <c r="AN156" s="1"/>
      <c r="AO156" s="1"/>
      <c r="AP156" s="1"/>
      <c r="AQ156" s="1"/>
      <c r="AR156" s="1"/>
      <c r="AS156" s="1"/>
      <c r="AT156" s="1"/>
    </row>
    <row r="157" customFormat="false" ht="12.75" hidden="false" customHeight="true" outlineLevel="0" collapsed="false">
      <c r="A157" s="367"/>
      <c r="B157" s="413" t="n">
        <f aca="false">+B156+1</f>
        <v>37180</v>
      </c>
      <c r="C157" s="416"/>
      <c r="D157" s="416"/>
      <c r="E157" s="416"/>
      <c r="F157" s="416"/>
      <c r="G157" s="416"/>
      <c r="H157" s="416"/>
      <c r="I157" s="417" t="n">
        <f aca="false">SUM(C157:H157)</f>
        <v>0</v>
      </c>
      <c r="K157" s="70"/>
      <c r="L157" s="70"/>
      <c r="M157" s="70"/>
      <c r="N157" s="345"/>
      <c r="O157" s="70"/>
      <c r="P157" s="70"/>
      <c r="Q157" s="70"/>
      <c r="R157" s="70"/>
      <c r="AJ157" s="1"/>
      <c r="AK157" s="1"/>
      <c r="AN157" s="1"/>
      <c r="AO157" s="1"/>
      <c r="AP157" s="1"/>
      <c r="AQ157" s="1"/>
      <c r="AR157" s="1"/>
      <c r="AS157" s="1"/>
      <c r="AT157" s="1"/>
    </row>
    <row r="158" customFormat="false" ht="12.75" hidden="false" customHeight="true" outlineLevel="0" collapsed="false">
      <c r="A158" s="367"/>
      <c r="B158" s="413" t="n">
        <f aca="false">+B157+1</f>
        <v>37181</v>
      </c>
      <c r="C158" s="393"/>
      <c r="D158" s="394"/>
      <c r="E158" s="393"/>
      <c r="F158" s="395"/>
      <c r="G158" s="416"/>
      <c r="H158" s="416"/>
      <c r="I158" s="417" t="n">
        <f aca="false">SUM(C158:H158)</f>
        <v>0</v>
      </c>
      <c r="K158" s="70"/>
      <c r="L158" s="70"/>
      <c r="M158" s="70"/>
      <c r="N158" s="345"/>
      <c r="O158" s="70"/>
      <c r="P158" s="70"/>
      <c r="Q158" s="70"/>
      <c r="R158" s="70"/>
      <c r="AJ158" s="1"/>
      <c r="AK158" s="1"/>
      <c r="AN158" s="1"/>
      <c r="AO158" s="1"/>
      <c r="AP158" s="1"/>
      <c r="AQ158" s="1"/>
      <c r="AR158" s="1"/>
      <c r="AS158" s="1"/>
      <c r="AT158" s="1"/>
    </row>
    <row r="159" customFormat="false" ht="12.75" hidden="false" customHeight="true" outlineLevel="0" collapsed="false">
      <c r="A159" s="367"/>
      <c r="B159" s="413" t="n">
        <f aca="false">+B158+1</f>
        <v>37182</v>
      </c>
      <c r="C159" s="416"/>
      <c r="D159" s="416"/>
      <c r="E159" s="416"/>
      <c r="F159" s="416"/>
      <c r="G159" s="416"/>
      <c r="H159" s="416"/>
      <c r="I159" s="417" t="n">
        <f aca="false">SUM(C159:H159)</f>
        <v>0</v>
      </c>
      <c r="K159" s="70"/>
      <c r="L159" s="70"/>
      <c r="M159" s="70"/>
      <c r="N159" s="345"/>
      <c r="O159" s="70"/>
      <c r="P159" s="70"/>
      <c r="Q159" s="70"/>
      <c r="R159" s="70"/>
      <c r="AJ159" s="1"/>
      <c r="AK159" s="1"/>
      <c r="AN159" s="1"/>
      <c r="AO159" s="1"/>
      <c r="AP159" s="1"/>
      <c r="AQ159" s="1"/>
      <c r="AR159" s="1"/>
      <c r="AS159" s="1"/>
      <c r="AT159" s="1"/>
    </row>
    <row r="160" customFormat="false" ht="12.75" hidden="false" customHeight="true" outlineLevel="0" collapsed="false">
      <c r="A160" s="418"/>
      <c r="B160" s="413" t="n">
        <f aca="false">+B159+1</f>
        <v>37183</v>
      </c>
      <c r="C160" s="393"/>
      <c r="D160" s="394"/>
      <c r="E160" s="393"/>
      <c r="F160" s="395"/>
      <c r="G160" s="419"/>
      <c r="H160" s="403"/>
      <c r="I160" s="417" t="n">
        <f aca="false">SUM(C160:H160)</f>
        <v>0</v>
      </c>
      <c r="K160" s="70"/>
      <c r="L160" s="70"/>
      <c r="M160" s="70"/>
      <c r="N160" s="345"/>
      <c r="O160" s="70"/>
      <c r="P160" s="70"/>
      <c r="Q160" s="70"/>
      <c r="R160" s="70"/>
      <c r="AJ160" s="1"/>
      <c r="AK160" s="1"/>
      <c r="AN160" s="1"/>
      <c r="AO160" s="1"/>
      <c r="AP160" s="1"/>
      <c r="AQ160" s="1"/>
      <c r="AR160" s="1"/>
      <c r="AS160" s="1"/>
      <c r="AT160" s="1"/>
    </row>
    <row r="161" customFormat="false" ht="12.75" hidden="false" customHeight="true" outlineLevel="0" collapsed="false">
      <c r="A161" s="418"/>
      <c r="B161" s="413" t="n">
        <f aca="false">+B160+1</f>
        <v>37184</v>
      </c>
      <c r="C161" s="416"/>
      <c r="D161" s="416"/>
      <c r="E161" s="416"/>
      <c r="F161" s="416"/>
      <c r="G161" s="416"/>
      <c r="H161" s="416"/>
      <c r="I161" s="417" t="n">
        <f aca="false">SUM(C161:H161)</f>
        <v>0</v>
      </c>
      <c r="K161" s="70"/>
      <c r="L161" s="70"/>
      <c r="M161" s="70"/>
      <c r="N161" s="345"/>
      <c r="O161" s="70"/>
      <c r="P161" s="70"/>
      <c r="Q161" s="70"/>
      <c r="R161" s="70"/>
      <c r="AJ161" s="1"/>
      <c r="AK161" s="1"/>
      <c r="AN161" s="1"/>
      <c r="AO161" s="1"/>
      <c r="AP161" s="1"/>
      <c r="AQ161" s="1"/>
      <c r="AR161" s="1"/>
      <c r="AS161" s="1"/>
      <c r="AT161" s="1"/>
    </row>
    <row r="162" customFormat="false" ht="12.75" hidden="false" customHeight="true" outlineLevel="0" collapsed="false">
      <c r="A162" s="418"/>
      <c r="B162" s="413" t="n">
        <f aca="false">+B161+1</f>
        <v>37185</v>
      </c>
      <c r="C162" s="416"/>
      <c r="D162" s="416"/>
      <c r="E162" s="416"/>
      <c r="F162" s="416"/>
      <c r="G162" s="416"/>
      <c r="H162" s="416"/>
      <c r="I162" s="417" t="n">
        <f aca="false">SUM(C162:H162)</f>
        <v>0</v>
      </c>
      <c r="K162" s="70"/>
      <c r="L162" s="70"/>
      <c r="M162" s="70"/>
      <c r="N162" s="345"/>
      <c r="O162" s="70"/>
      <c r="P162" s="70"/>
      <c r="Q162" s="70"/>
      <c r="R162" s="70"/>
      <c r="AJ162" s="1"/>
      <c r="AK162" s="1"/>
      <c r="AN162" s="1"/>
      <c r="AO162" s="1"/>
      <c r="AP162" s="1"/>
      <c r="AQ162" s="1"/>
      <c r="AR162" s="1"/>
      <c r="AS162" s="1"/>
      <c r="AT162" s="1"/>
    </row>
    <row r="163" customFormat="false" ht="12.75" hidden="false" customHeight="true" outlineLevel="0" collapsed="false">
      <c r="A163" s="367"/>
      <c r="B163" s="413" t="n">
        <f aca="false">+B162+1</f>
        <v>37186</v>
      </c>
      <c r="C163" s="416"/>
      <c r="D163" s="416"/>
      <c r="E163" s="416"/>
      <c r="F163" s="416"/>
      <c r="G163" s="416"/>
      <c r="H163" s="416"/>
      <c r="I163" s="417" t="n">
        <f aca="false">SUM(C163:H163)</f>
        <v>0</v>
      </c>
      <c r="K163" s="70"/>
      <c r="L163" s="70"/>
      <c r="M163" s="70"/>
      <c r="N163" s="345"/>
      <c r="O163" s="70"/>
      <c r="P163" s="70"/>
      <c r="Q163" s="70"/>
      <c r="R163" s="70"/>
      <c r="AJ163" s="1"/>
      <c r="AK163" s="1"/>
      <c r="AN163" s="1"/>
      <c r="AO163" s="1"/>
      <c r="AP163" s="1"/>
      <c r="AQ163" s="1"/>
      <c r="AR163" s="1"/>
      <c r="AS163" s="1"/>
      <c r="AT163" s="1"/>
    </row>
    <row r="164" customFormat="false" ht="12.75" hidden="false" customHeight="true" outlineLevel="0" collapsed="false">
      <c r="A164" s="367"/>
      <c r="B164" s="413" t="n">
        <f aca="false">+B163+1</f>
        <v>37187</v>
      </c>
      <c r="C164" s="416"/>
      <c r="D164" s="416"/>
      <c r="E164" s="416"/>
      <c r="F164" s="416"/>
      <c r="G164" s="416"/>
      <c r="H164" s="416"/>
      <c r="I164" s="417" t="n">
        <f aca="false">SUM(C164:H164)</f>
        <v>0</v>
      </c>
      <c r="K164" s="70"/>
      <c r="L164" s="70"/>
      <c r="M164" s="70"/>
      <c r="N164" s="345"/>
      <c r="O164" s="70"/>
      <c r="P164" s="70"/>
      <c r="Q164" s="70"/>
      <c r="R164" s="70"/>
      <c r="AJ164" s="1"/>
      <c r="AK164" s="1"/>
      <c r="AN164" s="1"/>
      <c r="AO164" s="1"/>
      <c r="AP164" s="1"/>
      <c r="AQ164" s="1"/>
      <c r="AR164" s="1"/>
      <c r="AS164" s="1"/>
      <c r="AT164" s="1"/>
    </row>
    <row r="165" customFormat="false" ht="12.75" hidden="false" customHeight="true" outlineLevel="0" collapsed="false">
      <c r="A165" s="420" t="s">
        <v>260</v>
      </c>
      <c r="B165" s="413" t="n">
        <f aca="false">+B164+1</f>
        <v>37188</v>
      </c>
      <c r="C165" s="416"/>
      <c r="D165" s="416"/>
      <c r="E165" s="416"/>
      <c r="F165" s="416"/>
      <c r="G165" s="416"/>
      <c r="H165" s="416"/>
      <c r="I165" s="417" t="n">
        <f aca="false">SUM(C165:H165)</f>
        <v>0</v>
      </c>
      <c r="K165" s="70"/>
      <c r="L165" s="70"/>
      <c r="M165" s="70"/>
      <c r="N165" s="345"/>
      <c r="O165" s="70"/>
      <c r="P165" s="70"/>
      <c r="Q165" s="70"/>
      <c r="R165" s="70"/>
      <c r="AJ165" s="1"/>
      <c r="AK165" s="1"/>
      <c r="AN165" s="1"/>
      <c r="AO165" s="1"/>
      <c r="AP165" s="1"/>
      <c r="AQ165" s="1"/>
      <c r="AR165" s="1"/>
      <c r="AS165" s="1"/>
      <c r="AT165" s="1"/>
    </row>
    <row r="166" customFormat="false" ht="12.75" hidden="false" customHeight="true" outlineLevel="0" collapsed="false">
      <c r="A166" s="421" t="n">
        <v>0</v>
      </c>
      <c r="B166" s="413" t="n">
        <f aca="false">+B165+1</f>
        <v>37189</v>
      </c>
      <c r="C166" s="416"/>
      <c r="D166" s="416"/>
      <c r="E166" s="416"/>
      <c r="F166" s="416"/>
      <c r="G166" s="416"/>
      <c r="H166" s="416"/>
      <c r="I166" s="417" t="n">
        <f aca="false">SUM(C166:H166)</f>
        <v>0</v>
      </c>
      <c r="K166" s="70"/>
      <c r="L166" s="70"/>
      <c r="M166" s="70"/>
      <c r="N166" s="345"/>
      <c r="O166" s="70"/>
      <c r="P166" s="70"/>
      <c r="Q166" s="70"/>
      <c r="R166" s="70"/>
      <c r="AJ166" s="1"/>
      <c r="AK166" s="1"/>
      <c r="AN166" s="1"/>
      <c r="AO166" s="1"/>
      <c r="AP166" s="1"/>
      <c r="AQ166" s="1"/>
      <c r="AR166" s="1"/>
      <c r="AS166" s="1"/>
      <c r="AT166" s="1"/>
    </row>
    <row r="167" customFormat="false" ht="12.75" hidden="false" customHeight="true" outlineLevel="0" collapsed="false">
      <c r="A167" s="418" t="n">
        <f aca="false">SUM(C173:D173)</f>
        <v>0</v>
      </c>
      <c r="B167" s="413" t="n">
        <f aca="false">+B166+1</f>
        <v>37190</v>
      </c>
      <c r="C167" s="416"/>
      <c r="D167" s="416"/>
      <c r="E167" s="416"/>
      <c r="F167" s="416"/>
      <c r="G167" s="416"/>
      <c r="H167" s="416"/>
      <c r="I167" s="417" t="n">
        <f aca="false">SUM(C167:H167)</f>
        <v>0</v>
      </c>
      <c r="K167" s="70"/>
      <c r="L167" s="70"/>
      <c r="M167" s="70"/>
      <c r="N167" s="345"/>
      <c r="O167" s="70"/>
      <c r="P167" s="70"/>
      <c r="Q167" s="70"/>
      <c r="R167" s="70"/>
      <c r="AJ167" s="1"/>
      <c r="AK167" s="1"/>
      <c r="AN167" s="1"/>
      <c r="AO167" s="1"/>
      <c r="AP167" s="1"/>
      <c r="AQ167" s="1"/>
      <c r="AR167" s="1"/>
      <c r="AS167" s="1"/>
      <c r="AT167" s="1"/>
    </row>
    <row r="168" customFormat="false" ht="12.75" hidden="false" customHeight="true" outlineLevel="0" collapsed="false">
      <c r="A168" s="422" t="n">
        <f aca="false">+A166-A167</f>
        <v>0</v>
      </c>
      <c r="B168" s="413" t="n">
        <f aca="false">+B167+1</f>
        <v>37191</v>
      </c>
      <c r="C168" s="416"/>
      <c r="D168" s="416"/>
      <c r="E168" s="416"/>
      <c r="F168" s="416"/>
      <c r="G168" s="416"/>
      <c r="H168" s="416"/>
      <c r="I168" s="417" t="n">
        <f aca="false">SUM(C168:H168)</f>
        <v>0</v>
      </c>
      <c r="K168" s="70"/>
      <c r="L168" s="70"/>
      <c r="M168" s="70"/>
      <c r="N168" s="345"/>
      <c r="O168" s="70"/>
      <c r="P168" s="70"/>
      <c r="Q168" s="70"/>
      <c r="R168" s="70"/>
      <c r="AJ168" s="1"/>
      <c r="AK168" s="1"/>
      <c r="AN168" s="1"/>
      <c r="AO168" s="1"/>
      <c r="AP168" s="1"/>
      <c r="AQ168" s="1"/>
      <c r="AR168" s="1"/>
      <c r="AS168" s="1"/>
      <c r="AT168" s="1"/>
    </row>
    <row r="169" customFormat="false" ht="12.75" hidden="false" customHeight="true" outlineLevel="0" collapsed="false">
      <c r="A169" s="367"/>
      <c r="B169" s="413" t="n">
        <f aca="false">+B168+1</f>
        <v>37192</v>
      </c>
      <c r="C169" s="416"/>
      <c r="D169" s="416"/>
      <c r="E169" s="416"/>
      <c r="F169" s="416"/>
      <c r="G169" s="416"/>
      <c r="H169" s="416"/>
      <c r="I169" s="417" t="n">
        <f aca="false">SUM(C169:H169)</f>
        <v>0</v>
      </c>
      <c r="K169" s="70"/>
      <c r="L169" s="70"/>
      <c r="M169" s="70"/>
      <c r="N169" s="345"/>
      <c r="O169" s="70"/>
      <c r="P169" s="70"/>
      <c r="Q169" s="70"/>
      <c r="R169" s="70"/>
      <c r="AJ169" s="1"/>
      <c r="AK169" s="1"/>
      <c r="AN169" s="1"/>
      <c r="AO169" s="1"/>
      <c r="AP169" s="1"/>
      <c r="AQ169" s="1"/>
      <c r="AR169" s="1"/>
      <c r="AS169" s="1"/>
      <c r="AT169" s="1"/>
    </row>
    <row r="170" customFormat="false" ht="12.75" hidden="false" customHeight="true" outlineLevel="0" collapsed="false">
      <c r="A170" s="367"/>
      <c r="B170" s="413" t="n">
        <f aca="false">+B169+1</f>
        <v>37193</v>
      </c>
      <c r="C170" s="416"/>
      <c r="D170" s="416"/>
      <c r="E170" s="416"/>
      <c r="F170" s="416"/>
      <c r="G170" s="416"/>
      <c r="H170" s="304"/>
      <c r="I170" s="417" t="n">
        <f aca="false">SUM(C170:H170)</f>
        <v>0</v>
      </c>
      <c r="K170" s="70"/>
      <c r="L170" s="70"/>
      <c r="M170" s="70"/>
      <c r="N170" s="345"/>
      <c r="O170" s="70"/>
      <c r="P170" s="70"/>
      <c r="Q170" s="70"/>
      <c r="R170" s="70"/>
      <c r="AJ170" s="1"/>
      <c r="AK170" s="1"/>
      <c r="AN170" s="1"/>
      <c r="AO170" s="1"/>
      <c r="AP170" s="1"/>
      <c r="AQ170" s="1"/>
      <c r="AR170" s="1"/>
      <c r="AS170" s="1"/>
      <c r="AT170" s="1"/>
    </row>
    <row r="171" customFormat="false" ht="12.75" hidden="false" customHeight="true" outlineLevel="0" collapsed="false">
      <c r="A171" s="367"/>
      <c r="B171" s="413" t="n">
        <f aca="false">+B170+1</f>
        <v>37194</v>
      </c>
      <c r="C171" s="416"/>
      <c r="D171" s="416"/>
      <c r="E171" s="416"/>
      <c r="F171" s="416"/>
      <c r="G171" s="416"/>
      <c r="H171" s="304"/>
      <c r="I171" s="417" t="n">
        <f aca="false">SUM(C171:H171)</f>
        <v>0</v>
      </c>
      <c r="K171" s="70"/>
      <c r="L171" s="70"/>
      <c r="M171" s="70"/>
      <c r="N171" s="345"/>
      <c r="O171" s="70"/>
      <c r="P171" s="70"/>
      <c r="Q171" s="70"/>
      <c r="R171" s="70"/>
      <c r="AJ171" s="1"/>
      <c r="AK171" s="1"/>
      <c r="AN171" s="1"/>
      <c r="AO171" s="1"/>
      <c r="AP171" s="1"/>
      <c r="AQ171" s="1"/>
      <c r="AR171" s="1"/>
      <c r="AS171" s="1"/>
      <c r="AT171" s="1"/>
    </row>
    <row r="172" customFormat="false" ht="12.75" hidden="false" customHeight="true" outlineLevel="0" collapsed="false">
      <c r="A172" s="367"/>
      <c r="B172" s="413" t="n">
        <f aca="false">+B171+1</f>
        <v>37195</v>
      </c>
      <c r="C172" s="423"/>
      <c r="D172" s="424"/>
      <c r="E172" s="424"/>
      <c r="F172" s="424"/>
      <c r="G172" s="423"/>
      <c r="H172" s="425"/>
      <c r="I172" s="426" t="n">
        <f aca="false">SUM(C172:H172)</f>
        <v>0</v>
      </c>
      <c r="K172" s="70"/>
      <c r="L172" s="70"/>
      <c r="M172" s="70"/>
      <c r="N172" s="345"/>
      <c r="O172" s="70"/>
      <c r="P172" s="70"/>
      <c r="Q172" s="70"/>
      <c r="R172" s="70"/>
      <c r="AJ172" s="1"/>
      <c r="AK172" s="1"/>
      <c r="AN172" s="1"/>
      <c r="AO172" s="1"/>
      <c r="AP172" s="1"/>
      <c r="AQ172" s="1"/>
      <c r="AR172" s="1"/>
      <c r="AS172" s="1"/>
      <c r="AT172" s="1"/>
    </row>
    <row r="173" customFormat="false" ht="12.75" hidden="false" customHeight="true" outlineLevel="0" collapsed="false">
      <c r="A173" s="367"/>
      <c r="B173" s="427" t="s">
        <v>261</v>
      </c>
      <c r="C173" s="407" t="n">
        <f aca="false">SUM(C142:C172)</f>
        <v>0</v>
      </c>
      <c r="D173" s="407" t="n">
        <f aca="false">SUM(D142:D172)</f>
        <v>0</v>
      </c>
      <c r="E173" s="407" t="n">
        <f aca="false">SUM(E142:E172)</f>
        <v>0</v>
      </c>
      <c r="F173" s="407" t="n">
        <f aca="false">SUM(F142:F172)</f>
        <v>0</v>
      </c>
      <c r="G173" s="407" t="n">
        <f aca="false">SUM(G142:G172)</f>
        <v>0</v>
      </c>
      <c r="H173" s="407" t="n">
        <f aca="false">SUM(H142:H172)</f>
        <v>0</v>
      </c>
      <c r="I173" s="417" t="n">
        <f aca="false">SUM(I142:I172)</f>
        <v>0</v>
      </c>
      <c r="K173" s="70"/>
      <c r="L173" s="70"/>
      <c r="M173" s="70"/>
      <c r="N173" s="345"/>
      <c r="O173" s="70"/>
      <c r="P173" s="70"/>
      <c r="Q173" s="70"/>
      <c r="R173" s="70"/>
      <c r="AJ173" s="1"/>
      <c r="AK173" s="1"/>
      <c r="AN173" s="1"/>
      <c r="AO173" s="1"/>
      <c r="AP173" s="1"/>
      <c r="AQ173" s="1"/>
      <c r="AR173" s="1"/>
      <c r="AS173" s="1"/>
      <c r="AT173" s="1"/>
    </row>
    <row r="174" customFormat="false" ht="12.75" hidden="false" customHeight="true" outlineLevel="0" collapsed="false">
      <c r="A174" s="367"/>
      <c r="B174" s="427" t="s">
        <v>127</v>
      </c>
      <c r="C174" s="428"/>
      <c r="D174" s="135"/>
      <c r="E174" s="407"/>
      <c r="F174" s="135"/>
      <c r="G174" s="135"/>
      <c r="H174" s="135"/>
      <c r="I174" s="429"/>
      <c r="K174" s="70"/>
      <c r="L174" s="70"/>
      <c r="M174" s="70"/>
      <c r="N174" s="345"/>
      <c r="O174" s="70"/>
      <c r="P174" s="70"/>
      <c r="Q174" s="70"/>
      <c r="R174" s="70"/>
      <c r="AJ174" s="1"/>
      <c r="AK174" s="1"/>
      <c r="AN174" s="1"/>
      <c r="AO174" s="1"/>
      <c r="AP174" s="1"/>
      <c r="AQ174" s="1"/>
      <c r="AR174" s="1"/>
      <c r="AS174" s="1"/>
      <c r="AT174" s="1"/>
    </row>
    <row r="175" customFormat="false" ht="12.75" hidden="false" customHeight="true" outlineLevel="0" collapsed="false">
      <c r="A175" s="430"/>
      <c r="B175" s="431"/>
      <c r="C175" s="432"/>
      <c r="D175" s="432"/>
      <c r="E175" s="432"/>
      <c r="F175" s="433"/>
      <c r="G175" s="432"/>
      <c r="H175" s="432"/>
      <c r="I175" s="434"/>
      <c r="K175" s="70"/>
      <c r="L175" s="70"/>
      <c r="M175" s="70"/>
      <c r="N175" s="345"/>
      <c r="O175" s="70"/>
      <c r="P175" s="70"/>
      <c r="Q175" s="70"/>
      <c r="R175" s="70"/>
      <c r="AJ175" s="1"/>
      <c r="AK175" s="1"/>
      <c r="AN175" s="1"/>
      <c r="AO175" s="1"/>
      <c r="AP175" s="1"/>
      <c r="AQ175" s="1"/>
      <c r="AR175" s="1"/>
      <c r="AS175" s="1"/>
      <c r="AT175" s="1"/>
    </row>
    <row r="176" customFormat="false" ht="12.75" hidden="false" customHeight="true" outlineLevel="0" collapsed="false">
      <c r="A176" s="435"/>
      <c r="B176" s="27"/>
      <c r="C176" s="23"/>
      <c r="D176" s="23"/>
      <c r="E176" s="23"/>
      <c r="F176" s="436"/>
      <c r="G176" s="23"/>
      <c r="H176" s="23"/>
      <c r="I176" s="23"/>
      <c r="K176" s="70"/>
      <c r="L176" s="70"/>
      <c r="M176" s="70"/>
      <c r="N176" s="345"/>
      <c r="O176" s="70"/>
      <c r="P176" s="70"/>
      <c r="Q176" s="70"/>
      <c r="R176" s="70"/>
      <c r="AJ176" s="1"/>
      <c r="AK176" s="1"/>
      <c r="AN176" s="1"/>
      <c r="AO176" s="1"/>
      <c r="AP176" s="1"/>
      <c r="AQ176" s="1"/>
      <c r="AR176" s="1"/>
      <c r="AS176" s="1"/>
      <c r="AT176" s="1"/>
    </row>
    <row r="177" customFormat="false" ht="12.75" hidden="false" customHeight="true" outlineLevel="0" collapsed="false">
      <c r="A177" s="9"/>
      <c r="B177" s="437"/>
      <c r="C177" s="438"/>
      <c r="D177" s="438"/>
      <c r="E177" s="9"/>
      <c r="F177" s="438"/>
      <c r="G177" s="70"/>
      <c r="H177" s="70"/>
      <c r="I177" s="70"/>
      <c r="K177" s="70"/>
      <c r="L177" s="70"/>
      <c r="M177" s="70"/>
      <c r="N177" s="345"/>
      <c r="O177" s="70"/>
      <c r="P177" s="70"/>
      <c r="Q177" s="70"/>
      <c r="R177" s="70"/>
      <c r="AJ177" s="1"/>
      <c r="AK177" s="1"/>
      <c r="AN177" s="1"/>
      <c r="AO177" s="1"/>
      <c r="AP177" s="1"/>
      <c r="AQ177" s="1"/>
      <c r="AR177" s="1"/>
      <c r="AS177" s="1"/>
      <c r="AT177" s="1"/>
    </row>
    <row r="178" customFormat="false" ht="12.75" hidden="false" customHeight="true" outlineLevel="0" collapsed="false">
      <c r="A178" s="9"/>
      <c r="B178" s="439"/>
      <c r="C178" s="440"/>
      <c r="D178" s="437"/>
      <c r="E178" s="9"/>
      <c r="F178" s="441"/>
      <c r="G178" s="70"/>
      <c r="H178" s="70"/>
      <c r="I178" s="70"/>
      <c r="K178" s="70"/>
      <c r="L178" s="70"/>
      <c r="M178" s="70"/>
      <c r="N178" s="345"/>
      <c r="O178" s="70"/>
      <c r="P178" s="70"/>
      <c r="Q178" s="70"/>
      <c r="R178" s="70"/>
      <c r="AJ178" s="1"/>
      <c r="AK178" s="1"/>
      <c r="AN178" s="1"/>
      <c r="AO178" s="1"/>
      <c r="AP178" s="1"/>
      <c r="AQ178" s="1"/>
      <c r="AR178" s="1"/>
      <c r="AS178" s="1"/>
      <c r="AT178" s="1"/>
    </row>
    <row r="179" customFormat="false" ht="12.75" hidden="false" customHeight="true" outlineLevel="0" collapsed="false">
      <c r="A179" s="9"/>
      <c r="B179" s="439"/>
      <c r="C179" s="440"/>
      <c r="D179" s="437"/>
      <c r="E179" s="9"/>
      <c r="F179" s="437"/>
      <c r="G179" s="70"/>
      <c r="H179" s="70"/>
      <c r="I179" s="70"/>
      <c r="K179" s="70"/>
      <c r="L179" s="70"/>
      <c r="M179" s="70"/>
      <c r="N179" s="345"/>
      <c r="O179" s="70"/>
      <c r="P179" s="70"/>
      <c r="Q179" s="70"/>
      <c r="R179" s="70"/>
      <c r="AJ179" s="1"/>
      <c r="AK179" s="1"/>
      <c r="AN179" s="1"/>
      <c r="AO179" s="1"/>
      <c r="AP179" s="1"/>
      <c r="AQ179" s="1"/>
      <c r="AR179" s="1"/>
      <c r="AS179" s="1"/>
      <c r="AT179" s="1"/>
    </row>
    <row r="180" customFormat="false" ht="12.75" hidden="false" customHeight="true" outlineLevel="0" collapsed="false">
      <c r="A180" s="9"/>
      <c r="B180" s="439"/>
      <c r="C180" s="437"/>
      <c r="D180" s="437"/>
      <c r="E180" s="9"/>
      <c r="F180" s="437"/>
      <c r="G180" s="70"/>
      <c r="H180" s="70"/>
      <c r="I180" s="70"/>
      <c r="K180" s="70"/>
      <c r="L180" s="70"/>
      <c r="M180" s="70"/>
      <c r="N180" s="345"/>
      <c r="O180" s="70"/>
      <c r="P180" s="70"/>
      <c r="Q180" s="70"/>
      <c r="R180" s="70"/>
      <c r="AJ180" s="1"/>
      <c r="AK180" s="1"/>
      <c r="AN180" s="1"/>
      <c r="AO180" s="1"/>
      <c r="AP180" s="1"/>
      <c r="AQ180" s="1"/>
      <c r="AR180" s="1"/>
      <c r="AS180" s="1"/>
      <c r="AT180" s="1"/>
    </row>
    <row r="181" customFormat="false" ht="12.75" hidden="false" customHeight="true" outlineLevel="0" collapsed="false">
      <c r="A181" s="9"/>
      <c r="B181" s="439"/>
      <c r="C181" s="437"/>
      <c r="D181" s="437"/>
      <c r="E181" s="9"/>
      <c r="F181" s="437"/>
      <c r="G181" s="70"/>
      <c r="H181" s="70"/>
      <c r="I181" s="70"/>
      <c r="K181" s="70"/>
      <c r="L181" s="70"/>
      <c r="M181" s="70"/>
      <c r="N181" s="345"/>
      <c r="O181" s="70"/>
      <c r="P181" s="70"/>
      <c r="Q181" s="70"/>
      <c r="R181" s="70"/>
      <c r="AJ181" s="1"/>
      <c r="AK181" s="1"/>
      <c r="AN181" s="1"/>
      <c r="AO181" s="1"/>
      <c r="AP181" s="1"/>
      <c r="AQ181" s="1"/>
      <c r="AR181" s="1"/>
      <c r="AS181" s="1"/>
      <c r="AT181" s="1"/>
    </row>
    <row r="182" customFormat="false" ht="12.75" hidden="false" customHeight="true" outlineLevel="0" collapsed="false">
      <c r="A182" s="9"/>
      <c r="B182" s="442"/>
      <c r="C182" s="443"/>
      <c r="D182" s="443"/>
      <c r="E182" s="9"/>
      <c r="F182" s="443"/>
      <c r="G182" s="70"/>
      <c r="H182" s="70"/>
      <c r="I182" s="70"/>
      <c r="K182" s="70"/>
      <c r="L182" s="70"/>
      <c r="M182" s="70"/>
      <c r="N182" s="345"/>
      <c r="O182" s="70"/>
      <c r="P182" s="70"/>
      <c r="Q182" s="70"/>
      <c r="R182" s="70"/>
      <c r="AJ182" s="1"/>
      <c r="AK182" s="1"/>
      <c r="AN182" s="1"/>
      <c r="AO182" s="1"/>
      <c r="AP182" s="1"/>
      <c r="AQ182" s="1"/>
      <c r="AR182" s="1"/>
      <c r="AS182" s="1"/>
      <c r="AT182" s="1"/>
    </row>
    <row r="183" customFormat="false" ht="12.75" hidden="false" customHeight="true" outlineLevel="0" collapsed="false">
      <c r="A183" s="9"/>
      <c r="B183" s="9"/>
      <c r="C183" s="9"/>
      <c r="D183" s="9"/>
      <c r="E183" s="9"/>
      <c r="F183" s="9"/>
      <c r="G183" s="70"/>
      <c r="H183" s="70"/>
      <c r="I183" s="70"/>
      <c r="K183" s="70"/>
      <c r="L183" s="70"/>
      <c r="M183" s="70"/>
      <c r="N183" s="345"/>
      <c r="O183" s="70"/>
      <c r="P183" s="70"/>
      <c r="Q183" s="70"/>
      <c r="R183" s="70"/>
      <c r="AJ183" s="1"/>
      <c r="AK183" s="1"/>
      <c r="AN183" s="1"/>
      <c r="AO183" s="1"/>
      <c r="AP183" s="1"/>
      <c r="AQ183" s="1"/>
      <c r="AR183" s="1"/>
      <c r="AS183" s="1"/>
      <c r="AT183" s="1"/>
    </row>
    <row r="184" customFormat="false" ht="12.75" hidden="false" customHeight="true" outlineLevel="0" collapsed="false">
      <c r="A184" s="444"/>
      <c r="B184" s="444"/>
      <c r="C184" s="437"/>
      <c r="D184" s="437"/>
      <c r="E184" s="437"/>
      <c r="F184" s="70"/>
      <c r="K184" s="70"/>
      <c r="L184" s="70"/>
      <c r="M184" s="70"/>
      <c r="N184" s="345"/>
      <c r="O184" s="70"/>
      <c r="P184" s="70"/>
      <c r="Q184" s="70"/>
      <c r="R184" s="70"/>
      <c r="AJ184" s="1"/>
      <c r="AK184" s="1"/>
      <c r="AN184" s="1"/>
      <c r="AO184" s="1"/>
      <c r="AP184" s="1"/>
      <c r="AQ184" s="1"/>
      <c r="AR184" s="1"/>
      <c r="AS184" s="1"/>
      <c r="AT184" s="1"/>
    </row>
    <row r="185" customFormat="false" ht="12.75" hidden="false" customHeight="true" outlineLevel="0" collapsed="false">
      <c r="A185" s="346" t="s">
        <v>262</v>
      </c>
      <c r="B185" s="349"/>
      <c r="C185" s="70"/>
      <c r="D185" s="445" t="s">
        <v>263</v>
      </c>
      <c r="E185" s="445"/>
      <c r="F185" s="445"/>
      <c r="G185" s="445"/>
      <c r="H185" s="445"/>
      <c r="I185" s="445"/>
      <c r="J185" s="445"/>
      <c r="K185" s="345"/>
      <c r="L185" s="70"/>
      <c r="M185" s="70"/>
      <c r="N185" s="70"/>
      <c r="O185" s="70"/>
      <c r="AG185" s="1"/>
      <c r="AH185" s="1"/>
      <c r="AK185" s="1"/>
      <c r="AL185" s="1"/>
      <c r="AM185" s="1"/>
      <c r="AN185" s="1"/>
      <c r="AO185" s="1"/>
      <c r="AP185" s="1"/>
      <c r="AQ185" s="1"/>
    </row>
    <row r="186" customFormat="false" ht="12.75" hidden="false" customHeight="true" outlineLevel="0" collapsed="false">
      <c r="A186" s="446" t="s">
        <v>238</v>
      </c>
      <c r="B186" s="447" t="s">
        <v>264</v>
      </c>
      <c r="D186" s="448" t="s">
        <v>265</v>
      </c>
      <c r="E186" s="449" t="s">
        <v>266</v>
      </c>
      <c r="F186" s="449"/>
      <c r="G186" s="449"/>
      <c r="H186" s="449"/>
      <c r="I186" s="449"/>
      <c r="J186" s="450" t="s">
        <v>264</v>
      </c>
      <c r="K186" s="345"/>
      <c r="L186" s="70"/>
      <c r="M186" s="70"/>
      <c r="N186" s="70"/>
      <c r="O186" s="70"/>
      <c r="AG186" s="1"/>
      <c r="AH186" s="1"/>
      <c r="AK186" s="1"/>
      <c r="AL186" s="1"/>
      <c r="AM186" s="1"/>
      <c r="AN186" s="1"/>
      <c r="AO186" s="1"/>
      <c r="AP186" s="1"/>
      <c r="AQ186" s="1"/>
    </row>
    <row r="187" customFormat="false" ht="12.75" hidden="false" customHeight="true" outlineLevel="0" collapsed="false">
      <c r="A187" s="451" t="s">
        <v>267</v>
      </c>
      <c r="B187" s="452"/>
      <c r="D187" s="453"/>
      <c r="E187" s="454"/>
      <c r="F187" s="454"/>
      <c r="G187" s="70"/>
      <c r="H187" s="1"/>
      <c r="I187" s="455"/>
      <c r="J187" s="456"/>
      <c r="K187" s="345"/>
      <c r="L187" s="70"/>
      <c r="M187" s="70"/>
      <c r="N187" s="70"/>
      <c r="O187" s="70"/>
      <c r="AG187" s="1"/>
      <c r="AH187" s="1"/>
      <c r="AK187" s="1"/>
      <c r="AL187" s="1"/>
      <c r="AM187" s="1"/>
      <c r="AN187" s="1"/>
      <c r="AO187" s="1"/>
      <c r="AP187" s="1"/>
      <c r="AQ187" s="1"/>
    </row>
    <row r="188" customFormat="false" ht="12.75" hidden="false" customHeight="true" outlineLevel="0" collapsed="false">
      <c r="A188" s="457" t="n">
        <v>35079</v>
      </c>
      <c r="B188" s="458"/>
      <c r="D188" s="459"/>
      <c r="E188" s="9"/>
      <c r="F188" s="9"/>
      <c r="G188" s="48"/>
      <c r="H188" s="1"/>
      <c r="I188" s="455"/>
      <c r="J188" s="456"/>
      <c r="K188" s="345"/>
      <c r="L188" s="70"/>
      <c r="M188" s="70"/>
      <c r="N188" s="70"/>
      <c r="O188" s="70"/>
      <c r="AG188" s="1"/>
      <c r="AH188" s="1"/>
      <c r="AK188" s="1"/>
      <c r="AL188" s="1"/>
      <c r="AM188" s="1"/>
      <c r="AN188" s="1"/>
      <c r="AO188" s="1"/>
      <c r="AP188" s="1"/>
      <c r="AQ188" s="1"/>
    </row>
    <row r="189" customFormat="false" ht="12.75" hidden="false" customHeight="true" outlineLevel="0" collapsed="false">
      <c r="A189" s="457" t="n">
        <v>35111</v>
      </c>
      <c r="B189" s="458"/>
      <c r="D189" s="459"/>
      <c r="E189" s="70"/>
      <c r="F189" s="70"/>
      <c r="G189" s="1"/>
      <c r="H189" s="1"/>
      <c r="I189" s="455"/>
      <c r="J189" s="456"/>
      <c r="K189" s="345"/>
      <c r="L189" s="70"/>
      <c r="M189" s="70"/>
      <c r="N189" s="70"/>
      <c r="O189" s="70"/>
      <c r="AG189" s="1"/>
      <c r="AH189" s="1"/>
      <c r="AK189" s="1"/>
      <c r="AL189" s="1"/>
      <c r="AM189" s="1"/>
      <c r="AN189" s="1"/>
      <c r="AO189" s="1"/>
      <c r="AP189" s="1"/>
      <c r="AQ189" s="1"/>
    </row>
    <row r="190" customFormat="false" ht="12.75" hidden="false" customHeight="true" outlineLevel="0" collapsed="false">
      <c r="A190" s="457" t="n">
        <v>35143</v>
      </c>
      <c r="B190" s="458"/>
      <c r="D190" s="459"/>
      <c r="E190" s="70"/>
      <c r="F190" s="70"/>
      <c r="G190" s="1"/>
      <c r="H190" s="1"/>
      <c r="I190" s="460"/>
      <c r="J190" s="461"/>
      <c r="K190" s="345"/>
      <c r="L190" s="70"/>
      <c r="M190" s="70"/>
      <c r="N190" s="70"/>
      <c r="O190" s="70"/>
      <c r="AG190" s="1"/>
      <c r="AH190" s="1"/>
      <c r="AK190" s="1"/>
      <c r="AL190" s="1"/>
      <c r="AM190" s="1"/>
      <c r="AN190" s="1"/>
      <c r="AO190" s="1"/>
      <c r="AP190" s="1"/>
      <c r="AQ190" s="1"/>
    </row>
    <row r="191" customFormat="false" ht="12.75" hidden="false" customHeight="true" outlineLevel="0" collapsed="false">
      <c r="A191" s="457" t="n">
        <v>35175</v>
      </c>
      <c r="B191" s="458"/>
      <c r="D191" s="459"/>
      <c r="E191" s="70"/>
      <c r="F191" s="70"/>
      <c r="G191" s="1"/>
      <c r="H191" s="1"/>
      <c r="I191" s="460"/>
      <c r="J191" s="456"/>
      <c r="K191" s="345"/>
      <c r="L191" s="70"/>
      <c r="M191" s="70"/>
      <c r="N191" s="70"/>
      <c r="O191" s="70"/>
      <c r="AG191" s="1"/>
      <c r="AH191" s="1"/>
      <c r="AK191" s="1"/>
      <c r="AL191" s="1"/>
      <c r="AM191" s="1"/>
      <c r="AN191" s="1"/>
      <c r="AO191" s="1"/>
      <c r="AP191" s="1"/>
      <c r="AQ191" s="1"/>
    </row>
    <row r="192" customFormat="false" ht="12.75" hidden="false" customHeight="true" outlineLevel="0" collapsed="false">
      <c r="A192" s="457" t="n">
        <v>35207</v>
      </c>
      <c r="B192" s="458"/>
      <c r="D192" s="459"/>
      <c r="E192" s="70"/>
      <c r="F192" s="70"/>
      <c r="G192" s="1"/>
      <c r="H192" s="1"/>
      <c r="I192" s="460"/>
      <c r="J192" s="456"/>
      <c r="K192" s="70"/>
      <c r="L192" s="345"/>
      <c r="M192" s="70"/>
      <c r="N192" s="70"/>
      <c r="O192" s="70"/>
      <c r="P192" s="70"/>
      <c r="AH192" s="1"/>
      <c r="AI192" s="1"/>
      <c r="AL192" s="1"/>
      <c r="AM192" s="1"/>
      <c r="AN192" s="1"/>
      <c r="AO192" s="1"/>
      <c r="AP192" s="1"/>
      <c r="AQ192" s="1"/>
    </row>
    <row r="193" customFormat="false" ht="12.75" hidden="false" customHeight="true" outlineLevel="0" collapsed="false">
      <c r="A193" s="457" t="n">
        <v>35239</v>
      </c>
      <c r="B193" s="458"/>
      <c r="D193" s="459"/>
      <c r="E193" s="1"/>
      <c r="F193" s="1"/>
      <c r="G193" s="1"/>
      <c r="H193" s="1"/>
      <c r="I193" s="455"/>
      <c r="J193" s="461"/>
      <c r="K193" s="70"/>
      <c r="L193" s="345"/>
      <c r="M193" s="70"/>
      <c r="N193" s="70"/>
      <c r="O193" s="70"/>
      <c r="P193" s="70"/>
      <c r="AH193" s="1"/>
      <c r="AI193" s="1"/>
      <c r="AL193" s="1"/>
      <c r="AM193" s="1"/>
      <c r="AN193" s="1"/>
      <c r="AO193" s="1"/>
      <c r="AP193" s="1"/>
      <c r="AQ193" s="1"/>
    </row>
    <row r="194" customFormat="false" ht="12.75" hidden="false" customHeight="true" outlineLevel="0" collapsed="false">
      <c r="A194" s="457" t="n">
        <v>35271</v>
      </c>
      <c r="B194" s="458"/>
      <c r="D194" s="459"/>
      <c r="E194" s="70"/>
      <c r="F194" s="70"/>
      <c r="G194" s="1"/>
      <c r="H194" s="1"/>
      <c r="I194" s="460"/>
      <c r="J194" s="461"/>
      <c r="K194" s="70"/>
      <c r="L194" s="345"/>
      <c r="M194" s="70"/>
      <c r="N194" s="70"/>
      <c r="O194" s="70"/>
      <c r="P194" s="70"/>
      <c r="AH194" s="1"/>
      <c r="AI194" s="1"/>
      <c r="AL194" s="1"/>
      <c r="AM194" s="1"/>
      <c r="AN194" s="1"/>
      <c r="AO194" s="1"/>
      <c r="AP194" s="1"/>
      <c r="AQ194" s="1"/>
    </row>
    <row r="195" customFormat="false" ht="12.75" hidden="false" customHeight="true" outlineLevel="0" collapsed="false">
      <c r="A195" s="457" t="n">
        <v>35303</v>
      </c>
      <c r="B195" s="458"/>
      <c r="D195" s="459"/>
      <c r="E195" s="70"/>
      <c r="F195" s="70"/>
      <c r="G195" s="1"/>
      <c r="H195" s="1"/>
      <c r="I195" s="460"/>
      <c r="J195" s="456"/>
      <c r="K195" s="70"/>
      <c r="L195" s="345"/>
      <c r="M195" s="70"/>
      <c r="N195" s="70"/>
      <c r="O195" s="70"/>
      <c r="P195" s="70"/>
      <c r="AH195" s="1"/>
      <c r="AI195" s="1"/>
      <c r="AL195" s="1"/>
      <c r="AM195" s="1"/>
      <c r="AN195" s="1"/>
      <c r="AO195" s="1"/>
      <c r="AP195" s="1"/>
      <c r="AQ195" s="1"/>
    </row>
    <row r="196" customFormat="false" ht="12.75" hidden="false" customHeight="true" outlineLevel="0" collapsed="false">
      <c r="A196" s="457" t="n">
        <v>35335</v>
      </c>
      <c r="B196" s="458"/>
      <c r="D196" s="459"/>
      <c r="E196" s="70"/>
      <c r="F196" s="70"/>
      <c r="G196" s="1"/>
      <c r="H196" s="1"/>
      <c r="I196" s="460"/>
      <c r="J196" s="456"/>
      <c r="AF196" s="70"/>
      <c r="AH196" s="70"/>
      <c r="AI196" s="4"/>
      <c r="AJ196" s="222"/>
      <c r="AK196" s="2"/>
    </row>
    <row r="197" customFormat="false" ht="12.75" hidden="false" customHeight="true" outlineLevel="0" collapsed="false">
      <c r="A197" s="457" t="n">
        <v>35367</v>
      </c>
      <c r="B197" s="458"/>
      <c r="D197" s="459"/>
      <c r="E197" s="70"/>
      <c r="F197" s="70"/>
      <c r="G197" s="1"/>
      <c r="H197" s="1"/>
      <c r="I197" s="460"/>
      <c r="J197" s="456"/>
      <c r="AF197" s="70"/>
      <c r="AH197" s="70"/>
      <c r="AI197" s="4"/>
      <c r="AJ197" s="222"/>
      <c r="AK197" s="2"/>
    </row>
    <row r="198" customFormat="false" ht="12.75" hidden="false" customHeight="true" outlineLevel="0" collapsed="false">
      <c r="A198" s="457" t="n">
        <v>35399</v>
      </c>
      <c r="B198" s="458"/>
      <c r="D198" s="459"/>
      <c r="E198" s="70"/>
      <c r="F198" s="70"/>
      <c r="G198" s="1"/>
      <c r="H198" s="1"/>
      <c r="I198" s="460"/>
      <c r="J198" s="456"/>
      <c r="AF198" s="70"/>
      <c r="AH198" s="70"/>
      <c r="AI198" s="4"/>
      <c r="AJ198" s="222"/>
      <c r="AK198" s="2"/>
    </row>
    <row r="199" customFormat="false" ht="12.75" hidden="false" customHeight="true" outlineLevel="0" collapsed="false">
      <c r="A199" s="457" t="n">
        <v>35430</v>
      </c>
      <c r="B199" s="458"/>
      <c r="D199" s="459"/>
      <c r="E199" s="70"/>
      <c r="F199" s="70"/>
      <c r="G199" s="1"/>
      <c r="H199" s="1"/>
      <c r="I199" s="460"/>
      <c r="J199" s="456"/>
      <c r="AI199" s="1"/>
      <c r="AJ199" s="222"/>
      <c r="AK199" s="2"/>
    </row>
    <row r="200" customFormat="false" ht="12.75" hidden="false" customHeight="true" outlineLevel="0" collapsed="false">
      <c r="A200" s="457" t="n">
        <v>35431</v>
      </c>
      <c r="B200" s="458"/>
      <c r="D200" s="459"/>
      <c r="E200" s="70"/>
      <c r="F200" s="70"/>
      <c r="G200" s="1"/>
      <c r="H200" s="1"/>
      <c r="I200" s="460"/>
      <c r="J200" s="456"/>
      <c r="AG200" s="1"/>
      <c r="AH200" s="9"/>
      <c r="AI200" s="9"/>
      <c r="AJ200" s="1"/>
      <c r="AK200" s="1"/>
    </row>
    <row r="201" customFormat="false" ht="12.75" hidden="false" customHeight="true" outlineLevel="0" collapsed="false">
      <c r="A201" s="457" t="n">
        <v>35462</v>
      </c>
      <c r="B201" s="458"/>
      <c r="D201" s="459"/>
      <c r="E201" s="70"/>
      <c r="F201" s="70"/>
      <c r="G201" s="1"/>
      <c r="H201" s="1"/>
      <c r="I201" s="460"/>
      <c r="J201" s="456"/>
      <c r="K201" s="1"/>
      <c r="L201" s="1"/>
      <c r="M201" s="1"/>
      <c r="N201" s="1"/>
    </row>
    <row r="202" customFormat="false" ht="12.75" hidden="false" customHeight="true" outlineLevel="0" collapsed="false">
      <c r="A202" s="457" t="n">
        <v>35490</v>
      </c>
      <c r="B202" s="458"/>
      <c r="D202" s="459"/>
      <c r="E202" s="70"/>
      <c r="F202" s="70"/>
      <c r="G202" s="1"/>
      <c r="H202" s="1"/>
      <c r="I202" s="460"/>
      <c r="J202" s="456"/>
      <c r="K202" s="1"/>
      <c r="L202" s="1"/>
      <c r="M202" s="1"/>
      <c r="N202" s="1"/>
    </row>
    <row r="203" customFormat="false" ht="12.75" hidden="false" customHeight="true" outlineLevel="0" collapsed="false">
      <c r="A203" s="457" t="n">
        <v>35521</v>
      </c>
      <c r="B203" s="462" t="n">
        <f aca="false">E87+E88</f>
        <v>0</v>
      </c>
      <c r="D203" s="459"/>
      <c r="E203" s="70"/>
      <c r="F203" s="70"/>
      <c r="G203" s="1"/>
      <c r="H203" s="1"/>
      <c r="I203" s="460"/>
      <c r="J203" s="456"/>
      <c r="K203" s="1"/>
      <c r="L203" s="1"/>
      <c r="M203" s="1"/>
      <c r="N203" s="1"/>
    </row>
    <row r="204" customFormat="false" ht="12.75" hidden="false" customHeight="true" outlineLevel="0" collapsed="false">
      <c r="A204" s="457" t="n">
        <v>35551</v>
      </c>
      <c r="B204" s="462"/>
      <c r="D204" s="459"/>
      <c r="E204" s="70"/>
      <c r="F204" s="70"/>
      <c r="G204" s="1"/>
      <c r="H204" s="1"/>
      <c r="I204" s="460"/>
      <c r="J204" s="456"/>
      <c r="K204" s="1"/>
      <c r="L204" s="1"/>
      <c r="M204" s="1"/>
      <c r="N204" s="1"/>
    </row>
    <row r="205" customFormat="false" ht="12.75" hidden="false" customHeight="true" outlineLevel="0" collapsed="false">
      <c r="A205" s="457" t="n">
        <v>35582</v>
      </c>
      <c r="B205" s="462"/>
      <c r="D205" s="459"/>
      <c r="E205" s="70"/>
      <c r="F205" s="70"/>
      <c r="G205" s="1"/>
      <c r="H205" s="1"/>
      <c r="I205" s="460"/>
      <c r="J205" s="456"/>
      <c r="K205" s="1"/>
      <c r="L205" s="1"/>
      <c r="M205" s="1"/>
      <c r="N205" s="1"/>
    </row>
    <row r="206" customFormat="false" ht="12.75" hidden="false" customHeight="true" outlineLevel="0" collapsed="false">
      <c r="A206" s="457" t="n">
        <v>35612</v>
      </c>
      <c r="B206" s="462"/>
      <c r="D206" s="459"/>
      <c r="E206" s="70"/>
      <c r="F206" s="70"/>
      <c r="G206" s="1"/>
      <c r="H206" s="1"/>
      <c r="I206" s="460"/>
      <c r="J206" s="456"/>
      <c r="K206" s="1"/>
      <c r="L206" s="1"/>
      <c r="M206" s="1"/>
      <c r="N206" s="1"/>
    </row>
    <row r="207" customFormat="false" ht="12.75" hidden="false" customHeight="true" outlineLevel="0" collapsed="false">
      <c r="A207" s="457" t="n">
        <v>35643</v>
      </c>
      <c r="B207" s="462"/>
      <c r="D207" s="459"/>
      <c r="E207" s="70"/>
      <c r="F207" s="70"/>
      <c r="G207" s="1"/>
      <c r="H207" s="1"/>
      <c r="I207" s="460"/>
      <c r="J207" s="456"/>
      <c r="K207" s="1"/>
      <c r="L207" s="1"/>
      <c r="M207" s="1"/>
      <c r="N207" s="1"/>
    </row>
    <row r="208" customFormat="false" ht="12.75" hidden="false" customHeight="true" outlineLevel="0" collapsed="false">
      <c r="A208" s="457" t="n">
        <v>35674</v>
      </c>
      <c r="B208" s="462"/>
      <c r="D208" s="459"/>
      <c r="E208" s="70"/>
      <c r="F208" s="70"/>
      <c r="G208" s="1"/>
      <c r="H208" s="1"/>
      <c r="I208" s="460"/>
      <c r="J208" s="456"/>
      <c r="K208" s="1"/>
      <c r="L208" s="1"/>
      <c r="M208" s="1"/>
      <c r="N208" s="1"/>
    </row>
    <row r="209" customFormat="false" ht="12.75" hidden="false" customHeight="true" outlineLevel="0" collapsed="false">
      <c r="A209" s="457" t="n">
        <v>35704</v>
      </c>
      <c r="B209" s="462"/>
      <c r="D209" s="459"/>
      <c r="E209" s="70"/>
      <c r="F209" s="70"/>
      <c r="G209" s="1"/>
      <c r="H209" s="1"/>
      <c r="I209" s="460"/>
      <c r="J209" s="456"/>
      <c r="K209" s="1"/>
      <c r="L209" s="1"/>
      <c r="M209" s="1"/>
      <c r="N209" s="1"/>
    </row>
    <row r="210" customFormat="false" ht="12.75" hidden="false" customHeight="true" outlineLevel="0" collapsed="false">
      <c r="A210" s="457" t="n">
        <v>35735</v>
      </c>
      <c r="B210" s="462"/>
      <c r="D210" s="459"/>
      <c r="E210" s="70"/>
      <c r="F210" s="70"/>
      <c r="G210" s="1"/>
      <c r="H210" s="1"/>
      <c r="I210" s="460"/>
      <c r="J210" s="456"/>
      <c r="K210" s="1"/>
      <c r="L210" s="1"/>
      <c r="M210" s="1"/>
      <c r="N210" s="1"/>
    </row>
    <row r="211" customFormat="false" ht="12.75" hidden="false" customHeight="true" outlineLevel="0" collapsed="false">
      <c r="A211" s="457" t="n">
        <v>35765</v>
      </c>
      <c r="B211" s="462"/>
      <c r="D211" s="459"/>
      <c r="E211" s="70"/>
      <c r="F211" s="70"/>
      <c r="G211" s="1"/>
      <c r="H211" s="1"/>
      <c r="I211" s="460"/>
      <c r="J211" s="456"/>
      <c r="K211" s="1"/>
      <c r="L211" s="1"/>
      <c r="M211" s="1"/>
      <c r="N211" s="1"/>
    </row>
    <row r="212" customFormat="false" ht="12.75" hidden="false" customHeight="true" outlineLevel="0" collapsed="false">
      <c r="A212" s="457" t="n">
        <v>35796</v>
      </c>
      <c r="B212" s="456"/>
      <c r="D212" s="459"/>
      <c r="E212" s="70"/>
      <c r="F212" s="70"/>
      <c r="G212" s="1"/>
      <c r="H212" s="1"/>
      <c r="I212" s="460"/>
      <c r="J212" s="456"/>
      <c r="K212" s="1"/>
      <c r="L212" s="1"/>
      <c r="M212" s="1"/>
      <c r="N212" s="1"/>
    </row>
    <row r="213" customFormat="false" ht="12.75" hidden="false" customHeight="true" outlineLevel="0" collapsed="false">
      <c r="A213" s="457" t="n">
        <v>35827</v>
      </c>
      <c r="B213" s="456" t="n">
        <f aca="false">E87+E88+E99</f>
        <v>0</v>
      </c>
      <c r="D213" s="459"/>
      <c r="E213" s="70"/>
      <c r="F213" s="70"/>
      <c r="G213" s="1"/>
      <c r="H213" s="1"/>
      <c r="I213" s="460"/>
      <c r="J213" s="456"/>
      <c r="K213" s="1"/>
      <c r="L213" s="1"/>
      <c r="M213" s="1"/>
      <c r="N213" s="1"/>
    </row>
    <row r="214" customFormat="false" ht="12.75" hidden="false" customHeight="true" outlineLevel="0" collapsed="false">
      <c r="A214" s="457" t="n">
        <v>35855</v>
      </c>
      <c r="B214" s="456"/>
      <c r="D214" s="459"/>
      <c r="E214" s="70"/>
      <c r="F214" s="70"/>
      <c r="G214" s="1"/>
      <c r="H214" s="1"/>
      <c r="I214" s="460"/>
      <c r="J214" s="456"/>
      <c r="K214" s="1"/>
      <c r="L214" s="1"/>
      <c r="M214" s="1"/>
      <c r="N214" s="1"/>
    </row>
    <row r="215" customFormat="false" ht="12.75" hidden="false" customHeight="true" outlineLevel="0" collapsed="false">
      <c r="A215" s="457" t="n">
        <v>35886</v>
      </c>
      <c r="B215" s="456"/>
      <c r="D215" s="459"/>
      <c r="E215" s="70"/>
      <c r="F215" s="70"/>
      <c r="G215" s="1"/>
      <c r="H215" s="1"/>
      <c r="I215" s="460"/>
      <c r="J215" s="456"/>
      <c r="K215" s="1"/>
      <c r="L215" s="1"/>
      <c r="M215" s="1"/>
      <c r="N215" s="1"/>
    </row>
    <row r="216" customFormat="false" ht="12.75" hidden="false" customHeight="true" outlineLevel="0" collapsed="false">
      <c r="A216" s="457" t="n">
        <v>35916</v>
      </c>
      <c r="B216" s="456"/>
      <c r="D216" s="459"/>
      <c r="E216" s="70"/>
      <c r="F216" s="70"/>
      <c r="G216" s="1"/>
      <c r="H216" s="1"/>
      <c r="I216" s="460"/>
      <c r="J216" s="456"/>
      <c r="K216" s="1"/>
      <c r="L216" s="1"/>
      <c r="M216" s="1"/>
      <c r="N216" s="1"/>
    </row>
    <row r="217" customFormat="false" ht="12.75" hidden="false" customHeight="true" outlineLevel="0" collapsed="false">
      <c r="A217" s="457" t="n">
        <v>35947</v>
      </c>
      <c r="B217" s="456"/>
      <c r="D217" s="459"/>
      <c r="E217" s="70"/>
      <c r="F217" s="70"/>
      <c r="G217" s="1"/>
      <c r="H217" s="1"/>
      <c r="I217" s="460"/>
      <c r="J217" s="456"/>
      <c r="K217" s="1"/>
      <c r="L217" s="1"/>
      <c r="M217" s="1"/>
      <c r="N217" s="1"/>
    </row>
    <row r="218" customFormat="false" ht="12.75" hidden="false" customHeight="true" outlineLevel="0" collapsed="false">
      <c r="A218" s="457"/>
      <c r="B218" s="456"/>
      <c r="D218" s="459"/>
      <c r="E218" s="70"/>
      <c r="F218" s="70"/>
      <c r="G218" s="1"/>
      <c r="H218" s="1"/>
      <c r="I218" s="460"/>
      <c r="J218" s="456"/>
      <c r="K218" s="1"/>
      <c r="L218" s="1"/>
      <c r="M218" s="1"/>
      <c r="N218" s="1"/>
    </row>
    <row r="219" customFormat="false" ht="12.75" hidden="false" customHeight="true" outlineLevel="0" collapsed="false">
      <c r="A219" s="457"/>
      <c r="B219" s="463"/>
      <c r="D219" s="459"/>
      <c r="E219" s="70"/>
      <c r="F219" s="70"/>
      <c r="G219" s="1"/>
      <c r="H219" s="1"/>
      <c r="I219" s="460"/>
      <c r="J219" s="463"/>
      <c r="K219" s="1"/>
      <c r="L219" s="1"/>
      <c r="M219" s="1"/>
      <c r="N219" s="1"/>
    </row>
    <row r="220" customFormat="false" ht="12.75" hidden="false" customHeight="true" outlineLevel="0" collapsed="false">
      <c r="A220" s="464" t="s">
        <v>76</v>
      </c>
      <c r="B220" s="465" t="n">
        <f aca="false">SUM(B187:B219)</f>
        <v>0</v>
      </c>
      <c r="D220" s="466"/>
      <c r="E220" s="70"/>
      <c r="F220" s="70"/>
      <c r="G220" s="1"/>
      <c r="H220" s="1"/>
      <c r="I220" s="467" t="s">
        <v>268</v>
      </c>
      <c r="J220" s="465" t="n">
        <f aca="false">SUM(J187:J219)</f>
        <v>0</v>
      </c>
      <c r="K220" s="1"/>
      <c r="L220" s="1"/>
      <c r="M220" s="1"/>
      <c r="N220" s="1"/>
    </row>
    <row r="221" customFormat="false" ht="12.75" hidden="false" customHeight="true" outlineLevel="0" collapsed="false">
      <c r="A221" s="468"/>
      <c r="B221" s="434"/>
      <c r="D221" s="469"/>
      <c r="E221" s="432"/>
      <c r="F221" s="432"/>
      <c r="G221" s="432"/>
      <c r="H221" s="432"/>
      <c r="I221" s="432"/>
      <c r="J221" s="434"/>
      <c r="K221" s="1"/>
      <c r="L221" s="1"/>
      <c r="M221" s="1"/>
      <c r="N221" s="1"/>
    </row>
    <row r="222" customFormat="false" ht="12.75" hidden="false" customHeight="true" outlineLevel="0" collapsed="false">
      <c r="A222" s="70"/>
      <c r="B222" s="70"/>
      <c r="D222" s="176"/>
      <c r="E222" s="70"/>
      <c r="F222" s="70"/>
      <c r="G222" s="70"/>
      <c r="H222" s="70"/>
      <c r="I222" s="70"/>
      <c r="J222" s="70"/>
      <c r="K222" s="1"/>
      <c r="L222" s="1"/>
      <c r="M222" s="1"/>
      <c r="N222" s="1"/>
    </row>
    <row r="223" customFormat="false" ht="12.75" hidden="false" customHeight="true" outlineLevel="0" collapsed="false">
      <c r="A223" s="70"/>
      <c r="B223" s="70"/>
      <c r="D223" s="176"/>
      <c r="E223" s="70"/>
      <c r="F223" s="70"/>
      <c r="G223" s="70"/>
      <c r="H223" s="70"/>
      <c r="I223" s="70"/>
      <c r="J223" s="70"/>
      <c r="K223" s="1"/>
      <c r="L223" s="1"/>
      <c r="M223" s="1"/>
      <c r="N223" s="1"/>
    </row>
    <row r="224" customFormat="false" ht="12.75" hidden="false" customHeight="true" outlineLevel="0" collapsed="false">
      <c r="A224" s="1"/>
      <c r="B224" s="1"/>
      <c r="C224" s="1"/>
      <c r="D224" s="1"/>
      <c r="E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</row>
    <row r="225" customFormat="false" ht="12.75" hidden="false" customHeight="true" outlineLevel="0" collapsed="false">
      <c r="A225" s="470" t="s">
        <v>269</v>
      </c>
      <c r="B225" s="471"/>
      <c r="C225" s="471"/>
      <c r="D225" s="471"/>
      <c r="E225" s="471"/>
      <c r="F225" s="471"/>
      <c r="G225" s="471"/>
      <c r="H225" s="471"/>
      <c r="I225" s="471"/>
      <c r="J225" s="471"/>
      <c r="K225" s="471"/>
      <c r="L225" s="471"/>
      <c r="M225" s="472"/>
      <c r="N225" s="70"/>
      <c r="P225" s="1"/>
      <c r="Q225" s="1"/>
      <c r="R225" s="1"/>
      <c r="S225" s="1"/>
    </row>
    <row r="226" customFormat="false" ht="12.75" hidden="false" customHeight="true" outlineLevel="0" collapsed="false">
      <c r="A226" s="473" t="s">
        <v>265</v>
      </c>
      <c r="B226" s="474" t="s">
        <v>270</v>
      </c>
      <c r="C226" s="475" t="s">
        <v>271</v>
      </c>
      <c r="D226" s="476" t="s">
        <v>266</v>
      </c>
      <c r="E226" s="476"/>
      <c r="F226" s="476"/>
      <c r="G226" s="476"/>
      <c r="H226" s="476"/>
      <c r="I226" s="476"/>
      <c r="J226" s="476"/>
      <c r="K226" s="476"/>
      <c r="L226" s="476"/>
      <c r="M226" s="477" t="s">
        <v>264</v>
      </c>
      <c r="N226" s="1"/>
      <c r="P226" s="1"/>
      <c r="Q226" s="1"/>
      <c r="R226" s="1"/>
      <c r="S226" s="1"/>
    </row>
    <row r="227" customFormat="false" ht="12.75" hidden="false" customHeight="true" outlineLevel="0" collapsed="false">
      <c r="A227" s="478"/>
      <c r="B227" s="479"/>
      <c r="C227" s="460"/>
      <c r="D227" s="70"/>
      <c r="E227" s="70"/>
      <c r="F227" s="70"/>
      <c r="G227" s="70"/>
      <c r="H227" s="70"/>
      <c r="I227" s="70"/>
      <c r="J227" s="70"/>
      <c r="K227" s="70"/>
      <c r="L227" s="70"/>
      <c r="M227" s="480"/>
      <c r="N227" s="1"/>
      <c r="P227" s="1"/>
      <c r="Q227" s="1"/>
      <c r="R227" s="1"/>
      <c r="S227" s="1"/>
    </row>
    <row r="228" customFormat="false" ht="12.75" hidden="false" customHeight="true" outlineLevel="0" collapsed="false">
      <c r="A228" s="478"/>
      <c r="B228" s="479"/>
      <c r="C228" s="460"/>
      <c r="D228" s="70"/>
      <c r="E228" s="70"/>
      <c r="F228" s="70"/>
      <c r="G228" s="70"/>
      <c r="H228" s="70"/>
      <c r="I228" s="70"/>
      <c r="J228" s="70"/>
      <c r="K228" s="70"/>
      <c r="L228" s="70"/>
      <c r="M228" s="480"/>
      <c r="N228" s="1"/>
      <c r="P228" s="1"/>
      <c r="Q228" s="1"/>
      <c r="R228" s="1"/>
      <c r="S228" s="1"/>
    </row>
    <row r="229" customFormat="false" ht="12.75" hidden="false" customHeight="true" outlineLevel="0" collapsed="false">
      <c r="A229" s="478"/>
      <c r="B229" s="479"/>
      <c r="C229" s="460"/>
      <c r="D229" s="70"/>
      <c r="E229" s="70"/>
      <c r="F229" s="70"/>
      <c r="G229" s="70"/>
      <c r="H229" s="70"/>
      <c r="I229" s="70"/>
      <c r="J229" s="70"/>
      <c r="K229" s="70"/>
      <c r="L229" s="70"/>
      <c r="M229" s="480"/>
      <c r="N229" s="1"/>
      <c r="P229" s="1"/>
      <c r="Q229" s="1"/>
      <c r="R229" s="1"/>
      <c r="S229" s="1"/>
    </row>
    <row r="230" customFormat="false" ht="12.75" hidden="false" customHeight="true" outlineLevel="0" collapsed="false">
      <c r="A230" s="478"/>
      <c r="B230" s="479"/>
      <c r="C230" s="460"/>
      <c r="D230" s="70"/>
      <c r="E230" s="70"/>
      <c r="F230" s="70"/>
      <c r="G230" s="70"/>
      <c r="H230" s="70"/>
      <c r="I230" s="70"/>
      <c r="J230" s="70"/>
      <c r="K230" s="70"/>
      <c r="L230" s="70"/>
      <c r="M230" s="480"/>
      <c r="N230" s="1"/>
      <c r="P230" s="1"/>
      <c r="Q230" s="1"/>
      <c r="R230" s="1"/>
      <c r="S230" s="1"/>
    </row>
    <row r="231" customFormat="false" ht="12.75" hidden="false" customHeight="true" outlineLevel="0" collapsed="false">
      <c r="A231" s="478"/>
      <c r="B231" s="479"/>
      <c r="C231" s="460"/>
      <c r="D231" s="70"/>
      <c r="E231" s="70"/>
      <c r="F231" s="70"/>
      <c r="G231" s="70"/>
      <c r="H231" s="70"/>
      <c r="I231" s="70"/>
      <c r="J231" s="70"/>
      <c r="K231" s="70"/>
      <c r="L231" s="70"/>
      <c r="M231" s="480"/>
      <c r="N231" s="1"/>
      <c r="P231" s="1"/>
      <c r="Q231" s="1"/>
      <c r="R231" s="1"/>
      <c r="S231" s="1"/>
    </row>
    <row r="232" customFormat="false" ht="12.75" hidden="false" customHeight="true" outlineLevel="0" collapsed="false">
      <c r="A232" s="478"/>
      <c r="B232" s="479"/>
      <c r="C232" s="460"/>
      <c r="D232" s="70"/>
      <c r="E232" s="70"/>
      <c r="F232" s="70"/>
      <c r="G232" s="70"/>
      <c r="H232" s="70"/>
      <c r="I232" s="70"/>
      <c r="J232" s="70"/>
      <c r="K232" s="70"/>
      <c r="L232" s="70"/>
      <c r="M232" s="480"/>
      <c r="N232" s="1"/>
    </row>
    <row r="233" customFormat="false" ht="12.75" hidden="false" customHeight="true" outlineLevel="0" collapsed="false">
      <c r="A233" s="478"/>
      <c r="B233" s="479"/>
      <c r="C233" s="460"/>
      <c r="D233" s="70"/>
      <c r="E233" s="70"/>
      <c r="F233" s="70"/>
      <c r="G233" s="70"/>
      <c r="H233" s="70"/>
      <c r="I233" s="70"/>
      <c r="J233" s="70"/>
      <c r="K233" s="70"/>
      <c r="L233" s="70"/>
      <c r="M233" s="480"/>
      <c r="N233" s="1"/>
    </row>
    <row r="234" customFormat="false" ht="12.75" hidden="false" customHeight="true" outlineLevel="0" collapsed="false">
      <c r="A234" s="478"/>
      <c r="B234" s="479"/>
      <c r="C234" s="460"/>
      <c r="D234" s="70"/>
      <c r="E234" s="70"/>
      <c r="F234" s="70"/>
      <c r="G234" s="70"/>
      <c r="H234" s="70"/>
      <c r="I234" s="70"/>
      <c r="J234" s="70"/>
      <c r="K234" s="70"/>
      <c r="L234" s="70"/>
      <c r="M234" s="480"/>
      <c r="N234" s="1"/>
    </row>
    <row r="235" customFormat="false" ht="12.75" hidden="false" customHeight="true" outlineLevel="0" collapsed="false">
      <c r="A235" s="478"/>
      <c r="B235" s="479"/>
      <c r="C235" s="460"/>
      <c r="D235" s="70"/>
      <c r="E235" s="70"/>
      <c r="F235" s="70"/>
      <c r="G235" s="70"/>
      <c r="H235" s="70"/>
      <c r="I235" s="70"/>
      <c r="J235" s="70"/>
      <c r="K235" s="70"/>
      <c r="L235" s="70"/>
      <c r="M235" s="480"/>
      <c r="N235" s="1"/>
    </row>
    <row r="236" customFormat="false" ht="12.75" hidden="false" customHeight="true" outlineLevel="0" collapsed="false">
      <c r="A236" s="478"/>
      <c r="B236" s="479"/>
      <c r="C236" s="460"/>
      <c r="D236" s="70"/>
      <c r="E236" s="70"/>
      <c r="F236" s="70"/>
      <c r="G236" s="70"/>
      <c r="H236" s="70"/>
      <c r="I236" s="70"/>
      <c r="J236" s="70"/>
      <c r="K236" s="70"/>
      <c r="L236" s="70"/>
      <c r="M236" s="480"/>
      <c r="N236" s="1"/>
    </row>
    <row r="237" customFormat="false" ht="12.75" hidden="false" customHeight="true" outlineLevel="0" collapsed="false">
      <c r="A237" s="478"/>
      <c r="B237" s="479"/>
      <c r="C237" s="460"/>
      <c r="D237" s="70"/>
      <c r="E237" s="70"/>
      <c r="F237" s="70"/>
      <c r="G237" s="70"/>
      <c r="H237" s="70"/>
      <c r="I237" s="70"/>
      <c r="J237" s="70"/>
      <c r="K237" s="70"/>
      <c r="L237" s="70"/>
      <c r="M237" s="480"/>
      <c r="N237" s="1"/>
    </row>
    <row r="238" customFormat="false" ht="12.75" hidden="false" customHeight="true" outlineLevel="0" collapsed="false">
      <c r="A238" s="478"/>
      <c r="B238" s="479"/>
      <c r="C238" s="460"/>
      <c r="D238" s="70"/>
      <c r="E238" s="70"/>
      <c r="F238" s="70"/>
      <c r="G238" s="70"/>
      <c r="H238" s="70"/>
      <c r="I238" s="70"/>
      <c r="J238" s="70"/>
      <c r="K238" s="70"/>
      <c r="L238" s="70"/>
      <c r="M238" s="480"/>
      <c r="N238" s="1"/>
    </row>
    <row r="239" customFormat="false" ht="12.75" hidden="false" customHeight="true" outlineLevel="0" collapsed="false">
      <c r="A239" s="478"/>
      <c r="B239" s="479"/>
      <c r="C239" s="460"/>
      <c r="D239" s="70"/>
      <c r="E239" s="70"/>
      <c r="F239" s="70"/>
      <c r="G239" s="70"/>
      <c r="H239" s="70"/>
      <c r="I239" s="70"/>
      <c r="J239" s="70"/>
      <c r="K239" s="70"/>
      <c r="L239" s="70"/>
      <c r="M239" s="480"/>
      <c r="N239" s="1"/>
    </row>
    <row r="240" customFormat="false" ht="12.75" hidden="false" customHeight="true" outlineLevel="0" collapsed="false">
      <c r="A240" s="478"/>
      <c r="B240" s="479"/>
      <c r="C240" s="460"/>
      <c r="D240" s="70"/>
      <c r="E240" s="70"/>
      <c r="F240" s="70"/>
      <c r="G240" s="70"/>
      <c r="H240" s="70"/>
      <c r="I240" s="70"/>
      <c r="J240" s="70"/>
      <c r="K240" s="70"/>
      <c r="L240" s="70"/>
      <c r="M240" s="480"/>
      <c r="N240" s="1"/>
    </row>
    <row r="241" customFormat="false" ht="12.75" hidden="false" customHeight="true" outlineLevel="0" collapsed="false">
      <c r="A241" s="478"/>
      <c r="B241" s="481"/>
      <c r="C241" s="460"/>
      <c r="D241" s="70"/>
      <c r="E241" s="70"/>
      <c r="F241" s="70"/>
      <c r="G241" s="70"/>
      <c r="H241" s="70"/>
      <c r="I241" s="70"/>
      <c r="J241" s="70"/>
      <c r="K241" s="70"/>
      <c r="L241" s="70"/>
      <c r="M241" s="480"/>
      <c r="N241" s="1"/>
    </row>
    <row r="242" customFormat="false" ht="12.75" hidden="false" customHeight="true" outlineLevel="0" collapsed="false">
      <c r="A242" s="478"/>
      <c r="B242" s="481"/>
      <c r="C242" s="460"/>
      <c r="D242" s="70"/>
      <c r="E242" s="70"/>
      <c r="F242" s="70"/>
      <c r="G242" s="70"/>
      <c r="H242" s="70"/>
      <c r="I242" s="70"/>
      <c r="J242" s="70"/>
      <c r="K242" s="70"/>
      <c r="L242" s="70"/>
      <c r="M242" s="480"/>
      <c r="N242" s="1"/>
    </row>
    <row r="243" customFormat="false" ht="12.75" hidden="false" customHeight="true" outlineLevel="0" collapsed="false">
      <c r="A243" s="478"/>
      <c r="B243" s="481"/>
      <c r="C243" s="460"/>
      <c r="D243" s="70"/>
      <c r="E243" s="70"/>
      <c r="F243" s="70"/>
      <c r="G243" s="70"/>
      <c r="H243" s="70"/>
      <c r="I243" s="70"/>
      <c r="J243" s="70"/>
      <c r="K243" s="70"/>
      <c r="L243" s="70"/>
      <c r="M243" s="480"/>
      <c r="N243" s="1"/>
    </row>
    <row r="244" customFormat="false" ht="12.75" hidden="false" customHeight="true" outlineLevel="0" collapsed="false">
      <c r="A244" s="478"/>
      <c r="B244" s="482"/>
      <c r="C244" s="460"/>
      <c r="D244" s="70"/>
      <c r="E244" s="70"/>
      <c r="F244" s="70"/>
      <c r="G244" s="70"/>
      <c r="H244" s="70"/>
      <c r="I244" s="70"/>
      <c r="J244" s="70"/>
      <c r="K244" s="70"/>
      <c r="L244" s="70"/>
      <c r="M244" s="480"/>
      <c r="N244" s="1"/>
    </row>
    <row r="245" customFormat="false" ht="12.75" hidden="false" customHeight="true" outlineLevel="0" collapsed="false">
      <c r="A245" s="478"/>
      <c r="B245" s="482"/>
      <c r="C245" s="460"/>
      <c r="D245" s="70"/>
      <c r="E245" s="70"/>
      <c r="F245" s="70"/>
      <c r="G245" s="70"/>
      <c r="H245" s="70"/>
      <c r="I245" s="70"/>
      <c r="J245" s="70"/>
      <c r="K245" s="70"/>
      <c r="L245" s="70"/>
      <c r="M245" s="480"/>
      <c r="N245" s="1"/>
    </row>
    <row r="246" customFormat="false" ht="12.75" hidden="false" customHeight="true" outlineLevel="0" collapsed="false">
      <c r="A246" s="478"/>
      <c r="B246" s="482"/>
      <c r="C246" s="460"/>
      <c r="D246" s="70"/>
      <c r="E246" s="70"/>
      <c r="F246" s="70"/>
      <c r="G246" s="70"/>
      <c r="H246" s="70"/>
      <c r="I246" s="70"/>
      <c r="J246" s="70"/>
      <c r="K246" s="70"/>
      <c r="L246" s="70"/>
      <c r="M246" s="480"/>
      <c r="N246" s="1"/>
    </row>
    <row r="247" customFormat="false" ht="12.75" hidden="false" customHeight="true" outlineLevel="0" collapsed="false">
      <c r="A247" s="478"/>
      <c r="B247" s="482"/>
      <c r="C247" s="460"/>
      <c r="D247" s="70"/>
      <c r="E247" s="70"/>
      <c r="F247" s="70"/>
      <c r="G247" s="70"/>
      <c r="H247" s="70"/>
      <c r="I247" s="70"/>
      <c r="J247" s="70"/>
      <c r="K247" s="70"/>
      <c r="L247" s="70"/>
      <c r="M247" s="480"/>
      <c r="N247" s="1"/>
    </row>
    <row r="248" customFormat="false" ht="12.75" hidden="false" customHeight="true" outlineLevel="0" collapsed="false">
      <c r="A248" s="478"/>
      <c r="B248" s="482"/>
      <c r="C248" s="460"/>
      <c r="D248" s="70"/>
      <c r="E248" s="70"/>
      <c r="F248" s="70"/>
      <c r="G248" s="70"/>
      <c r="H248" s="70"/>
      <c r="I248" s="70"/>
      <c r="J248" s="70"/>
      <c r="K248" s="70"/>
      <c r="L248" s="70"/>
      <c r="M248" s="480"/>
      <c r="N248" s="1"/>
    </row>
    <row r="249" customFormat="false" ht="12.75" hidden="false" customHeight="true" outlineLevel="0" collapsed="false">
      <c r="A249" s="478"/>
      <c r="B249" s="482"/>
      <c r="C249" s="460"/>
      <c r="D249" s="70"/>
      <c r="E249" s="70"/>
      <c r="F249" s="70"/>
      <c r="G249" s="70"/>
      <c r="H249" s="70"/>
      <c r="I249" s="70"/>
      <c r="J249" s="70"/>
      <c r="K249" s="70"/>
      <c r="L249" s="70"/>
      <c r="M249" s="480"/>
      <c r="N249" s="1"/>
    </row>
    <row r="250" customFormat="false" ht="12.75" hidden="false" customHeight="true" outlineLevel="0" collapsed="false">
      <c r="A250" s="478"/>
      <c r="B250" s="483"/>
      <c r="C250" s="460"/>
      <c r="D250" s="70"/>
      <c r="E250" s="70"/>
      <c r="F250" s="70"/>
      <c r="G250" s="70"/>
      <c r="H250" s="70"/>
      <c r="I250" s="70"/>
      <c r="J250" s="70"/>
      <c r="K250" s="70"/>
      <c r="L250" s="467" t="s">
        <v>272</v>
      </c>
      <c r="M250" s="484" t="n">
        <f aca="false">SUM(M227:M249)</f>
        <v>0</v>
      </c>
      <c r="N250" s="1"/>
    </row>
    <row r="251" customFormat="false" ht="12.75" hidden="false" customHeight="true" outlineLevel="0" collapsed="false">
      <c r="A251" s="430"/>
      <c r="B251" s="432"/>
      <c r="C251" s="432"/>
      <c r="D251" s="432"/>
      <c r="E251" s="432"/>
      <c r="F251" s="432"/>
      <c r="G251" s="432"/>
      <c r="H251" s="432"/>
      <c r="I251" s="432"/>
      <c r="J251" s="432"/>
      <c r="K251" s="432"/>
      <c r="L251" s="432"/>
      <c r="M251" s="434"/>
      <c r="N251" s="1"/>
    </row>
    <row r="252" customFormat="false" ht="12.75" hidden="false" customHeight="true" outlineLevel="0" collapsed="false"/>
    <row r="253" customFormat="false" ht="12.75" hidden="false" customHeight="true" outlineLevel="0" collapsed="false"/>
    <row r="254" customFormat="false" ht="12.75" hidden="false" customHeight="true" outlineLevel="0" collapsed="false">
      <c r="D254" s="1"/>
      <c r="E254" s="1"/>
      <c r="F254" s="1"/>
      <c r="G254" s="213"/>
      <c r="H254" s="213"/>
    </row>
    <row r="255" customFormat="false" ht="12.75" hidden="false" customHeight="true" outlineLevel="0" collapsed="false">
      <c r="A255" s="485" t="s">
        <v>273</v>
      </c>
      <c r="B255" s="486"/>
      <c r="C255" s="486"/>
      <c r="D255" s="486"/>
      <c r="E255" s="486"/>
      <c r="F255" s="487"/>
      <c r="G255" s="213"/>
      <c r="H255" s="213"/>
      <c r="I255" s="213"/>
      <c r="J255" s="213"/>
      <c r="K255" s="213"/>
      <c r="L255" s="213"/>
      <c r="M255" s="213"/>
      <c r="N255" s="213"/>
      <c r="O255" s="213"/>
    </row>
    <row r="256" customFormat="false" ht="12.75" hidden="false" customHeight="true" outlineLevel="0" collapsed="false">
      <c r="A256" s="488" t="s">
        <v>274</v>
      </c>
      <c r="B256" s="489" t="s">
        <v>265</v>
      </c>
      <c r="C256" s="490" t="s">
        <v>270</v>
      </c>
      <c r="D256" s="491" t="s">
        <v>271</v>
      </c>
      <c r="E256" s="491"/>
      <c r="F256" s="492" t="s">
        <v>264</v>
      </c>
      <c r="G256" s="493"/>
      <c r="H256" s="493"/>
      <c r="I256" s="213"/>
      <c r="J256" s="213"/>
      <c r="K256" s="213"/>
      <c r="L256" s="213"/>
      <c r="M256" s="213"/>
      <c r="N256" s="213"/>
      <c r="O256" s="213"/>
    </row>
    <row r="257" customFormat="false" ht="12.75" hidden="false" customHeight="true" outlineLevel="0" collapsed="false">
      <c r="A257" s="494"/>
      <c r="B257" s="165"/>
      <c r="C257" s="495"/>
      <c r="D257" s="70"/>
      <c r="E257" s="496"/>
      <c r="F257" s="497"/>
      <c r="G257" s="493"/>
      <c r="H257" s="493"/>
      <c r="I257" s="493"/>
      <c r="J257" s="493"/>
      <c r="K257" s="493"/>
      <c r="L257" s="493"/>
      <c r="M257" s="493"/>
      <c r="N257" s="493"/>
      <c r="O257" s="493"/>
    </row>
    <row r="258" customFormat="false" ht="12.75" hidden="false" customHeight="true" outlineLevel="0" collapsed="false">
      <c r="A258" s="494"/>
      <c r="B258" s="165"/>
      <c r="C258" s="213"/>
      <c r="D258" s="246"/>
      <c r="E258" s="496"/>
      <c r="F258" s="498"/>
      <c r="G258" s="213"/>
      <c r="H258" s="213"/>
      <c r="I258" s="493"/>
      <c r="J258" s="493"/>
      <c r="K258" s="493"/>
      <c r="L258" s="493"/>
      <c r="M258" s="493"/>
      <c r="N258" s="493"/>
      <c r="O258" s="493"/>
    </row>
    <row r="259" customFormat="false" ht="12.75" hidden="false" customHeight="true" outlineLevel="0" collapsed="false">
      <c r="A259" s="494"/>
      <c r="B259" s="165"/>
      <c r="C259" s="213"/>
      <c r="D259" s="246"/>
      <c r="E259" s="496"/>
      <c r="F259" s="499"/>
      <c r="G259" s="213"/>
      <c r="H259" s="213"/>
      <c r="I259" s="213"/>
      <c r="J259" s="213"/>
      <c r="K259" s="213"/>
      <c r="L259" s="213"/>
      <c r="M259" s="213"/>
      <c r="N259" s="213"/>
      <c r="O259" s="213"/>
    </row>
    <row r="260" customFormat="false" ht="12.75" hidden="false" customHeight="true" outlineLevel="0" collapsed="false">
      <c r="A260" s="494"/>
      <c r="B260" s="165"/>
      <c r="C260" s="213"/>
      <c r="D260" s="246"/>
      <c r="E260" s="496"/>
      <c r="F260" s="499"/>
      <c r="G260" s="213"/>
      <c r="H260" s="213"/>
      <c r="I260" s="213"/>
      <c r="J260" s="213"/>
      <c r="K260" s="213"/>
      <c r="L260" s="213"/>
      <c r="M260" s="213"/>
      <c r="N260" s="213"/>
      <c r="O260" s="213"/>
    </row>
    <row r="261" customFormat="false" ht="12.75" hidden="false" customHeight="true" outlineLevel="0" collapsed="false">
      <c r="A261" s="494"/>
      <c r="B261" s="165"/>
      <c r="C261" s="213"/>
      <c r="D261" s="246"/>
      <c r="E261" s="496"/>
      <c r="F261" s="499"/>
      <c r="G261" s="213"/>
      <c r="H261" s="213"/>
      <c r="I261" s="213"/>
      <c r="J261" s="213"/>
      <c r="K261" s="213"/>
      <c r="L261" s="213"/>
      <c r="M261" s="213"/>
      <c r="N261" s="213"/>
      <c r="O261" s="213"/>
    </row>
    <row r="262" customFormat="false" ht="12.75" hidden="false" customHeight="true" outlineLevel="0" collapsed="false">
      <c r="A262" s="494"/>
      <c r="B262" s="165"/>
      <c r="C262" s="213"/>
      <c r="D262" s="246"/>
      <c r="E262" s="496"/>
      <c r="F262" s="499"/>
      <c r="G262" s="213"/>
      <c r="H262" s="213"/>
      <c r="I262" s="213"/>
      <c r="J262" s="213"/>
      <c r="K262" s="213"/>
      <c r="L262" s="213"/>
      <c r="M262" s="213"/>
      <c r="N262" s="213"/>
      <c r="O262" s="213"/>
    </row>
    <row r="263" customFormat="false" ht="12.75" hidden="false" customHeight="true" outlineLevel="0" collapsed="false">
      <c r="A263" s="494"/>
      <c r="B263" s="165"/>
      <c r="C263" s="213"/>
      <c r="D263" s="246"/>
      <c r="E263" s="496"/>
      <c r="F263" s="499"/>
      <c r="G263" s="213"/>
      <c r="H263" s="213"/>
      <c r="I263" s="213"/>
      <c r="J263" s="213"/>
      <c r="K263" s="213"/>
      <c r="L263" s="213"/>
      <c r="M263" s="213"/>
      <c r="N263" s="213"/>
      <c r="O263" s="213"/>
    </row>
    <row r="264" customFormat="false" ht="12.75" hidden="false" customHeight="true" outlineLevel="0" collapsed="false">
      <c r="A264" s="494"/>
      <c r="B264" s="165"/>
      <c r="C264" s="213"/>
      <c r="D264" s="246"/>
      <c r="E264" s="496"/>
      <c r="F264" s="499"/>
      <c r="G264" s="213"/>
      <c r="H264" s="213"/>
      <c r="I264" s="213"/>
      <c r="J264" s="213"/>
      <c r="K264" s="213"/>
      <c r="L264" s="213"/>
      <c r="M264" s="213"/>
      <c r="N264" s="213"/>
      <c r="O264" s="213"/>
    </row>
    <row r="265" customFormat="false" ht="12.75" hidden="false" customHeight="true" outlineLevel="0" collapsed="false">
      <c r="A265" s="494"/>
      <c r="B265" s="165"/>
      <c r="C265" s="213"/>
      <c r="D265" s="246"/>
      <c r="E265" s="496"/>
      <c r="F265" s="499"/>
      <c r="G265" s="213"/>
      <c r="H265" s="213"/>
      <c r="I265" s="213"/>
      <c r="J265" s="213"/>
      <c r="K265" s="213"/>
      <c r="L265" s="213"/>
      <c r="M265" s="213"/>
      <c r="N265" s="213"/>
      <c r="O265" s="213"/>
    </row>
    <row r="266" customFormat="false" ht="12.75" hidden="false" customHeight="true" outlineLevel="0" collapsed="false">
      <c r="A266" s="494"/>
      <c r="B266" s="165"/>
      <c r="C266" s="213"/>
      <c r="D266" s="246"/>
      <c r="E266" s="496"/>
      <c r="F266" s="499"/>
      <c r="G266" s="213"/>
      <c r="H266" s="213"/>
      <c r="I266" s="213"/>
      <c r="J266" s="213"/>
      <c r="K266" s="213"/>
      <c r="L266" s="213"/>
      <c r="M266" s="213"/>
      <c r="N266" s="213"/>
      <c r="O266" s="213"/>
    </row>
    <row r="267" customFormat="false" ht="12.75" hidden="false" customHeight="true" outlineLevel="0" collapsed="false">
      <c r="A267" s="494"/>
      <c r="B267" s="165"/>
      <c r="C267" s="213"/>
      <c r="D267" s="246"/>
      <c r="E267" s="496"/>
      <c r="F267" s="499"/>
      <c r="G267" s="213"/>
      <c r="H267" s="213"/>
      <c r="I267" s="213"/>
      <c r="J267" s="213"/>
      <c r="K267" s="213"/>
      <c r="L267" s="213"/>
      <c r="M267" s="213"/>
      <c r="N267" s="213"/>
      <c r="O267" s="213"/>
    </row>
    <row r="268" customFormat="false" ht="12.75" hidden="false" customHeight="true" outlineLevel="0" collapsed="false">
      <c r="A268" s="494"/>
      <c r="B268" s="165"/>
      <c r="C268" s="213"/>
      <c r="D268" s="246"/>
      <c r="E268" s="496"/>
      <c r="F268" s="499"/>
      <c r="G268" s="213"/>
      <c r="H268" s="213"/>
      <c r="I268" s="213"/>
      <c r="J268" s="213"/>
      <c r="K268" s="213"/>
      <c r="L268" s="213"/>
      <c r="M268" s="213"/>
      <c r="N268" s="213"/>
      <c r="O268" s="213"/>
    </row>
    <row r="269" customFormat="false" ht="12.75" hidden="false" customHeight="true" outlineLevel="0" collapsed="false">
      <c r="A269" s="494"/>
      <c r="B269" s="165"/>
      <c r="C269" s="213"/>
      <c r="D269" s="246"/>
      <c r="E269" s="496"/>
      <c r="F269" s="499"/>
      <c r="G269" s="213"/>
      <c r="H269" s="213"/>
      <c r="I269" s="213"/>
      <c r="J269" s="213"/>
      <c r="K269" s="213"/>
      <c r="L269" s="213"/>
      <c r="M269" s="213"/>
      <c r="N269" s="213"/>
      <c r="O269" s="213"/>
    </row>
    <row r="270" customFormat="false" ht="12.75" hidden="false" customHeight="true" outlineLevel="0" collapsed="false">
      <c r="A270" s="494"/>
      <c r="B270" s="165"/>
      <c r="C270" s="213"/>
      <c r="D270" s="246"/>
      <c r="E270" s="496"/>
      <c r="F270" s="499"/>
      <c r="G270" s="213"/>
      <c r="H270" s="213"/>
      <c r="I270" s="213"/>
      <c r="J270" s="213"/>
      <c r="K270" s="213"/>
      <c r="L270" s="213"/>
      <c r="M270" s="213"/>
      <c r="N270" s="213"/>
      <c r="O270" s="213"/>
    </row>
    <row r="271" customFormat="false" ht="12.75" hidden="false" customHeight="true" outlineLevel="0" collapsed="false">
      <c r="A271" s="494"/>
      <c r="B271" s="165"/>
      <c r="C271" s="213"/>
      <c r="D271" s="246"/>
      <c r="E271" s="496"/>
      <c r="F271" s="499"/>
      <c r="G271" s="213"/>
      <c r="H271" s="213"/>
      <c r="I271" s="213"/>
      <c r="J271" s="213"/>
      <c r="K271" s="213"/>
      <c r="L271" s="213"/>
      <c r="M271" s="213"/>
      <c r="N271" s="213"/>
      <c r="O271" s="213"/>
    </row>
    <row r="272" customFormat="false" ht="12.75" hidden="false" customHeight="true" outlineLevel="0" collapsed="false">
      <c r="A272" s="494"/>
      <c r="B272" s="165"/>
      <c r="C272" s="213"/>
      <c r="D272" s="246"/>
      <c r="E272" s="496"/>
      <c r="F272" s="499"/>
      <c r="G272" s="213"/>
      <c r="H272" s="213"/>
      <c r="I272" s="213"/>
      <c r="J272" s="213"/>
      <c r="K272" s="213"/>
      <c r="L272" s="213"/>
      <c r="M272" s="213"/>
      <c r="N272" s="213"/>
      <c r="O272" s="213"/>
    </row>
    <row r="273" customFormat="false" ht="12.75" hidden="false" customHeight="true" outlineLevel="0" collapsed="false">
      <c r="A273" s="494"/>
      <c r="B273" s="165"/>
      <c r="C273" s="213"/>
      <c r="D273" s="246"/>
      <c r="E273" s="496"/>
      <c r="F273" s="499"/>
      <c r="G273" s="213"/>
      <c r="H273" s="213"/>
      <c r="I273" s="213"/>
      <c r="J273" s="213"/>
      <c r="K273" s="213"/>
      <c r="L273" s="213"/>
      <c r="M273" s="213"/>
      <c r="N273" s="213"/>
      <c r="O273" s="213"/>
    </row>
    <row r="274" customFormat="false" ht="12.75" hidden="false" customHeight="true" outlineLevel="0" collapsed="false">
      <c r="A274" s="494"/>
      <c r="B274" s="165"/>
      <c r="C274" s="213"/>
      <c r="D274" s="246"/>
      <c r="E274" s="496"/>
      <c r="F274" s="499"/>
      <c r="G274" s="213"/>
      <c r="H274" s="213"/>
      <c r="I274" s="213"/>
      <c r="J274" s="213"/>
      <c r="K274" s="213"/>
      <c r="L274" s="213"/>
      <c r="M274" s="213"/>
      <c r="N274" s="213"/>
      <c r="O274" s="213"/>
    </row>
    <row r="275" customFormat="false" ht="12.75" hidden="false" customHeight="true" outlineLevel="0" collapsed="false">
      <c r="A275" s="494"/>
      <c r="B275" s="165"/>
      <c r="C275" s="213"/>
      <c r="D275" s="213"/>
      <c r="E275" s="467" t="s">
        <v>275</v>
      </c>
      <c r="F275" s="500" t="n">
        <f aca="false">SUM(F257:F274)</f>
        <v>0</v>
      </c>
      <c r="G275" s="213"/>
      <c r="H275" s="213"/>
      <c r="I275" s="213"/>
      <c r="J275" s="213"/>
      <c r="K275" s="213"/>
      <c r="L275" s="213"/>
      <c r="M275" s="213"/>
      <c r="N275" s="213"/>
      <c r="O275" s="213"/>
    </row>
    <row r="276" customFormat="false" ht="12.75" hidden="false" customHeight="true" outlineLevel="0" collapsed="false">
      <c r="A276" s="501"/>
      <c r="B276" s="502"/>
      <c r="C276" s="503"/>
      <c r="D276" s="503"/>
      <c r="E276" s="504"/>
      <c r="F276" s="505"/>
      <c r="I276" s="213"/>
      <c r="J276" s="213"/>
      <c r="K276" s="213"/>
      <c r="L276" s="213"/>
      <c r="M276" s="213"/>
      <c r="N276" s="213"/>
      <c r="O276" s="213"/>
    </row>
    <row r="277" customFormat="false" ht="12.75" hidden="false" customHeight="true" outlineLevel="0" collapsed="false"/>
  </sheetData>
  <mergeCells count="11">
    <mergeCell ref="G6:H6"/>
    <mergeCell ref="F14:I14"/>
    <mergeCell ref="F34:G34"/>
    <mergeCell ref="A67:B67"/>
    <mergeCell ref="A120:B120"/>
    <mergeCell ref="C131:D131"/>
    <mergeCell ref="E131:G131"/>
    <mergeCell ref="D185:J185"/>
    <mergeCell ref="E186:I186"/>
    <mergeCell ref="D226:L226"/>
    <mergeCell ref="D256:E256"/>
  </mergeCells>
  <printOptions headings="false" gridLines="false" gridLinesSet="true" horizontalCentered="false" verticalCentered="true"/>
  <pageMargins left="0.747916666666667" right="0.25" top="0.25" bottom="0.4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&amp;LECT&amp;CPage &amp;P&amp;R&amp;D</oddFooter>
  </headerFooter>
  <drawing r:id="rId2"/>
  <legacy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77"/>
  <sheetViews>
    <sheetView showFormulas="false" showGridLines="false" showRowColHeaders="true" showZeros="true" rightToLeft="false" tabSelected="false" showOutlineSymbols="true" defaultGridColor="true" view="normal" topLeftCell="A1" colorId="64" zoomScale="80" zoomScaleNormal="80" zoomScalePageLayoutView="100" workbookViewId="0">
      <pane xSplit="2" ySplit="0" topLeftCell="C1" activePane="topRight" state="frozen"/>
      <selection pane="topLeft" activeCell="A1" activeCellId="0" sqref="A1"/>
      <selection pane="topRight" activeCell="C174" activeCellId="0" sqref="C174:I174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49" width="25.41"/>
    <col collapsed="false" customWidth="true" hidden="false" outlineLevel="0" max="2" min="2" style="49" width="17.28"/>
    <col collapsed="false" customWidth="true" hidden="false" outlineLevel="0" max="3" min="3" style="49" width="14.41"/>
    <col collapsed="false" customWidth="true" hidden="false" outlineLevel="0" max="4" min="4" style="49" width="14.85"/>
    <col collapsed="false" customWidth="true" hidden="false" outlineLevel="0" max="5" min="5" style="49" width="17.28"/>
    <col collapsed="false" customWidth="true" hidden="false" outlineLevel="0" max="6" min="6" style="49" width="19.85"/>
    <col collapsed="false" customWidth="true" hidden="false" outlineLevel="0" max="7" min="7" style="49" width="16.99"/>
    <col collapsed="false" customWidth="true" hidden="false" outlineLevel="0" max="8" min="8" style="49" width="16.7"/>
    <col collapsed="false" customWidth="true" hidden="false" outlineLevel="0" max="9" min="9" style="49" width="19.85"/>
    <col collapsed="false" customWidth="true" hidden="false" outlineLevel="0" max="10" min="10" style="49" width="14.85"/>
    <col collapsed="false" customWidth="true" hidden="false" outlineLevel="0" max="11" min="11" style="49" width="16.84"/>
    <col collapsed="false" customWidth="true" hidden="false" outlineLevel="0" max="12" min="12" style="49" width="14.85"/>
    <col collapsed="false" customWidth="true" hidden="false" outlineLevel="0" max="13" min="13" style="49" width="15.28"/>
    <col collapsed="false" customWidth="true" hidden="false" outlineLevel="0" max="18" min="14" style="49" width="14.85"/>
    <col collapsed="false" customWidth="true" hidden="false" outlineLevel="0" max="19" min="19" style="49" width="20.85"/>
    <col collapsed="false" customWidth="true" hidden="false" outlineLevel="0" max="24" min="20" style="49" width="14.85"/>
    <col collapsed="false" customWidth="true" hidden="false" outlineLevel="0" max="25" min="25" style="49" width="15.41"/>
    <col collapsed="false" customWidth="true" hidden="false" outlineLevel="0" max="34" min="26" style="49" width="14.85"/>
    <col collapsed="false" customWidth="true" hidden="false" outlineLevel="0" max="35" min="35" style="49" width="13.85"/>
    <col collapsed="false" customWidth="true" hidden="false" outlineLevel="0" max="36" min="36" style="49" width="15.13"/>
    <col collapsed="false" customWidth="true" hidden="false" outlineLevel="0" max="37" min="37" style="49" width="16.13"/>
    <col collapsed="false" customWidth="true" hidden="false" outlineLevel="0" max="38" min="38" style="49" width="14.56"/>
    <col collapsed="false" customWidth="true" hidden="false" outlineLevel="0" max="39" min="39" style="49" width="11.99"/>
    <col collapsed="false" customWidth="true" hidden="false" outlineLevel="0" max="40" min="40" style="49" width="13.28"/>
    <col collapsed="false" customWidth="true" hidden="false" outlineLevel="0" max="41" min="41" style="49" width="11.56"/>
    <col collapsed="false" customWidth="true" hidden="false" outlineLevel="0" max="42" min="42" style="49" width="14.56"/>
    <col collapsed="false" customWidth="false" hidden="false" outlineLevel="0" max="257" min="43" style="49" width="9.14"/>
  </cols>
  <sheetData>
    <row r="1" customFormat="false" ht="18" hidden="false" customHeight="true" outlineLevel="0" collapsed="false">
      <c r="B1" s="120"/>
      <c r="C1" s="121"/>
      <c r="D1" s="122"/>
      <c r="E1" s="1" t="s">
        <v>102</v>
      </c>
      <c r="F1" s="1"/>
      <c r="G1" s="1"/>
      <c r="H1" s="1"/>
      <c r="I1" s="1"/>
      <c r="J1" s="1"/>
      <c r="K1" s="1"/>
      <c r="L1" s="1"/>
      <c r="M1" s="1"/>
      <c r="N1" s="1"/>
      <c r="O1" s="1"/>
      <c r="P1" s="1"/>
    </row>
    <row r="2" customFormat="false" ht="12.75" hidden="false" customHeight="true" outlineLevel="0" collapsed="false">
      <c r="A2" s="123" t="s">
        <v>103</v>
      </c>
      <c r="B2" s="124"/>
      <c r="D2" s="125"/>
      <c r="E2" s="98" t="s">
        <v>104</v>
      </c>
      <c r="F2" s="1"/>
      <c r="G2" s="1"/>
      <c r="H2" s="1"/>
      <c r="I2" s="1"/>
      <c r="J2" s="1"/>
      <c r="K2" s="1"/>
      <c r="L2" s="1"/>
      <c r="M2" s="1"/>
      <c r="N2" s="1"/>
      <c r="O2" s="1"/>
      <c r="P2" s="1"/>
      <c r="S2" s="1"/>
      <c r="T2" s="1"/>
      <c r="U2" s="1"/>
    </row>
    <row r="3" customFormat="false" ht="12.75" hidden="false" customHeight="true" outlineLevel="0" collapsed="false">
      <c r="A3" s="126" t="s">
        <v>105</v>
      </c>
      <c r="B3" s="127" t="s">
        <v>281</v>
      </c>
      <c r="C3" s="124"/>
      <c r="D3" s="128"/>
      <c r="E3" s="1" t="s">
        <v>107</v>
      </c>
      <c r="F3" s="1"/>
      <c r="G3" s="1"/>
      <c r="H3" s="1"/>
      <c r="I3" s="1"/>
      <c r="J3" s="1"/>
      <c r="K3" s="1"/>
      <c r="L3" s="1"/>
      <c r="M3" s="1"/>
      <c r="N3" s="1"/>
      <c r="O3" s="1"/>
      <c r="P3" s="1"/>
      <c r="S3" s="1"/>
      <c r="T3" s="1"/>
      <c r="U3" s="1"/>
    </row>
    <row r="4" customFormat="false" ht="12.75" hidden="false" customHeight="true" outlineLevel="0" collapsed="false">
      <c r="A4" s="126" t="s">
        <v>108</v>
      </c>
      <c r="B4" s="129" t="n">
        <f aca="false">'WSCC-N'!B4</f>
        <v>37165</v>
      </c>
      <c r="D4" s="130"/>
      <c r="E4" s="1" t="s">
        <v>109</v>
      </c>
      <c r="F4" s="1"/>
      <c r="G4" s="1"/>
      <c r="H4" s="1"/>
      <c r="I4" s="1"/>
      <c r="J4" s="131"/>
      <c r="K4" s="1"/>
      <c r="L4" s="1"/>
      <c r="M4" s="1"/>
      <c r="N4" s="1"/>
      <c r="O4" s="1"/>
      <c r="P4" s="1"/>
      <c r="S4" s="1"/>
      <c r="T4" s="1"/>
      <c r="U4" s="1"/>
    </row>
    <row r="5" customFormat="false" ht="12.75" hidden="false" customHeight="true" outlineLevel="0" collapsed="false">
      <c r="A5" s="126" t="s">
        <v>110</v>
      </c>
      <c r="B5" s="132" t="n">
        <f aca="false">'WSCC-N'!B5</f>
        <v>37195</v>
      </c>
      <c r="C5" s="133"/>
      <c r="J5" s="134"/>
      <c r="K5" s="1"/>
      <c r="S5" s="135"/>
      <c r="T5" s="135"/>
      <c r="U5" s="135"/>
      <c r="V5" s="135"/>
      <c r="W5" s="135"/>
      <c r="X5" s="135"/>
      <c r="Y5" s="135"/>
      <c r="Z5" s="135"/>
      <c r="AA5" s="135"/>
      <c r="AB5" s="135"/>
      <c r="AC5" s="136"/>
      <c r="AD5" s="136"/>
      <c r="AE5" s="136"/>
      <c r="AF5" s="136"/>
      <c r="AG5" s="136"/>
      <c r="AH5" s="136"/>
      <c r="AI5" s="136"/>
      <c r="AJ5" s="136"/>
    </row>
    <row r="6" customFormat="false" ht="12.75" hidden="false" customHeight="true" outlineLevel="0" collapsed="false">
      <c r="A6" s="137"/>
      <c r="B6" s="138"/>
      <c r="C6" s="133"/>
      <c r="D6" s="139" t="s">
        <v>111</v>
      </c>
      <c r="E6" s="1"/>
      <c r="F6" s="140" t="s">
        <v>112</v>
      </c>
      <c r="G6" s="141" t="s">
        <v>113</v>
      </c>
      <c r="H6" s="141"/>
      <c r="I6" s="142" t="s">
        <v>114</v>
      </c>
      <c r="J6" s="143"/>
      <c r="K6" s="1"/>
      <c r="L6" s="1"/>
      <c r="M6" s="1"/>
      <c r="N6" s="144" t="s">
        <v>115</v>
      </c>
      <c r="O6" s="144" t="s">
        <v>116</v>
      </c>
      <c r="P6" s="144" t="s">
        <v>117</v>
      </c>
      <c r="Q6" s="1"/>
      <c r="R6" s="1"/>
      <c r="S6" s="145"/>
      <c r="T6" s="146" t="s">
        <v>118</v>
      </c>
      <c r="U6" s="146" t="s">
        <v>118</v>
      </c>
      <c r="V6" s="147" t="s">
        <v>119</v>
      </c>
      <c r="W6" s="147" t="s">
        <v>120</v>
      </c>
      <c r="X6" s="147" t="s">
        <v>121</v>
      </c>
      <c r="Y6" s="147" t="s">
        <v>122</v>
      </c>
      <c r="Z6" s="147" t="s">
        <v>123</v>
      </c>
      <c r="AA6" s="147" t="s">
        <v>124</v>
      </c>
      <c r="AB6" s="147" t="s">
        <v>80</v>
      </c>
      <c r="AC6" s="147" t="s">
        <v>80</v>
      </c>
      <c r="AD6" s="147" t="s">
        <v>125</v>
      </c>
      <c r="AE6" s="147" t="s">
        <v>41</v>
      </c>
      <c r="AF6" s="147" t="s">
        <v>126</v>
      </c>
      <c r="AG6" s="147" t="s">
        <v>127</v>
      </c>
      <c r="AH6" s="147" t="s">
        <v>126</v>
      </c>
      <c r="AI6" s="147" t="s">
        <v>127</v>
      </c>
      <c r="AJ6" s="147" t="s">
        <v>128</v>
      </c>
    </row>
    <row r="7" customFormat="false" ht="12.75" hidden="false" customHeight="true" outlineLevel="0" collapsed="false">
      <c r="A7" s="148" t="s">
        <v>129</v>
      </c>
      <c r="C7" s="1"/>
      <c r="D7" s="149" t="s">
        <v>130</v>
      </c>
      <c r="E7" s="28" t="s">
        <v>131</v>
      </c>
      <c r="F7" s="150"/>
      <c r="G7" s="151" t="s">
        <v>126</v>
      </c>
      <c r="H7" s="152" t="s">
        <v>127</v>
      </c>
      <c r="I7" s="153" t="s">
        <v>126</v>
      </c>
      <c r="J7" s="154" t="s">
        <v>132</v>
      </c>
      <c r="K7" s="1"/>
      <c r="L7" s="1"/>
      <c r="M7" s="1"/>
      <c r="N7" s="144" t="s">
        <v>133</v>
      </c>
      <c r="O7" s="155"/>
      <c r="P7" s="155"/>
      <c r="Q7" s="1"/>
      <c r="R7" s="1"/>
      <c r="S7" s="156"/>
      <c r="T7" s="157" t="s">
        <v>134</v>
      </c>
      <c r="U7" s="157" t="s">
        <v>135</v>
      </c>
      <c r="V7" s="157" t="s">
        <v>136</v>
      </c>
      <c r="W7" s="157" t="s">
        <v>136</v>
      </c>
      <c r="X7" s="157"/>
      <c r="Y7" s="157" t="s">
        <v>81</v>
      </c>
      <c r="Z7" s="157" t="s">
        <v>81</v>
      </c>
      <c r="AA7" s="157"/>
      <c r="AB7" s="157" t="s">
        <v>137</v>
      </c>
      <c r="AC7" s="157"/>
      <c r="AD7" s="157"/>
      <c r="AE7" s="157"/>
      <c r="AF7" s="157" t="s">
        <v>122</v>
      </c>
      <c r="AG7" s="157" t="s">
        <v>122</v>
      </c>
      <c r="AH7" s="157" t="s">
        <v>123</v>
      </c>
      <c r="AI7" s="157" t="s">
        <v>123</v>
      </c>
      <c r="AJ7" s="157" t="s">
        <v>138</v>
      </c>
    </row>
    <row r="8" customFormat="false" ht="12.75" hidden="false" customHeight="true" outlineLevel="0" collapsed="false">
      <c r="A8" s="49" t="s">
        <v>139</v>
      </c>
      <c r="C8" s="1"/>
      <c r="D8" s="158" t="n">
        <f aca="false">VLOOKUP($B$5,$S$8:$AG$38,2,0)+E8+E9+E10</f>
        <v>0</v>
      </c>
      <c r="E8" s="159"/>
      <c r="F8" s="160" t="s">
        <v>122</v>
      </c>
      <c r="G8" s="161"/>
      <c r="H8" s="161"/>
      <c r="I8" s="162"/>
      <c r="J8" s="163" t="n">
        <f aca="false">H8-I8</f>
        <v>0</v>
      </c>
      <c r="K8" s="1"/>
      <c r="L8" s="1"/>
      <c r="M8" s="1"/>
      <c r="N8" s="164" t="n">
        <v>0</v>
      </c>
      <c r="O8" s="164" t="n">
        <f aca="false">D16-P16</f>
        <v>0</v>
      </c>
      <c r="P8" s="164" t="n">
        <v>0</v>
      </c>
      <c r="Q8" s="1"/>
      <c r="R8" s="1"/>
      <c r="S8" s="165" t="n">
        <f aca="false">B4</f>
        <v>37165</v>
      </c>
      <c r="T8" s="166"/>
      <c r="U8" s="166"/>
      <c r="V8" s="166"/>
      <c r="W8" s="166"/>
      <c r="X8" s="166"/>
      <c r="Y8" s="166"/>
      <c r="Z8" s="166"/>
      <c r="AA8" s="166"/>
      <c r="AB8" s="166"/>
      <c r="AC8" s="166"/>
      <c r="AD8" s="166"/>
      <c r="AE8" s="166"/>
      <c r="AF8" s="166"/>
      <c r="AG8" s="166"/>
      <c r="AH8" s="166"/>
      <c r="AI8" s="166"/>
      <c r="AJ8" s="166"/>
    </row>
    <row r="9" customFormat="false" ht="12.75" hidden="false" customHeight="true" outlineLevel="0" collapsed="false">
      <c r="A9" s="49" t="s">
        <v>140</v>
      </c>
      <c r="C9" s="1"/>
      <c r="D9" s="161" t="n">
        <f aca="false">VLOOKUP($B$5,$S$8:$AG$38,3,0)</f>
        <v>0</v>
      </c>
      <c r="E9" s="125"/>
      <c r="F9" s="160" t="s">
        <v>123</v>
      </c>
      <c r="G9" s="161"/>
      <c r="H9" s="161"/>
      <c r="I9" s="162"/>
      <c r="J9" s="163" t="n">
        <f aca="false">H9-I9</f>
        <v>0</v>
      </c>
      <c r="K9" s="1"/>
      <c r="L9" s="1"/>
      <c r="M9" s="1"/>
      <c r="N9" s="167" t="n">
        <v>0</v>
      </c>
      <c r="O9" s="168"/>
      <c r="P9" s="167" t="n">
        <v>0</v>
      </c>
      <c r="Q9" s="1"/>
      <c r="R9" s="1"/>
      <c r="S9" s="165" t="n">
        <f aca="false">+S8+1</f>
        <v>37166</v>
      </c>
      <c r="T9" s="166"/>
      <c r="U9" s="166"/>
      <c r="V9" s="166"/>
      <c r="W9" s="166"/>
      <c r="X9" s="166"/>
      <c r="Y9" s="166"/>
      <c r="Z9" s="166"/>
      <c r="AA9" s="166"/>
      <c r="AB9" s="166"/>
      <c r="AC9" s="166"/>
      <c r="AD9" s="166"/>
      <c r="AE9" s="166"/>
      <c r="AF9" s="166"/>
      <c r="AG9" s="166"/>
      <c r="AH9" s="166"/>
      <c r="AI9" s="166"/>
      <c r="AJ9" s="166"/>
    </row>
    <row r="10" customFormat="false" ht="12.75" hidden="false" customHeight="true" outlineLevel="0" collapsed="false">
      <c r="A10" s="49" t="s">
        <v>141</v>
      </c>
      <c r="C10" s="1"/>
      <c r="D10" s="169" t="n">
        <v>0</v>
      </c>
      <c r="E10" s="125"/>
      <c r="F10" s="160" t="s">
        <v>142</v>
      </c>
      <c r="G10" s="170" t="n">
        <f aca="false">SUM(G8:G9)</f>
        <v>0</v>
      </c>
      <c r="H10" s="171" t="n">
        <f aca="false">SUM(H8:H9)</f>
        <v>0</v>
      </c>
      <c r="I10" s="171" t="n">
        <v>0</v>
      </c>
      <c r="J10" s="172" t="n">
        <f aca="false">H10-I10</f>
        <v>0</v>
      </c>
      <c r="K10" s="1"/>
      <c r="L10" s="1"/>
      <c r="M10" s="1"/>
      <c r="N10" s="167" t="n">
        <v>0</v>
      </c>
      <c r="O10" s="168"/>
      <c r="P10" s="167" t="n">
        <v>0</v>
      </c>
      <c r="Q10" s="1"/>
      <c r="R10" s="1"/>
      <c r="S10" s="165" t="n">
        <f aca="false">+S9+1</f>
        <v>37167</v>
      </c>
      <c r="T10" s="166"/>
      <c r="U10" s="166"/>
      <c r="V10" s="166"/>
      <c r="W10" s="166"/>
      <c r="X10" s="166"/>
      <c r="Y10" s="166"/>
      <c r="Z10" s="166"/>
      <c r="AA10" s="166"/>
      <c r="AB10" s="166"/>
      <c r="AC10" s="166"/>
      <c r="AD10" s="166"/>
      <c r="AE10" s="166"/>
      <c r="AF10" s="166"/>
      <c r="AG10" s="166"/>
      <c r="AH10" s="166"/>
      <c r="AI10" s="166"/>
      <c r="AJ10" s="166"/>
    </row>
    <row r="11" customFormat="false" ht="12.75" hidden="false" customHeight="true" outlineLevel="0" collapsed="false">
      <c r="A11" s="49" t="s">
        <v>143</v>
      </c>
      <c r="D11" s="169" t="n">
        <v>0</v>
      </c>
      <c r="E11" s="1"/>
      <c r="F11" s="173"/>
      <c r="G11" s="174"/>
      <c r="H11" s="174"/>
      <c r="I11" s="174"/>
      <c r="J11" s="175"/>
      <c r="K11" s="1"/>
      <c r="L11" s="1"/>
      <c r="M11" s="1"/>
      <c r="N11" s="167" t="n">
        <v>0</v>
      </c>
      <c r="O11" s="168"/>
      <c r="P11" s="167" t="n">
        <v>0</v>
      </c>
      <c r="Q11" s="1"/>
      <c r="R11" s="1"/>
      <c r="S11" s="165" t="n">
        <f aca="false">+S10+1</f>
        <v>37168</v>
      </c>
      <c r="T11" s="166"/>
      <c r="U11" s="166"/>
      <c r="V11" s="166"/>
      <c r="W11" s="166"/>
      <c r="X11" s="166"/>
      <c r="Y11" s="166"/>
      <c r="Z11" s="166"/>
      <c r="AA11" s="166"/>
      <c r="AB11" s="166"/>
      <c r="AC11" s="166"/>
      <c r="AD11" s="166"/>
      <c r="AE11" s="166"/>
      <c r="AF11" s="166"/>
      <c r="AG11" s="166"/>
      <c r="AH11" s="166"/>
      <c r="AI11" s="166"/>
      <c r="AJ11" s="166"/>
    </row>
    <row r="12" customFormat="false" ht="12.75" hidden="false" customHeight="true" outlineLevel="0" collapsed="false">
      <c r="A12" s="49" t="s">
        <v>144</v>
      </c>
      <c r="D12" s="169" t="n">
        <v>0</v>
      </c>
      <c r="E12" s="1"/>
      <c r="F12" s="1"/>
      <c r="G12" s="1"/>
      <c r="H12" s="1"/>
      <c r="I12" s="1"/>
      <c r="J12" s="176"/>
      <c r="K12" s="1"/>
      <c r="L12" s="1"/>
      <c r="M12" s="1"/>
      <c r="N12" s="167" t="n">
        <v>0</v>
      </c>
      <c r="O12" s="168"/>
      <c r="P12" s="167" t="n">
        <v>0</v>
      </c>
      <c r="Q12" s="1"/>
      <c r="R12" s="1"/>
      <c r="S12" s="165" t="n">
        <f aca="false">+S11+1</f>
        <v>37169</v>
      </c>
      <c r="T12" s="166"/>
      <c r="U12" s="166"/>
      <c r="V12" s="166"/>
      <c r="W12" s="166"/>
      <c r="X12" s="166"/>
      <c r="Y12" s="166"/>
      <c r="Z12" s="166"/>
      <c r="AA12" s="166"/>
      <c r="AB12" s="166"/>
      <c r="AC12" s="166"/>
      <c r="AD12" s="166"/>
      <c r="AE12" s="166"/>
      <c r="AF12" s="166"/>
      <c r="AG12" s="166"/>
      <c r="AH12" s="166"/>
      <c r="AI12" s="166"/>
      <c r="AJ12" s="166"/>
    </row>
    <row r="13" customFormat="false" ht="12.75" hidden="false" customHeight="true" outlineLevel="0" collapsed="false">
      <c r="A13" s="49" t="s">
        <v>145</v>
      </c>
      <c r="D13" s="177" t="n">
        <v>0</v>
      </c>
      <c r="E13" s="1"/>
      <c r="F13" s="1"/>
      <c r="G13" s="1"/>
      <c r="H13" s="59"/>
      <c r="I13" s="1"/>
      <c r="J13" s="134"/>
      <c r="K13" s="1"/>
      <c r="L13" s="1"/>
      <c r="M13" s="1"/>
      <c r="N13" s="167" t="n">
        <v>0</v>
      </c>
      <c r="O13" s="168"/>
      <c r="P13" s="167" t="n">
        <v>0</v>
      </c>
      <c r="Q13" s="1"/>
      <c r="R13" s="1"/>
      <c r="S13" s="165" t="n">
        <f aca="false">+S12+1</f>
        <v>37170</v>
      </c>
      <c r="T13" s="166"/>
      <c r="U13" s="166"/>
      <c r="V13" s="166"/>
      <c r="W13" s="166"/>
      <c r="X13" s="166"/>
      <c r="Y13" s="166"/>
      <c r="Z13" s="166"/>
      <c r="AA13" s="166"/>
      <c r="AB13" s="166"/>
      <c r="AC13" s="166"/>
      <c r="AD13" s="166"/>
      <c r="AE13" s="166"/>
      <c r="AF13" s="166"/>
      <c r="AG13" s="166"/>
      <c r="AH13" s="166"/>
      <c r="AI13" s="166"/>
      <c r="AJ13" s="166"/>
    </row>
    <row r="14" customFormat="false" ht="12.75" hidden="false" customHeight="true" outlineLevel="0" collapsed="false">
      <c r="A14" s="49" t="s">
        <v>146</v>
      </c>
      <c r="D14" s="177" t="n">
        <f aca="false">+J220</f>
        <v>0</v>
      </c>
      <c r="E14" s="1"/>
      <c r="F14" s="178" t="s">
        <v>147</v>
      </c>
      <c r="G14" s="178"/>
      <c r="H14" s="178"/>
      <c r="I14" s="178"/>
      <c r="J14" s="134"/>
      <c r="K14" s="1"/>
      <c r="L14" s="1"/>
      <c r="M14" s="1"/>
      <c r="N14" s="167" t="n">
        <v>0</v>
      </c>
      <c r="O14" s="168"/>
      <c r="P14" s="167" t="n">
        <v>0</v>
      </c>
      <c r="Q14" s="1"/>
      <c r="R14" s="1"/>
      <c r="S14" s="165" t="n">
        <f aca="false">+S13+1</f>
        <v>37171</v>
      </c>
      <c r="T14" s="166"/>
      <c r="U14" s="166"/>
      <c r="V14" s="166"/>
      <c r="W14" s="166"/>
      <c r="X14" s="166"/>
      <c r="Y14" s="166"/>
      <c r="Z14" s="166"/>
      <c r="AA14" s="166"/>
      <c r="AB14" s="166"/>
      <c r="AC14" s="166"/>
      <c r="AD14" s="166"/>
      <c r="AE14" s="166"/>
      <c r="AF14" s="166"/>
      <c r="AG14" s="166"/>
      <c r="AH14" s="166"/>
      <c r="AI14" s="166"/>
      <c r="AJ14" s="166"/>
    </row>
    <row r="15" customFormat="false" ht="12.75" hidden="false" customHeight="true" outlineLevel="0" collapsed="false">
      <c r="A15" s="1"/>
      <c r="D15" s="177"/>
      <c r="F15" s="150"/>
      <c r="G15" s="179" t="s">
        <v>148</v>
      </c>
      <c r="H15" s="180"/>
      <c r="I15" s="181"/>
      <c r="J15" s="176"/>
      <c r="K15" s="1"/>
      <c r="L15" s="1"/>
      <c r="M15" s="1"/>
      <c r="N15" s="167"/>
      <c r="O15" s="168"/>
      <c r="P15" s="167"/>
      <c r="Q15" s="1"/>
      <c r="R15" s="1"/>
      <c r="S15" s="165" t="n">
        <f aca="false">+S14+1</f>
        <v>37172</v>
      </c>
      <c r="T15" s="166"/>
      <c r="U15" s="166"/>
      <c r="V15" s="166"/>
      <c r="W15" s="166"/>
      <c r="X15" s="166"/>
      <c r="Y15" s="166"/>
      <c r="Z15" s="166"/>
      <c r="AA15" s="166"/>
      <c r="AB15" s="166"/>
      <c r="AC15" s="166"/>
      <c r="AD15" s="166"/>
      <c r="AE15" s="166"/>
      <c r="AF15" s="166"/>
      <c r="AG15" s="166"/>
      <c r="AH15" s="166"/>
      <c r="AI15" s="166"/>
      <c r="AJ15" s="166"/>
    </row>
    <row r="16" customFormat="false" ht="12.75" hidden="false" customHeight="true" outlineLevel="0" collapsed="false">
      <c r="A16" s="155" t="s">
        <v>17</v>
      </c>
      <c r="D16" s="182" t="n">
        <f aca="false">SUM(D8:D15)</f>
        <v>0</v>
      </c>
      <c r="E16" s="1"/>
      <c r="F16" s="183" t="s">
        <v>149</v>
      </c>
      <c r="G16" s="184" t="s">
        <v>150</v>
      </c>
      <c r="H16" s="185" t="s">
        <v>151</v>
      </c>
      <c r="I16" s="186" t="s">
        <v>142</v>
      </c>
      <c r="J16" s="176"/>
      <c r="K16" s="1"/>
      <c r="L16" s="1"/>
      <c r="M16" s="1"/>
      <c r="N16" s="182" t="n">
        <v>0</v>
      </c>
      <c r="O16" s="182" t="n">
        <f aca="false">SUM(O8:O14)</f>
        <v>0</v>
      </c>
      <c r="P16" s="182" t="n">
        <v>0</v>
      </c>
      <c r="Q16" s="1"/>
      <c r="R16" s="1"/>
      <c r="S16" s="165" t="n">
        <f aca="false">+S15+1</f>
        <v>37173</v>
      </c>
      <c r="T16" s="166"/>
      <c r="U16" s="166"/>
      <c r="V16" s="166"/>
      <c r="W16" s="166"/>
      <c r="X16" s="166"/>
      <c r="Y16" s="166"/>
      <c r="Z16" s="166"/>
      <c r="AA16" s="166"/>
      <c r="AB16" s="166"/>
      <c r="AC16" s="166"/>
      <c r="AD16" s="166"/>
      <c r="AE16" s="166"/>
      <c r="AF16" s="166"/>
      <c r="AG16" s="166"/>
      <c r="AH16" s="166"/>
      <c r="AI16" s="166"/>
      <c r="AJ16" s="166"/>
    </row>
    <row r="17" customFormat="false" ht="12.75" hidden="false" customHeight="true" outlineLevel="0" collapsed="false">
      <c r="A17" s="1"/>
      <c r="D17" s="1"/>
      <c r="E17" s="1"/>
      <c r="F17" s="187"/>
      <c r="G17" s="188"/>
      <c r="H17" s="189"/>
      <c r="I17" s="190"/>
      <c r="J17" s="176"/>
      <c r="K17" s="1"/>
      <c r="L17" s="1"/>
      <c r="M17" s="1"/>
      <c r="N17" s="1"/>
      <c r="P17" s="1"/>
      <c r="Q17" s="1"/>
      <c r="R17" s="1"/>
      <c r="S17" s="165" t="n">
        <f aca="false">+S16+1</f>
        <v>37174</v>
      </c>
      <c r="T17" s="166"/>
      <c r="U17" s="166"/>
      <c r="V17" s="166"/>
      <c r="W17" s="166"/>
      <c r="X17" s="166"/>
      <c r="Y17" s="166"/>
      <c r="Z17" s="166"/>
      <c r="AA17" s="166"/>
      <c r="AB17" s="166"/>
      <c r="AC17" s="166"/>
      <c r="AD17" s="166"/>
      <c r="AE17" s="166"/>
      <c r="AF17" s="166"/>
      <c r="AG17" s="166"/>
      <c r="AH17" s="166"/>
      <c r="AI17" s="166"/>
      <c r="AJ17" s="166"/>
    </row>
    <row r="18" customFormat="false" ht="12.75" hidden="false" customHeight="true" outlineLevel="0" collapsed="false">
      <c r="A18" s="148" t="s">
        <v>152</v>
      </c>
      <c r="D18" s="136"/>
      <c r="E18" s="1"/>
      <c r="F18" s="191" t="s">
        <v>153</v>
      </c>
      <c r="G18" s="192" t="n">
        <v>1</v>
      </c>
      <c r="H18" s="161" t="n">
        <f aca="false">VLOOKUP($B$5,$S$8:$AG$38,6,0)</f>
        <v>0</v>
      </c>
      <c r="I18" s="193" t="n">
        <f aca="false">H18*G18</f>
        <v>0</v>
      </c>
      <c r="J18" s="176"/>
      <c r="K18" s="1"/>
      <c r="L18" s="1"/>
      <c r="M18" s="1"/>
      <c r="Q18" s="1"/>
      <c r="R18" s="1"/>
      <c r="S18" s="165" t="n">
        <f aca="false">+S17+1</f>
        <v>37175</v>
      </c>
      <c r="T18" s="166"/>
      <c r="U18" s="166"/>
      <c r="V18" s="166"/>
      <c r="W18" s="166"/>
      <c r="X18" s="166"/>
      <c r="Y18" s="166"/>
      <c r="Z18" s="166"/>
      <c r="AA18" s="166"/>
      <c r="AB18" s="166"/>
      <c r="AC18" s="166"/>
      <c r="AD18" s="166"/>
      <c r="AE18" s="166"/>
      <c r="AF18" s="166"/>
      <c r="AG18" s="166"/>
      <c r="AH18" s="166"/>
      <c r="AI18" s="166"/>
      <c r="AJ18" s="166"/>
    </row>
    <row r="19" customFormat="false" ht="12.75" hidden="false" customHeight="true" outlineLevel="0" collapsed="false">
      <c r="A19" s="1" t="s">
        <v>154</v>
      </c>
      <c r="D19" s="161" t="n">
        <f aca="false">VLOOKUP($B$5,$S$8:$AG$38,11,0)</f>
        <v>0</v>
      </c>
      <c r="E19" s="1"/>
      <c r="F19" s="194" t="s">
        <v>155</v>
      </c>
      <c r="G19" s="195" t="n">
        <v>8.57</v>
      </c>
      <c r="H19" s="196"/>
      <c r="I19" s="197" t="n">
        <f aca="false">H18*G19</f>
        <v>0</v>
      </c>
      <c r="J19" s="176"/>
      <c r="K19" s="1"/>
      <c r="L19" s="1"/>
      <c r="M19" s="1"/>
      <c r="N19" s="198" t="n">
        <v>0</v>
      </c>
      <c r="O19" s="199" t="n">
        <f aca="false">D24-P24</f>
        <v>0</v>
      </c>
      <c r="P19" s="164" t="n">
        <v>0</v>
      </c>
      <c r="Q19" s="1"/>
      <c r="R19" s="1"/>
      <c r="S19" s="165" t="n">
        <f aca="false">+S18+1</f>
        <v>37176</v>
      </c>
      <c r="T19" s="166"/>
      <c r="U19" s="166"/>
      <c r="V19" s="166"/>
      <c r="W19" s="166"/>
      <c r="X19" s="166"/>
      <c r="Y19" s="166"/>
      <c r="Z19" s="166"/>
      <c r="AA19" s="166"/>
      <c r="AB19" s="166"/>
      <c r="AC19" s="166"/>
      <c r="AD19" s="166"/>
      <c r="AE19" s="166"/>
      <c r="AF19" s="166"/>
      <c r="AG19" s="166"/>
      <c r="AH19" s="166"/>
      <c r="AI19" s="166"/>
      <c r="AJ19" s="166"/>
    </row>
    <row r="20" customFormat="false" ht="12.75" hidden="false" customHeight="true" outlineLevel="0" collapsed="false">
      <c r="A20" s="49" t="s">
        <v>156</v>
      </c>
      <c r="D20" s="177" t="n">
        <v>0</v>
      </c>
      <c r="E20" s="1"/>
      <c r="F20" s="194"/>
      <c r="G20" s="200"/>
      <c r="H20" s="196"/>
      <c r="I20" s="197"/>
      <c r="J20" s="176"/>
      <c r="K20" s="1"/>
      <c r="L20" s="1"/>
      <c r="M20" s="1"/>
      <c r="N20" s="167" t="n">
        <v>0</v>
      </c>
      <c r="O20" s="167"/>
      <c r="P20" s="201" t="n">
        <v>0</v>
      </c>
      <c r="Q20" s="1"/>
      <c r="R20" s="1"/>
      <c r="S20" s="165" t="n">
        <f aca="false">+S19+1</f>
        <v>37177</v>
      </c>
      <c r="T20" s="166"/>
      <c r="U20" s="166"/>
      <c r="V20" s="166"/>
      <c r="W20" s="166"/>
      <c r="X20" s="166"/>
      <c r="Y20" s="166"/>
      <c r="Z20" s="166"/>
      <c r="AA20" s="166"/>
      <c r="AB20" s="166"/>
      <c r="AC20" s="166"/>
      <c r="AD20" s="166"/>
      <c r="AE20" s="166"/>
      <c r="AF20" s="166"/>
      <c r="AG20" s="166"/>
      <c r="AH20" s="166"/>
      <c r="AI20" s="166"/>
      <c r="AJ20" s="166"/>
    </row>
    <row r="21" customFormat="false" ht="12.75" hidden="false" customHeight="true" outlineLevel="0" collapsed="false">
      <c r="A21" s="1"/>
      <c r="D21" s="202"/>
      <c r="E21" s="1"/>
      <c r="F21" s="191" t="s">
        <v>157</v>
      </c>
      <c r="G21" s="203"/>
      <c r="H21" s="161" t="n">
        <f aca="false">VLOOKUP($B$5,$S$8:$AG$38,4,0)</f>
        <v>0</v>
      </c>
      <c r="I21" s="193" t="n">
        <f aca="false">H21</f>
        <v>0</v>
      </c>
      <c r="J21" s="176"/>
      <c r="K21" s="1"/>
      <c r="L21" s="1"/>
      <c r="M21" s="1"/>
      <c r="N21" s="167"/>
      <c r="O21" s="167"/>
      <c r="P21" s="201"/>
      <c r="Q21" s="1"/>
      <c r="R21" s="1"/>
      <c r="S21" s="165" t="n">
        <f aca="false">+S20+1</f>
        <v>37178</v>
      </c>
      <c r="T21" s="166"/>
      <c r="U21" s="166"/>
      <c r="V21" s="166"/>
      <c r="W21" s="166"/>
      <c r="X21" s="166"/>
      <c r="Y21" s="166"/>
      <c r="Z21" s="166"/>
      <c r="AA21" s="166"/>
      <c r="AB21" s="166"/>
      <c r="AC21" s="166"/>
      <c r="AD21" s="166"/>
      <c r="AE21" s="166"/>
      <c r="AF21" s="166"/>
      <c r="AG21" s="166"/>
      <c r="AH21" s="166"/>
      <c r="AI21" s="166"/>
      <c r="AJ21" s="166"/>
    </row>
    <row r="22" customFormat="false" ht="12.75" hidden="false" customHeight="true" outlineLevel="0" collapsed="false">
      <c r="D22" s="177"/>
      <c r="E22" s="1"/>
      <c r="F22" s="191" t="s">
        <v>158</v>
      </c>
      <c r="G22" s="203"/>
      <c r="H22" s="161" t="n">
        <f aca="false">VLOOKUP($B$5,$S$8:$AG$38,5,0)</f>
        <v>0</v>
      </c>
      <c r="I22" s="193" t="n">
        <f aca="false">H22</f>
        <v>0</v>
      </c>
      <c r="J22" s="176"/>
      <c r="K22" s="1"/>
      <c r="L22" s="1"/>
      <c r="M22" s="4"/>
      <c r="N22" s="167"/>
      <c r="O22" s="167"/>
      <c r="P22" s="201"/>
      <c r="Q22" s="1"/>
      <c r="R22" s="1"/>
      <c r="S22" s="165" t="n">
        <f aca="false">+S21+1</f>
        <v>37179</v>
      </c>
      <c r="T22" s="166"/>
      <c r="U22" s="166"/>
      <c r="V22" s="166"/>
      <c r="W22" s="166"/>
      <c r="X22" s="166"/>
      <c r="Y22" s="166"/>
      <c r="Z22" s="166"/>
      <c r="AA22" s="166"/>
      <c r="AB22" s="166"/>
      <c r="AC22" s="166"/>
      <c r="AD22" s="166"/>
      <c r="AE22" s="166"/>
      <c r="AF22" s="166"/>
      <c r="AG22" s="166"/>
      <c r="AH22" s="166"/>
      <c r="AI22" s="166"/>
      <c r="AJ22" s="166"/>
    </row>
    <row r="23" customFormat="false" ht="12.75" hidden="false" customHeight="true" outlineLevel="0" collapsed="false">
      <c r="D23" s="204"/>
      <c r="E23" s="1"/>
      <c r="F23" s="205" t="s">
        <v>159</v>
      </c>
      <c r="G23" s="206"/>
      <c r="H23" s="207"/>
      <c r="I23" s="208" t="n">
        <f aca="false">SUM(I21:I22)</f>
        <v>0</v>
      </c>
      <c r="J23" s="176"/>
      <c r="K23" s="1"/>
      <c r="L23" s="1"/>
      <c r="M23" s="4"/>
      <c r="N23" s="167"/>
      <c r="O23" s="167"/>
      <c r="P23" s="201"/>
      <c r="Q23" s="1"/>
      <c r="R23" s="1"/>
      <c r="S23" s="165" t="n">
        <f aca="false">+S22+1</f>
        <v>37180</v>
      </c>
      <c r="T23" s="166"/>
      <c r="U23" s="166"/>
      <c r="V23" s="166"/>
      <c r="W23" s="166"/>
      <c r="X23" s="166"/>
      <c r="Y23" s="166"/>
      <c r="Z23" s="166"/>
      <c r="AA23" s="166"/>
      <c r="AB23" s="166"/>
      <c r="AC23" s="166"/>
      <c r="AD23" s="166"/>
      <c r="AE23" s="166"/>
      <c r="AF23" s="166"/>
      <c r="AG23" s="166"/>
      <c r="AH23" s="166"/>
      <c r="AI23" s="166"/>
      <c r="AJ23" s="166"/>
    </row>
    <row r="24" customFormat="false" ht="12.75" hidden="false" customHeight="true" outlineLevel="0" collapsed="false">
      <c r="A24" s="155" t="s">
        <v>160</v>
      </c>
      <c r="D24" s="209" t="n">
        <f aca="false">SUM(D19:D22)</f>
        <v>0</v>
      </c>
      <c r="E24" s="1"/>
      <c r="F24" s="210" t="s">
        <v>161</v>
      </c>
      <c r="G24" s="211"/>
      <c r="H24" s="212"/>
      <c r="I24" s="190"/>
      <c r="J24" s="1"/>
      <c r="K24" s="1"/>
      <c r="L24" s="1"/>
      <c r="M24" s="1"/>
      <c r="N24" s="209" t="n">
        <v>0</v>
      </c>
      <c r="O24" s="209" t="n">
        <f aca="false">SUM(O19:O22)</f>
        <v>0</v>
      </c>
      <c r="P24" s="209" t="n">
        <v>0</v>
      </c>
      <c r="Q24" s="1"/>
      <c r="R24" s="1"/>
      <c r="S24" s="165" t="n">
        <f aca="false">+S23+1</f>
        <v>37181</v>
      </c>
      <c r="T24" s="166"/>
      <c r="U24" s="166"/>
      <c r="V24" s="166"/>
      <c r="W24" s="166"/>
      <c r="X24" s="166"/>
      <c r="Y24" s="166"/>
      <c r="Z24" s="166"/>
      <c r="AA24" s="166"/>
      <c r="AB24" s="166"/>
      <c r="AC24" s="166"/>
      <c r="AD24" s="166"/>
      <c r="AE24" s="166"/>
      <c r="AF24" s="166"/>
      <c r="AG24" s="166"/>
      <c r="AH24" s="166"/>
      <c r="AI24" s="166"/>
      <c r="AJ24" s="166"/>
    </row>
    <row r="25" customFormat="false" ht="12.75" hidden="false" customHeight="true" outlineLevel="0" collapsed="false">
      <c r="A25" s="1"/>
      <c r="D25" s="70"/>
      <c r="E25" s="1"/>
      <c r="F25" s="194" t="s">
        <v>157</v>
      </c>
      <c r="G25" s="9"/>
      <c r="H25" s="9"/>
      <c r="I25" s="193" t="n">
        <v>0</v>
      </c>
      <c r="J25" s="1"/>
      <c r="K25" s="1"/>
      <c r="L25" s="1"/>
      <c r="M25" s="1"/>
      <c r="N25" s="213"/>
      <c r="O25" s="213"/>
      <c r="P25" s="213"/>
      <c r="Q25" s="1"/>
      <c r="R25" s="1"/>
      <c r="S25" s="165" t="n">
        <f aca="false">+S24+1</f>
        <v>37182</v>
      </c>
      <c r="T25" s="166"/>
      <c r="U25" s="166"/>
      <c r="V25" s="166"/>
      <c r="W25" s="166"/>
      <c r="X25" s="166"/>
      <c r="Y25" s="166"/>
      <c r="Z25" s="166"/>
      <c r="AA25" s="166"/>
      <c r="AB25" s="166"/>
      <c r="AC25" s="166"/>
      <c r="AD25" s="166"/>
      <c r="AE25" s="166"/>
      <c r="AF25" s="166"/>
      <c r="AG25" s="166"/>
      <c r="AH25" s="166"/>
      <c r="AI25" s="166"/>
      <c r="AJ25" s="166"/>
      <c r="AK25" s="70"/>
    </row>
    <row r="26" customFormat="false" ht="12.75" hidden="false" customHeight="true" outlineLevel="0" collapsed="false">
      <c r="E26" s="1"/>
      <c r="F26" s="194" t="s">
        <v>158</v>
      </c>
      <c r="G26" s="9"/>
      <c r="H26" s="9"/>
      <c r="I26" s="193" t="n">
        <v>0</v>
      </c>
      <c r="J26" s="1"/>
      <c r="K26" s="1"/>
      <c r="L26" s="1"/>
      <c r="M26" s="1"/>
      <c r="Q26" s="1"/>
      <c r="R26" s="9"/>
      <c r="S26" s="165" t="n">
        <f aca="false">+S25+1</f>
        <v>37183</v>
      </c>
      <c r="T26" s="166"/>
      <c r="U26" s="166"/>
      <c r="V26" s="166"/>
      <c r="W26" s="166"/>
      <c r="X26" s="166"/>
      <c r="Y26" s="166"/>
      <c r="Z26" s="166"/>
      <c r="AA26" s="166"/>
      <c r="AB26" s="166"/>
      <c r="AC26" s="166"/>
      <c r="AD26" s="166"/>
      <c r="AE26" s="166"/>
      <c r="AF26" s="166"/>
      <c r="AG26" s="166"/>
      <c r="AH26" s="166"/>
      <c r="AI26" s="166"/>
      <c r="AJ26" s="166"/>
      <c r="AK26" s="70"/>
    </row>
    <row r="27" customFormat="false" ht="12.75" hidden="false" customHeight="true" outlineLevel="0" collapsed="false">
      <c r="A27" s="148" t="s">
        <v>162</v>
      </c>
      <c r="D27" s="70"/>
      <c r="E27" s="1"/>
      <c r="F27" s="214" t="s">
        <v>159</v>
      </c>
      <c r="G27" s="9"/>
      <c r="H27" s="9"/>
      <c r="I27" s="193" t="n">
        <v>0</v>
      </c>
      <c r="J27" s="1"/>
      <c r="K27" s="1"/>
      <c r="L27" s="1"/>
      <c r="M27" s="1"/>
      <c r="N27" s="70"/>
      <c r="O27" s="70"/>
      <c r="P27" s="70"/>
      <c r="Q27" s="1"/>
      <c r="R27" s="9"/>
      <c r="S27" s="165" t="n">
        <f aca="false">+S26+1</f>
        <v>37184</v>
      </c>
      <c r="T27" s="166"/>
      <c r="U27" s="166"/>
      <c r="V27" s="166"/>
      <c r="W27" s="166"/>
      <c r="X27" s="166"/>
      <c r="Y27" s="166"/>
      <c r="Z27" s="166"/>
      <c r="AA27" s="166"/>
      <c r="AB27" s="166"/>
      <c r="AC27" s="166"/>
      <c r="AD27" s="166"/>
      <c r="AE27" s="166"/>
      <c r="AF27" s="166"/>
      <c r="AG27" s="166"/>
      <c r="AH27" s="166"/>
      <c r="AI27" s="166"/>
      <c r="AJ27" s="166"/>
      <c r="AK27" s="70"/>
    </row>
    <row r="28" customFormat="false" ht="12.75" hidden="false" customHeight="true" outlineLevel="0" collapsed="false">
      <c r="A28" s="49" t="s">
        <v>163</v>
      </c>
      <c r="D28" s="164" t="n">
        <f aca="false">N38</f>
        <v>0</v>
      </c>
      <c r="E28" s="1"/>
      <c r="F28" s="194"/>
      <c r="G28" s="215"/>
      <c r="H28" s="9"/>
      <c r="I28" s="216"/>
      <c r="J28" s="1"/>
      <c r="K28" s="1"/>
      <c r="L28" s="1"/>
      <c r="M28" s="1"/>
      <c r="N28" s="164" t="n">
        <v>0</v>
      </c>
      <c r="O28" s="164" t="n">
        <f aca="false">D38-P38</f>
        <v>0</v>
      </c>
      <c r="P28" s="164" t="n">
        <v>0</v>
      </c>
      <c r="Q28" s="1"/>
      <c r="R28" s="70"/>
      <c r="S28" s="165" t="n">
        <f aca="false">+S27+1</f>
        <v>37185</v>
      </c>
      <c r="T28" s="166"/>
      <c r="U28" s="166"/>
      <c r="V28" s="166"/>
      <c r="W28" s="166"/>
      <c r="X28" s="166"/>
      <c r="Y28" s="166"/>
      <c r="Z28" s="166"/>
      <c r="AA28" s="166"/>
      <c r="AB28" s="166"/>
      <c r="AC28" s="166"/>
      <c r="AD28" s="166"/>
      <c r="AE28" s="166"/>
      <c r="AF28" s="166"/>
      <c r="AG28" s="166"/>
      <c r="AH28" s="166"/>
      <c r="AI28" s="166"/>
      <c r="AJ28" s="166"/>
      <c r="AK28" s="70"/>
    </row>
    <row r="29" customFormat="false" ht="12.75" hidden="false" customHeight="true" outlineLevel="0" collapsed="false">
      <c r="A29" s="49" t="s">
        <v>164</v>
      </c>
      <c r="D29" s="167" t="n">
        <f aca="false">E173+G173+C178+C179</f>
        <v>0</v>
      </c>
      <c r="E29" s="1"/>
      <c r="F29" s="217" t="s">
        <v>165</v>
      </c>
      <c r="G29" s="218"/>
      <c r="H29" s="219"/>
      <c r="I29" s="220" t="n">
        <f aca="false">I23-I27</f>
        <v>0</v>
      </c>
      <c r="J29" s="70"/>
      <c r="K29" s="1"/>
      <c r="L29" s="1"/>
      <c r="M29" s="1"/>
      <c r="N29" s="167" t="n">
        <v>0</v>
      </c>
      <c r="O29" s="221"/>
      <c r="P29" s="167" t="n">
        <v>0</v>
      </c>
      <c r="Q29" s="1"/>
      <c r="R29" s="9"/>
      <c r="S29" s="165" t="n">
        <f aca="false">+S28+1</f>
        <v>37186</v>
      </c>
      <c r="T29" s="166"/>
      <c r="U29" s="166"/>
      <c r="V29" s="166"/>
      <c r="W29" s="166"/>
      <c r="X29" s="166"/>
      <c r="Y29" s="166"/>
      <c r="Z29" s="166"/>
      <c r="AA29" s="166"/>
      <c r="AB29" s="166"/>
      <c r="AC29" s="166"/>
      <c r="AD29" s="166"/>
      <c r="AE29" s="166"/>
      <c r="AF29" s="166"/>
      <c r="AG29" s="166"/>
      <c r="AH29" s="166"/>
      <c r="AI29" s="166"/>
      <c r="AJ29" s="166"/>
      <c r="AK29" s="70"/>
    </row>
    <row r="30" customFormat="false" ht="12.75" hidden="false" customHeight="true" outlineLevel="0" collapsed="false">
      <c r="A30" s="1" t="s">
        <v>166</v>
      </c>
      <c r="D30" s="167" t="n">
        <f aca="false">C173</f>
        <v>0</v>
      </c>
      <c r="E30" s="1"/>
      <c r="F30" s="1"/>
      <c r="G30" s="1"/>
      <c r="H30" s="1"/>
      <c r="I30" s="1"/>
      <c r="J30" s="70"/>
      <c r="K30" s="1"/>
      <c r="L30" s="1"/>
      <c r="M30" s="1"/>
      <c r="N30" s="167" t="n">
        <v>0</v>
      </c>
      <c r="O30" s="221"/>
      <c r="P30" s="167" t="n">
        <v>0</v>
      </c>
      <c r="Q30" s="1"/>
      <c r="R30" s="9"/>
      <c r="S30" s="165" t="n">
        <f aca="false">+S29+1</f>
        <v>37187</v>
      </c>
      <c r="T30" s="166"/>
      <c r="U30" s="166"/>
      <c r="V30" s="166"/>
      <c r="W30" s="166"/>
      <c r="X30" s="166"/>
      <c r="Y30" s="166"/>
      <c r="Z30" s="166"/>
      <c r="AA30" s="166"/>
      <c r="AB30" s="166"/>
      <c r="AC30" s="166"/>
      <c r="AD30" s="166"/>
      <c r="AE30" s="166"/>
      <c r="AF30" s="166"/>
      <c r="AG30" s="166"/>
      <c r="AH30" s="166"/>
      <c r="AI30" s="166"/>
      <c r="AJ30" s="166"/>
      <c r="AK30" s="70"/>
    </row>
    <row r="31" customFormat="false" ht="12.75" hidden="false" customHeight="true" outlineLevel="0" collapsed="false">
      <c r="A31" s="222" t="s">
        <v>167</v>
      </c>
      <c r="B31" s="223"/>
      <c r="C31" s="223"/>
      <c r="D31" s="224" t="n">
        <f aca="false">D173</f>
        <v>0</v>
      </c>
      <c r="E31" s="1"/>
      <c r="F31" s="1"/>
      <c r="G31" s="1"/>
      <c r="H31" s="1"/>
      <c r="I31" s="1"/>
      <c r="J31" s="70"/>
      <c r="K31" s="1"/>
      <c r="L31" s="1"/>
      <c r="M31" s="1"/>
      <c r="N31" s="167" t="n">
        <v>0</v>
      </c>
      <c r="O31" s="221"/>
      <c r="P31" s="167" t="n">
        <v>0</v>
      </c>
      <c r="Q31" s="1"/>
      <c r="R31" s="70"/>
      <c r="S31" s="165" t="n">
        <f aca="false">+S30+1</f>
        <v>37188</v>
      </c>
      <c r="T31" s="166"/>
      <c r="U31" s="166"/>
      <c r="V31" s="166"/>
      <c r="W31" s="166"/>
      <c r="X31" s="166"/>
      <c r="Y31" s="166"/>
      <c r="Z31" s="166"/>
      <c r="AA31" s="166"/>
      <c r="AB31" s="166"/>
      <c r="AC31" s="166"/>
      <c r="AD31" s="166"/>
      <c r="AE31" s="166"/>
      <c r="AF31" s="166"/>
      <c r="AG31" s="166"/>
      <c r="AH31" s="166"/>
      <c r="AI31" s="166"/>
      <c r="AJ31" s="166"/>
      <c r="AK31" s="70"/>
    </row>
    <row r="32" customFormat="false" ht="12.75" hidden="false" customHeight="true" outlineLevel="0" collapsed="false">
      <c r="A32" s="222" t="s">
        <v>168</v>
      </c>
      <c r="B32" s="223"/>
      <c r="C32" s="223"/>
      <c r="D32" s="224" t="n">
        <f aca="false">F173</f>
        <v>0</v>
      </c>
      <c r="E32" s="1"/>
      <c r="F32" s="140"/>
      <c r="G32" s="225"/>
      <c r="H32" s="225"/>
      <c r="I32" s="225"/>
      <c r="J32" s="225"/>
      <c r="K32" s="225"/>
      <c r="L32" s="226"/>
      <c r="M32" s="1"/>
      <c r="N32" s="167" t="n">
        <v>0</v>
      </c>
      <c r="O32" s="221"/>
      <c r="P32" s="167" t="n">
        <v>0</v>
      </c>
      <c r="Q32" s="1"/>
      <c r="R32" s="70"/>
      <c r="S32" s="165" t="n">
        <f aca="false">+S31+1</f>
        <v>37189</v>
      </c>
      <c r="T32" s="166"/>
      <c r="U32" s="166"/>
      <c r="V32" s="166"/>
      <c r="W32" s="166"/>
      <c r="X32" s="166"/>
      <c r="Y32" s="166"/>
      <c r="Z32" s="166"/>
      <c r="AA32" s="166"/>
      <c r="AB32" s="166"/>
      <c r="AC32" s="166"/>
      <c r="AD32" s="166"/>
      <c r="AE32" s="166"/>
      <c r="AF32" s="166"/>
      <c r="AG32" s="166"/>
      <c r="AH32" s="166"/>
      <c r="AI32" s="166"/>
      <c r="AJ32" s="166"/>
      <c r="AK32" s="70"/>
    </row>
    <row r="33" customFormat="false" ht="12.75" hidden="false" customHeight="true" outlineLevel="0" collapsed="false">
      <c r="A33" s="49" t="s">
        <v>169</v>
      </c>
      <c r="D33" s="167" t="n">
        <v>0</v>
      </c>
      <c r="E33" s="1"/>
      <c r="F33" s="227"/>
      <c r="G33" s="70"/>
      <c r="H33" s="70"/>
      <c r="I33" s="70"/>
      <c r="J33" s="23" t="s">
        <v>170</v>
      </c>
      <c r="K33" s="70"/>
      <c r="L33" s="228" t="s">
        <v>115</v>
      </c>
      <c r="M33" s="1"/>
      <c r="N33" s="167" t="n">
        <v>0</v>
      </c>
      <c r="O33" s="221"/>
      <c r="P33" s="167" t="n">
        <v>0</v>
      </c>
      <c r="Q33" s="1"/>
      <c r="R33" s="70"/>
      <c r="S33" s="165" t="n">
        <f aca="false">+S32+1</f>
        <v>37190</v>
      </c>
      <c r="T33" s="166"/>
      <c r="U33" s="166"/>
      <c r="V33" s="166"/>
      <c r="W33" s="166"/>
      <c r="X33" s="166"/>
      <c r="Y33" s="166"/>
      <c r="Z33" s="166"/>
      <c r="AA33" s="166"/>
      <c r="AB33" s="166"/>
      <c r="AC33" s="166"/>
      <c r="AD33" s="166"/>
      <c r="AE33" s="166"/>
      <c r="AF33" s="166"/>
      <c r="AG33" s="166"/>
      <c r="AH33" s="166"/>
      <c r="AI33" s="166"/>
      <c r="AJ33" s="166"/>
      <c r="AK33" s="70"/>
    </row>
    <row r="34" customFormat="false" ht="12.75" hidden="false" customHeight="true" outlineLevel="0" collapsed="false">
      <c r="A34" s="49" t="s">
        <v>171</v>
      </c>
      <c r="D34" s="177" t="n">
        <v>0</v>
      </c>
      <c r="E34" s="1"/>
      <c r="F34" s="229" t="s">
        <v>172</v>
      </c>
      <c r="G34" s="229"/>
      <c r="H34" s="230" t="s">
        <v>82</v>
      </c>
      <c r="I34" s="230" t="s">
        <v>80</v>
      </c>
      <c r="J34" s="231" t="s">
        <v>173</v>
      </c>
      <c r="K34" s="232" t="s">
        <v>81</v>
      </c>
      <c r="L34" s="233" t="s">
        <v>131</v>
      </c>
      <c r="M34" s="1"/>
      <c r="N34" s="167" t="n">
        <v>0</v>
      </c>
      <c r="O34" s="221"/>
      <c r="P34" s="167" t="n">
        <v>0</v>
      </c>
      <c r="Q34" s="1"/>
      <c r="R34" s="70"/>
      <c r="S34" s="165" t="n">
        <f aca="false">+S33+1</f>
        <v>37191</v>
      </c>
      <c r="T34" s="166"/>
      <c r="U34" s="166"/>
      <c r="V34" s="166"/>
      <c r="W34" s="166"/>
      <c r="X34" s="166"/>
      <c r="Y34" s="166"/>
      <c r="Z34" s="166"/>
      <c r="AA34" s="166"/>
      <c r="AB34" s="166"/>
      <c r="AC34" s="166"/>
      <c r="AD34" s="166"/>
      <c r="AE34" s="166"/>
      <c r="AF34" s="166"/>
      <c r="AG34" s="166"/>
      <c r="AH34" s="166"/>
      <c r="AI34" s="166"/>
      <c r="AJ34" s="166"/>
    </row>
    <row r="35" customFormat="false" ht="12.75" hidden="false" customHeight="true" outlineLevel="0" collapsed="false">
      <c r="A35" s="49" t="s">
        <v>174</v>
      </c>
      <c r="D35" s="177" t="n">
        <f aca="false">C127</f>
        <v>0</v>
      </c>
      <c r="E35" s="1"/>
      <c r="F35" s="227"/>
      <c r="G35" s="70"/>
      <c r="H35" s="234"/>
      <c r="I35" s="234"/>
      <c r="J35" s="234"/>
      <c r="K35" s="234"/>
      <c r="L35" s="235"/>
      <c r="M35" s="1"/>
      <c r="N35" s="167" t="n">
        <v>0</v>
      </c>
      <c r="O35" s="221"/>
      <c r="P35" s="167" t="n">
        <v>0</v>
      </c>
      <c r="Q35" s="1"/>
      <c r="R35" s="70"/>
      <c r="S35" s="165" t="n">
        <f aca="false">+S34+1</f>
        <v>37192</v>
      </c>
      <c r="T35" s="166"/>
      <c r="U35" s="166"/>
      <c r="V35" s="166"/>
      <c r="W35" s="166"/>
      <c r="X35" s="166"/>
      <c r="Y35" s="166"/>
      <c r="Z35" s="166"/>
      <c r="AA35" s="166"/>
      <c r="AB35" s="166"/>
      <c r="AC35" s="166"/>
      <c r="AD35" s="166"/>
      <c r="AE35" s="166"/>
      <c r="AF35" s="166"/>
      <c r="AG35" s="166"/>
      <c r="AH35" s="166"/>
      <c r="AI35" s="166"/>
      <c r="AJ35" s="166"/>
    </row>
    <row r="36" customFormat="false" ht="12.75" hidden="false" customHeight="true" outlineLevel="0" collapsed="false">
      <c r="A36" s="49" t="s">
        <v>175</v>
      </c>
      <c r="D36" s="177" t="n">
        <f aca="false">H173</f>
        <v>0</v>
      </c>
      <c r="E36" s="1"/>
      <c r="F36" s="227" t="s">
        <v>176</v>
      </c>
      <c r="G36" s="70"/>
      <c r="H36" s="234"/>
      <c r="I36" s="234"/>
      <c r="J36" s="234" t="n">
        <f aca="false">N50</f>
        <v>0</v>
      </c>
      <c r="K36" s="234" t="n">
        <f aca="false">N38</f>
        <v>0</v>
      </c>
      <c r="L36" s="235"/>
      <c r="M36" s="1"/>
      <c r="N36" s="167" t="n">
        <v>0</v>
      </c>
      <c r="O36" s="221"/>
      <c r="P36" s="167" t="n">
        <v>0</v>
      </c>
      <c r="Q36" s="1"/>
      <c r="R36" s="70"/>
      <c r="S36" s="165" t="n">
        <f aca="false">+S35+1</f>
        <v>37193</v>
      </c>
      <c r="T36" s="166"/>
      <c r="U36" s="166"/>
      <c r="V36" s="166"/>
      <c r="W36" s="166"/>
      <c r="X36" s="166"/>
      <c r="Y36" s="166"/>
      <c r="Z36" s="166"/>
      <c r="AA36" s="166"/>
      <c r="AB36" s="166"/>
      <c r="AC36" s="166"/>
      <c r="AD36" s="166"/>
      <c r="AE36" s="166"/>
      <c r="AF36" s="166"/>
      <c r="AG36" s="166"/>
      <c r="AH36" s="166"/>
      <c r="AI36" s="166"/>
      <c r="AJ36" s="166"/>
    </row>
    <row r="37" customFormat="false" ht="12.75" hidden="false" customHeight="true" outlineLevel="0" collapsed="false">
      <c r="A37" s="49" t="s">
        <v>177</v>
      </c>
      <c r="D37" s="177" t="n">
        <f aca="false">SUM(E87+E88)*-1</f>
        <v>-0</v>
      </c>
      <c r="E37" s="1"/>
      <c r="F37" s="227" t="s">
        <v>178</v>
      </c>
      <c r="G37" s="70"/>
      <c r="H37" s="236" t="n">
        <f aca="false">N16</f>
        <v>0</v>
      </c>
      <c r="I37" s="236"/>
      <c r="J37" s="234"/>
      <c r="K37" s="234"/>
      <c r="L37" s="235"/>
      <c r="M37" s="1"/>
      <c r="N37" s="167" t="n">
        <v>0</v>
      </c>
      <c r="O37" s="221"/>
      <c r="P37" s="167" t="n">
        <v>0</v>
      </c>
      <c r="Q37" s="1"/>
      <c r="R37" s="70"/>
      <c r="S37" s="165" t="n">
        <f aca="false">+S36+1</f>
        <v>37194</v>
      </c>
      <c r="T37" s="166"/>
      <c r="U37" s="166"/>
      <c r="V37" s="166"/>
      <c r="W37" s="166"/>
      <c r="X37" s="166"/>
      <c r="Y37" s="166"/>
      <c r="Z37" s="166"/>
      <c r="AA37" s="166"/>
      <c r="AB37" s="166"/>
      <c r="AC37" s="166"/>
      <c r="AD37" s="166"/>
      <c r="AE37" s="166"/>
      <c r="AF37" s="166"/>
      <c r="AG37" s="166"/>
      <c r="AH37" s="166"/>
      <c r="AI37" s="166"/>
      <c r="AJ37" s="166"/>
    </row>
    <row r="38" customFormat="false" ht="12.75" hidden="false" customHeight="true" outlineLevel="0" collapsed="false">
      <c r="A38" s="155" t="s">
        <v>179</v>
      </c>
      <c r="D38" s="182" t="n">
        <f aca="false">SUM(D28:D37)</f>
        <v>0</v>
      </c>
      <c r="E38" s="1"/>
      <c r="F38" s="227" t="s">
        <v>180</v>
      </c>
      <c r="G38" s="70"/>
      <c r="H38" s="236" t="n">
        <f aca="false">N24</f>
        <v>0</v>
      </c>
      <c r="I38" s="236" t="n">
        <f aca="false">H38</f>
        <v>0</v>
      </c>
      <c r="J38" s="234"/>
      <c r="K38" s="234"/>
      <c r="L38" s="235"/>
      <c r="M38" s="1"/>
      <c r="N38" s="182" t="n">
        <v>0</v>
      </c>
      <c r="O38" s="182" t="n">
        <f aca="false">SUM(O28:O36)</f>
        <v>0</v>
      </c>
      <c r="P38" s="182" t="n">
        <v>0</v>
      </c>
      <c r="Q38" s="1"/>
      <c r="R38" s="70"/>
      <c r="S38" s="237" t="n">
        <f aca="false">+S37+1</f>
        <v>37195</v>
      </c>
      <c r="T38" s="238"/>
      <c r="U38" s="238"/>
      <c r="V38" s="238"/>
      <c r="W38" s="238"/>
      <c r="X38" s="238"/>
      <c r="Y38" s="238"/>
      <c r="Z38" s="238"/>
      <c r="AA38" s="238"/>
      <c r="AB38" s="238"/>
      <c r="AC38" s="238"/>
      <c r="AD38" s="238"/>
      <c r="AE38" s="238"/>
      <c r="AF38" s="238"/>
      <c r="AG38" s="238"/>
      <c r="AH38" s="238"/>
      <c r="AI38" s="238"/>
      <c r="AJ38" s="238"/>
    </row>
    <row r="39" customFormat="false" ht="12.75" hidden="false" customHeight="true" outlineLevel="0" collapsed="false">
      <c r="A39" s="1"/>
      <c r="D39" s="1"/>
      <c r="F39" s="227" t="s">
        <v>181</v>
      </c>
      <c r="G39" s="70"/>
      <c r="H39" s="236" t="n">
        <f aca="false">D28</f>
        <v>0</v>
      </c>
      <c r="I39" s="236"/>
      <c r="J39" s="234"/>
      <c r="K39" s="234"/>
      <c r="L39" s="235"/>
      <c r="M39" s="1"/>
      <c r="N39" s="1"/>
      <c r="O39" s="1"/>
      <c r="P39" s="1"/>
      <c r="Q39" s="1"/>
      <c r="R39" s="70"/>
      <c r="S39" s="70"/>
      <c r="U39" s="213"/>
      <c r="V39" s="213"/>
      <c r="W39" s="213"/>
      <c r="X39" s="213"/>
      <c r="Y39" s="213"/>
      <c r="Z39" s="213"/>
      <c r="AA39" s="213"/>
      <c r="AB39" s="213"/>
      <c r="AC39" s="213"/>
    </row>
    <row r="40" customFormat="false" ht="12.75" hidden="false" customHeight="true" outlineLevel="0" collapsed="false">
      <c r="A40" s="148" t="s">
        <v>182</v>
      </c>
      <c r="D40" s="182" t="n">
        <f aca="false">+D38+D24+D16</f>
        <v>0</v>
      </c>
      <c r="E40" s="1"/>
      <c r="F40" s="187"/>
      <c r="G40" s="70"/>
      <c r="H40" s="239"/>
      <c r="I40" s="236"/>
      <c r="J40" s="234"/>
      <c r="K40" s="234"/>
      <c r="L40" s="235"/>
      <c r="M40" s="1"/>
      <c r="N40" s="182" t="n">
        <v>0</v>
      </c>
      <c r="O40" s="182" t="n">
        <f aca="false">+O38+O24+O16</f>
        <v>0</v>
      </c>
      <c r="P40" s="182" t="n">
        <v>0</v>
      </c>
      <c r="Q40" s="1"/>
      <c r="R40" s="70"/>
      <c r="S40" s="1"/>
      <c r="T40" s="1"/>
      <c r="U40" s="1"/>
    </row>
    <row r="41" customFormat="false" ht="12.75" hidden="false" customHeight="true" outlineLevel="0" collapsed="false">
      <c r="A41" s="1"/>
      <c r="C41" s="4"/>
      <c r="D41" s="1"/>
      <c r="E41" s="1"/>
      <c r="F41" s="227" t="s">
        <v>183</v>
      </c>
      <c r="G41" s="9"/>
      <c r="H41" s="236" t="n">
        <f aca="false">E117</f>
        <v>0</v>
      </c>
      <c r="I41" s="236" t="n">
        <f aca="false">E108</f>
        <v>0</v>
      </c>
      <c r="J41" s="234" t="n">
        <f aca="false">E71+E72+E73</f>
        <v>0</v>
      </c>
      <c r="K41" s="234" t="n">
        <f aca="false">SUM(D29:D37)</f>
        <v>0</v>
      </c>
      <c r="L41" s="235" t="n">
        <f aca="false">SUM(E29:E37)</f>
        <v>0</v>
      </c>
      <c r="M41" s="1"/>
      <c r="N41" s="1"/>
      <c r="O41" s="1"/>
      <c r="P41" s="1"/>
      <c r="Q41" s="1"/>
      <c r="R41" s="70"/>
      <c r="S41" s="1"/>
      <c r="T41" s="1"/>
      <c r="U41" s="1"/>
      <c r="AN41" s="1"/>
      <c r="AO41" s="1"/>
      <c r="AP41" s="1"/>
      <c r="AQ41" s="1"/>
      <c r="AR41" s="1"/>
      <c r="AS41" s="1"/>
    </row>
    <row r="42" customFormat="false" ht="12.75" hidden="false" customHeight="true" outlineLevel="0" collapsed="false">
      <c r="A42" s="127"/>
      <c r="C42" s="4"/>
      <c r="E42" s="1"/>
      <c r="F42" s="227" t="s">
        <v>178</v>
      </c>
      <c r="G42" s="70"/>
      <c r="H42" s="239"/>
      <c r="I42" s="239"/>
      <c r="J42" s="239"/>
      <c r="K42" s="240"/>
      <c r="L42" s="241"/>
      <c r="M42" s="1"/>
      <c r="N42" s="1"/>
      <c r="O42" s="1"/>
      <c r="P42" s="1"/>
      <c r="Q42" s="70"/>
      <c r="R42" s="70"/>
      <c r="S42" s="1"/>
      <c r="T42" s="1"/>
      <c r="U42" s="1"/>
      <c r="AN42" s="1"/>
      <c r="AO42" s="1"/>
      <c r="AP42" s="1"/>
      <c r="AQ42" s="1"/>
      <c r="AR42" s="1"/>
      <c r="AS42" s="1"/>
    </row>
    <row r="43" customFormat="false" ht="12.75" hidden="false" customHeight="true" outlineLevel="0" collapsed="false">
      <c r="A43" s="148" t="s">
        <v>184</v>
      </c>
      <c r="C43" s="4"/>
      <c r="D43" s="70"/>
      <c r="E43" s="9"/>
      <c r="F43" s="227" t="s">
        <v>180</v>
      </c>
      <c r="G43" s="70"/>
      <c r="H43" s="236"/>
      <c r="I43" s="236"/>
      <c r="J43" s="234"/>
      <c r="K43" s="234"/>
      <c r="L43" s="235" t="n">
        <f aca="false">+H138</f>
        <v>0</v>
      </c>
      <c r="M43" s="1"/>
      <c r="N43" s="1"/>
      <c r="O43" s="1"/>
      <c r="P43" s="1"/>
      <c r="Q43" s="70"/>
      <c r="R43" s="70"/>
      <c r="S43" s="1"/>
      <c r="T43" s="1"/>
      <c r="U43" s="1"/>
      <c r="AN43" s="1"/>
      <c r="AO43" s="1"/>
      <c r="AP43" s="1"/>
      <c r="AQ43" s="1"/>
      <c r="AR43" s="1"/>
      <c r="AS43" s="1"/>
    </row>
    <row r="44" customFormat="false" ht="12.75" hidden="false" customHeight="true" outlineLevel="0" collapsed="false">
      <c r="A44" s="242" t="s">
        <v>185</v>
      </c>
      <c r="C44" s="4"/>
      <c r="D44" s="243" t="n">
        <f aca="false">N50</f>
        <v>0</v>
      </c>
      <c r="E44" s="9"/>
      <c r="F44" s="227" t="s">
        <v>186</v>
      </c>
      <c r="G44" s="70"/>
      <c r="H44" s="236"/>
      <c r="I44" s="236"/>
      <c r="J44" s="234"/>
      <c r="K44" s="240"/>
      <c r="L44" s="241"/>
      <c r="M44" s="1"/>
      <c r="N44" s="244" t="n">
        <v>0</v>
      </c>
      <c r="O44" s="244" t="n">
        <f aca="false">D50-P50</f>
        <v>0</v>
      </c>
      <c r="P44" s="243" t="n">
        <v>0</v>
      </c>
      <c r="Q44" s="70"/>
      <c r="R44" s="70"/>
      <c r="S44" s="1"/>
      <c r="T44" s="1"/>
      <c r="U44" s="1"/>
      <c r="AN44" s="1"/>
      <c r="AO44" s="1"/>
      <c r="AP44" s="1"/>
      <c r="AQ44" s="1"/>
      <c r="AR44" s="1"/>
      <c r="AS44" s="1"/>
    </row>
    <row r="45" customFormat="false" ht="12.75" hidden="false" customHeight="true" outlineLevel="0" collapsed="false">
      <c r="A45" s="245" t="s">
        <v>187</v>
      </c>
      <c r="C45" s="4"/>
      <c r="D45" s="177" t="n">
        <v>0</v>
      </c>
      <c r="E45" s="9"/>
      <c r="F45" s="227" t="s">
        <v>142</v>
      </c>
      <c r="G45" s="9"/>
      <c r="H45" s="236" t="n">
        <f aca="false">SUM(H37:H41)</f>
        <v>0</v>
      </c>
      <c r="I45" s="236" t="n">
        <f aca="false">SUM(I37:I41)</f>
        <v>0</v>
      </c>
      <c r="J45" s="236" t="n">
        <f aca="false">SUM(J35:J41)</f>
        <v>0</v>
      </c>
      <c r="K45" s="234" t="n">
        <f aca="false">K36+K41</f>
        <v>0</v>
      </c>
      <c r="L45" s="235" t="n">
        <f aca="false">+F275</f>
        <v>0</v>
      </c>
      <c r="M45" s="1"/>
      <c r="N45" s="246" t="n">
        <v>0</v>
      </c>
      <c r="O45" s="246"/>
      <c r="P45" s="177" t="n">
        <v>0</v>
      </c>
      <c r="Q45" s="70"/>
      <c r="R45" s="70"/>
      <c r="S45" s="1"/>
      <c r="T45" s="1"/>
      <c r="U45" s="1"/>
      <c r="AN45" s="1"/>
      <c r="AO45" s="1"/>
      <c r="AP45" s="1"/>
      <c r="AQ45" s="1"/>
      <c r="AR45" s="1"/>
      <c r="AS45" s="1"/>
    </row>
    <row r="46" customFormat="false" ht="12.75" hidden="false" customHeight="true" outlineLevel="0" collapsed="false">
      <c r="A46" s="245" t="s">
        <v>188</v>
      </c>
      <c r="C46" s="4"/>
      <c r="D46" s="177" t="n">
        <f aca="false">E71</f>
        <v>0</v>
      </c>
      <c r="E46" s="1"/>
      <c r="F46" s="187"/>
      <c r="G46" s="9"/>
      <c r="H46" s="240"/>
      <c r="I46" s="240"/>
      <c r="J46" s="234"/>
      <c r="K46" s="240"/>
      <c r="L46" s="241"/>
      <c r="M46" s="1"/>
      <c r="N46" s="246" t="n">
        <v>0</v>
      </c>
      <c r="O46" s="246"/>
      <c r="P46" s="177" t="n">
        <v>0</v>
      </c>
      <c r="Q46" s="70"/>
      <c r="R46" s="70"/>
      <c r="S46" s="1"/>
      <c r="T46" s="1"/>
      <c r="U46" s="1"/>
      <c r="AN46" s="1"/>
      <c r="AO46" s="1"/>
      <c r="AP46" s="1"/>
      <c r="AQ46" s="1"/>
      <c r="AR46" s="1"/>
      <c r="AS46" s="1"/>
    </row>
    <row r="47" customFormat="false" ht="12.75" hidden="false" customHeight="true" outlineLevel="0" collapsed="false">
      <c r="A47" s="245" t="s">
        <v>189</v>
      </c>
      <c r="C47" s="4"/>
      <c r="D47" s="177" t="n">
        <f aca="false">E72</f>
        <v>0</v>
      </c>
      <c r="E47" s="1"/>
      <c r="F47" s="227"/>
      <c r="G47" s="247" t="s">
        <v>83</v>
      </c>
      <c r="H47" s="248" t="n">
        <f aca="false">H45-D40</f>
        <v>0</v>
      </c>
      <c r="I47" s="248" t="n">
        <f aca="false">+I45-D24</f>
        <v>0</v>
      </c>
      <c r="J47" s="248" t="n">
        <f aca="false">+J45-D50</f>
        <v>0</v>
      </c>
      <c r="K47" s="249" t="n">
        <f aca="false">+K45-D38</f>
        <v>0</v>
      </c>
      <c r="L47" s="250" t="n">
        <f aca="false">+L43-L45</f>
        <v>0</v>
      </c>
      <c r="M47" s="1"/>
      <c r="N47" s="246" t="n">
        <v>0</v>
      </c>
      <c r="O47" s="246"/>
      <c r="P47" s="177" t="n">
        <v>0</v>
      </c>
      <c r="Q47" s="70"/>
      <c r="R47" s="70"/>
      <c r="AN47" s="1"/>
      <c r="AO47" s="1"/>
      <c r="AP47" s="1"/>
      <c r="AQ47" s="1"/>
      <c r="AR47" s="1"/>
      <c r="AS47" s="1"/>
    </row>
    <row r="48" customFormat="false" ht="12.75" hidden="false" customHeight="true" outlineLevel="0" collapsed="false">
      <c r="A48" s="245" t="s">
        <v>190</v>
      </c>
      <c r="C48" s="4"/>
      <c r="D48" s="177" t="n">
        <f aca="false">E73</f>
        <v>0</v>
      </c>
      <c r="E48" s="1"/>
      <c r="F48" s="251"/>
      <c r="G48" s="252"/>
      <c r="H48" s="253"/>
      <c r="I48" s="253"/>
      <c r="J48" s="254"/>
      <c r="K48" s="255"/>
      <c r="L48" s="256"/>
      <c r="M48" s="1"/>
      <c r="N48" s="246" t="n">
        <v>0</v>
      </c>
      <c r="O48" s="246"/>
      <c r="P48" s="177" t="n">
        <v>0</v>
      </c>
      <c r="Q48" s="70"/>
      <c r="R48" s="70"/>
      <c r="AN48" s="1"/>
      <c r="AO48" s="1"/>
      <c r="AP48" s="1"/>
      <c r="AQ48" s="1"/>
      <c r="AR48" s="1"/>
      <c r="AS48" s="1"/>
    </row>
    <row r="49" customFormat="false" ht="12.75" hidden="true" customHeight="true" outlineLevel="0" collapsed="false">
      <c r="A49" s="245" t="s">
        <v>191</v>
      </c>
      <c r="C49" s="4"/>
      <c r="D49" s="177" t="n">
        <v>0</v>
      </c>
      <c r="E49" s="1"/>
      <c r="F49" s="1"/>
      <c r="G49" s="1"/>
      <c r="H49" s="1"/>
      <c r="I49" s="1"/>
      <c r="J49" s="213"/>
      <c r="K49" s="1"/>
      <c r="L49" s="1"/>
      <c r="M49" s="1"/>
      <c r="N49" s="177" t="n">
        <v>0</v>
      </c>
      <c r="O49" s="177" t="n">
        <v>0</v>
      </c>
      <c r="P49" s="204" t="n">
        <v>0</v>
      </c>
      <c r="Q49" s="70"/>
      <c r="R49" s="70"/>
      <c r="AN49" s="1"/>
      <c r="AO49" s="1"/>
      <c r="AP49" s="1"/>
      <c r="AQ49" s="1"/>
      <c r="AR49" s="1"/>
      <c r="AS49" s="1"/>
    </row>
    <row r="50" customFormat="false" ht="12.75" hidden="false" customHeight="true" outlineLevel="0" collapsed="false">
      <c r="A50" s="245" t="s">
        <v>192</v>
      </c>
      <c r="C50" s="4"/>
      <c r="D50" s="257" t="n">
        <f aca="false">SUM(D44:D48)</f>
        <v>0</v>
      </c>
      <c r="E50" s="1"/>
      <c r="F50" s="1"/>
      <c r="G50" s="1"/>
      <c r="H50" s="1"/>
      <c r="I50" s="1"/>
      <c r="J50" s="213"/>
      <c r="K50" s="1"/>
      <c r="L50" s="1"/>
      <c r="M50" s="1"/>
      <c r="N50" s="257" t="n">
        <v>0</v>
      </c>
      <c r="O50" s="257" t="n">
        <f aca="false">SUM(O44:O48)</f>
        <v>0</v>
      </c>
      <c r="P50" s="257" t="n">
        <v>0</v>
      </c>
      <c r="Q50" s="70"/>
      <c r="R50" s="70"/>
      <c r="V50" s="258" t="n">
        <f aca="false">Y55+AA55</f>
        <v>0</v>
      </c>
      <c r="AN50" s="1"/>
      <c r="AO50" s="1"/>
      <c r="AP50" s="1"/>
      <c r="AQ50" s="1"/>
      <c r="AR50" s="1"/>
      <c r="AS50" s="1"/>
    </row>
    <row r="51" customFormat="false" ht="12.75" hidden="false" customHeight="true" outlineLevel="0" collapsed="false">
      <c r="A51" s="127"/>
      <c r="C51" s="4"/>
      <c r="D51" s="1"/>
      <c r="E51" s="213"/>
      <c r="F51" s="1"/>
      <c r="G51" s="155"/>
      <c r="H51" s="213"/>
      <c r="I51" s="1"/>
      <c r="J51" s="213"/>
      <c r="K51" s="1"/>
      <c r="L51" s="1"/>
      <c r="M51" s="1"/>
      <c r="N51" s="1"/>
      <c r="O51" s="1"/>
      <c r="P51" s="1"/>
      <c r="Q51" s="70"/>
      <c r="R51" s="70"/>
      <c r="V51" s="258" t="n">
        <f aca="false">W55</f>
        <v>0</v>
      </c>
      <c r="AN51" s="1"/>
      <c r="AO51" s="1"/>
      <c r="AP51" s="1"/>
      <c r="AQ51" s="1"/>
      <c r="AR51" s="1"/>
      <c r="AS51" s="1"/>
    </row>
    <row r="52" customFormat="false" ht="12.75" hidden="false" customHeight="true" outlineLevel="0" collapsed="false">
      <c r="A52" s="1"/>
      <c r="B52" s="1"/>
      <c r="C52" s="1"/>
      <c r="D52" s="1"/>
      <c r="G52" s="1"/>
      <c r="H52" s="1"/>
      <c r="I52" s="1"/>
      <c r="J52" s="213"/>
      <c r="K52" s="1"/>
      <c r="L52" s="1"/>
      <c r="M52" s="1"/>
      <c r="N52" s="1"/>
      <c r="O52" s="1"/>
      <c r="P52" s="1"/>
      <c r="Q52" s="70"/>
      <c r="R52" s="70"/>
      <c r="AN52" s="1"/>
      <c r="AO52" s="1"/>
      <c r="AP52" s="1"/>
      <c r="AQ52" s="1"/>
      <c r="AR52" s="1"/>
      <c r="AS52" s="1"/>
    </row>
    <row r="53" customFormat="false" ht="12.75" hidden="false" customHeight="true" outlineLevel="0" collapsed="false">
      <c r="A53" s="148" t="s">
        <v>193</v>
      </c>
      <c r="C53" s="4"/>
      <c r="D53" s="209" t="n">
        <v>0</v>
      </c>
      <c r="E53" s="1"/>
      <c r="F53" s="1"/>
      <c r="G53" s="1"/>
      <c r="H53" s="1"/>
      <c r="I53" s="1"/>
      <c r="J53" s="70"/>
      <c r="K53" s="1"/>
      <c r="L53" s="1"/>
      <c r="M53" s="1"/>
      <c r="N53" s="1"/>
      <c r="O53" s="1"/>
      <c r="P53" s="1"/>
      <c r="Q53" s="70"/>
      <c r="R53" s="70"/>
      <c r="AJ53" s="1"/>
      <c r="AK53" s="1"/>
      <c r="AN53" s="1"/>
      <c r="AO53" s="1"/>
      <c r="AP53" s="1"/>
      <c r="AQ53" s="1"/>
      <c r="AR53" s="1"/>
      <c r="AS53" s="1"/>
    </row>
    <row r="54" customFormat="false" ht="12.75" hidden="false" customHeight="true" outlineLevel="0" collapsed="false">
      <c r="A54" s="1"/>
      <c r="E54" s="1"/>
      <c r="F54" s="1"/>
      <c r="G54" s="1"/>
      <c r="H54" s="1"/>
      <c r="I54" s="1"/>
      <c r="J54" s="70"/>
      <c r="K54" s="1"/>
      <c r="L54" s="1"/>
      <c r="M54" s="1"/>
      <c r="N54" s="1"/>
      <c r="O54" s="1"/>
      <c r="P54" s="1"/>
      <c r="Q54" s="70"/>
      <c r="R54" s="70"/>
      <c r="AJ54" s="1"/>
      <c r="AK54" s="1"/>
      <c r="AN54" s="1"/>
      <c r="AO54" s="1"/>
      <c r="AP54" s="1"/>
      <c r="AQ54" s="1"/>
      <c r="AR54" s="1"/>
      <c r="AS54" s="1"/>
    </row>
    <row r="55" customFormat="false" ht="12.75" hidden="true" customHeight="true" outlineLevel="0" collapsed="false">
      <c r="A55" s="1"/>
      <c r="E55" s="1"/>
      <c r="F55" s="1"/>
      <c r="G55" s="1"/>
      <c r="H55" s="1"/>
      <c r="I55" s="1"/>
      <c r="J55" s="70"/>
      <c r="K55" s="1"/>
      <c r="L55" s="1"/>
      <c r="M55" s="1"/>
      <c r="N55" s="1"/>
      <c r="O55" s="1"/>
      <c r="P55" s="1"/>
      <c r="Q55" s="70"/>
      <c r="R55" s="70"/>
      <c r="AJ55" s="1"/>
      <c r="AK55" s="1"/>
      <c r="AN55" s="1"/>
      <c r="AO55" s="1"/>
      <c r="AP55" s="1"/>
      <c r="AQ55" s="1"/>
      <c r="AR55" s="1"/>
      <c r="AS55" s="1"/>
    </row>
    <row r="56" customFormat="false" ht="12.75" hidden="true" customHeight="true" outlineLevel="0" collapsed="false">
      <c r="A56" s="1"/>
      <c r="E56" s="1"/>
      <c r="F56" s="1"/>
      <c r="G56" s="1"/>
      <c r="H56" s="1"/>
      <c r="I56" s="1"/>
      <c r="J56" s="70"/>
      <c r="K56" s="70"/>
      <c r="L56" s="247"/>
      <c r="M56" s="40"/>
      <c r="N56" s="40"/>
      <c r="O56" s="70"/>
      <c r="P56" s="70"/>
      <c r="Q56" s="70"/>
      <c r="R56" s="70"/>
      <c r="AJ56" s="1"/>
      <c r="AK56" s="1"/>
      <c r="AN56" s="1"/>
      <c r="AO56" s="1"/>
      <c r="AP56" s="1"/>
      <c r="AQ56" s="1"/>
      <c r="AR56" s="1"/>
      <c r="AS56" s="1"/>
    </row>
    <row r="57" customFormat="false" ht="12.75" hidden="true" customHeight="true" outlineLevel="0" collapsed="false">
      <c r="A57" s="1"/>
      <c r="D57" s="1"/>
      <c r="E57" s="1"/>
      <c r="F57" s="1"/>
      <c r="G57" s="1"/>
      <c r="H57" s="1"/>
      <c r="I57" s="259"/>
      <c r="J57" s="70"/>
      <c r="K57" s="70"/>
      <c r="L57" s="247"/>
      <c r="M57" s="40"/>
      <c r="N57" s="40"/>
      <c r="O57" s="70"/>
      <c r="P57" s="70"/>
      <c r="Q57" s="70"/>
      <c r="R57" s="70"/>
      <c r="AJ57" s="1"/>
      <c r="AK57" s="1"/>
      <c r="AN57" s="1"/>
      <c r="AO57" s="1"/>
      <c r="AP57" s="1"/>
      <c r="AQ57" s="1"/>
      <c r="AR57" s="1"/>
      <c r="AS57" s="1"/>
    </row>
    <row r="58" customFormat="false" ht="12.75" hidden="true" customHeight="true" outlineLevel="0" collapsed="false">
      <c r="A58" s="1"/>
      <c r="D58" s="1"/>
      <c r="E58" s="1"/>
      <c r="F58" s="1"/>
      <c r="G58" s="1"/>
      <c r="H58" s="1"/>
      <c r="I58" s="259"/>
      <c r="J58" s="70"/>
      <c r="K58" s="70"/>
      <c r="L58" s="247"/>
      <c r="M58" s="40"/>
      <c r="N58" s="40"/>
      <c r="O58" s="70"/>
      <c r="P58" s="70"/>
      <c r="Q58" s="70"/>
      <c r="R58" s="70"/>
      <c r="AJ58" s="1"/>
      <c r="AK58" s="1"/>
      <c r="AN58" s="1"/>
      <c r="AO58" s="1"/>
      <c r="AP58" s="1"/>
      <c r="AQ58" s="1"/>
      <c r="AR58" s="1"/>
      <c r="AS58" s="1"/>
    </row>
    <row r="59" customFormat="false" ht="12.75" hidden="true" customHeight="true" outlineLevel="0" collapsed="false">
      <c r="A59" s="1"/>
      <c r="D59" s="1"/>
      <c r="E59" s="1"/>
      <c r="F59" s="1"/>
      <c r="G59" s="1"/>
      <c r="H59" s="1"/>
      <c r="I59" s="259"/>
      <c r="J59" s="70"/>
      <c r="K59" s="70"/>
      <c r="L59" s="247"/>
      <c r="M59" s="40"/>
      <c r="N59" s="40"/>
      <c r="O59" s="70"/>
      <c r="P59" s="70"/>
      <c r="Q59" s="70"/>
      <c r="R59" s="70"/>
      <c r="AJ59" s="1"/>
      <c r="AK59" s="1"/>
      <c r="AN59" s="1"/>
      <c r="AO59" s="1"/>
      <c r="AP59" s="1"/>
      <c r="AQ59" s="1"/>
      <c r="AR59" s="1"/>
      <c r="AS59" s="1"/>
    </row>
    <row r="60" customFormat="false" ht="12.75" hidden="true" customHeight="true" outlineLevel="0" collapsed="false">
      <c r="A60" s="1"/>
      <c r="D60" s="1"/>
      <c r="E60" s="1"/>
      <c r="F60" s="1"/>
      <c r="G60" s="1"/>
      <c r="H60" s="1"/>
      <c r="I60" s="259"/>
      <c r="J60" s="70"/>
      <c r="K60" s="70"/>
      <c r="L60" s="247"/>
      <c r="M60" s="40"/>
      <c r="N60" s="40"/>
      <c r="O60" s="70"/>
      <c r="P60" s="70"/>
      <c r="Q60" s="70"/>
      <c r="R60" s="70"/>
      <c r="AJ60" s="1"/>
      <c r="AK60" s="1"/>
      <c r="AN60" s="1"/>
      <c r="AO60" s="1"/>
      <c r="AP60" s="1"/>
      <c r="AQ60" s="1"/>
      <c r="AR60" s="1"/>
      <c r="AS60" s="1"/>
    </row>
    <row r="61" customFormat="false" ht="12.75" hidden="true" customHeight="true" outlineLevel="0" collapsed="false">
      <c r="A61" s="1"/>
      <c r="D61" s="1"/>
      <c r="E61" s="1"/>
      <c r="F61" s="1"/>
      <c r="G61" s="1"/>
      <c r="H61" s="1"/>
      <c r="I61" s="259"/>
      <c r="J61" s="70"/>
      <c r="K61" s="70"/>
      <c r="L61" s="247"/>
      <c r="M61" s="40"/>
      <c r="N61" s="40"/>
      <c r="O61" s="70"/>
      <c r="P61" s="70"/>
      <c r="Q61" s="70"/>
      <c r="R61" s="70"/>
      <c r="AJ61" s="1"/>
      <c r="AK61" s="1"/>
      <c r="AN61" s="1"/>
      <c r="AO61" s="1"/>
      <c r="AP61" s="1"/>
      <c r="AQ61" s="1"/>
      <c r="AR61" s="1"/>
      <c r="AS61" s="1"/>
    </row>
    <row r="62" customFormat="false" ht="12.75" hidden="true" customHeight="true" outlineLevel="0" collapsed="false">
      <c r="A62" s="1"/>
      <c r="D62" s="1"/>
      <c r="E62" s="1"/>
      <c r="F62" s="1"/>
      <c r="G62" s="1"/>
      <c r="H62" s="1"/>
      <c r="I62" s="1"/>
      <c r="J62" s="70"/>
      <c r="K62" s="70"/>
      <c r="L62" s="247"/>
      <c r="M62" s="40"/>
      <c r="N62" s="40"/>
      <c r="O62" s="70"/>
      <c r="P62" s="70"/>
      <c r="Q62" s="70"/>
      <c r="R62" s="70"/>
      <c r="AJ62" s="1"/>
      <c r="AK62" s="1"/>
      <c r="AN62" s="1"/>
      <c r="AO62" s="1"/>
      <c r="AP62" s="1"/>
      <c r="AQ62" s="1"/>
      <c r="AR62" s="1"/>
      <c r="AS62" s="1"/>
    </row>
    <row r="63" customFormat="false" ht="12.75" hidden="false" customHeight="true" outlineLevel="0" collapsed="false">
      <c r="A63" s="1"/>
      <c r="E63" s="1"/>
      <c r="F63" s="1"/>
      <c r="G63" s="1"/>
      <c r="H63" s="1"/>
      <c r="I63" s="1"/>
      <c r="J63" s="70"/>
      <c r="K63" s="70"/>
      <c r="L63" s="247"/>
      <c r="M63" s="40"/>
      <c r="N63" s="40"/>
      <c r="O63" s="70"/>
      <c r="P63" s="70"/>
      <c r="Q63" s="70"/>
      <c r="R63" s="70"/>
      <c r="AJ63" s="1"/>
      <c r="AK63" s="1"/>
      <c r="AN63" s="1"/>
      <c r="AO63" s="1"/>
      <c r="AP63" s="1"/>
      <c r="AQ63" s="1"/>
      <c r="AR63" s="1"/>
      <c r="AS63" s="1"/>
    </row>
    <row r="64" customFormat="false" ht="12.75" hidden="false" customHeight="true" outlineLevel="0" collapsed="false">
      <c r="A64" s="1"/>
      <c r="E64" s="1"/>
      <c r="F64" s="1"/>
      <c r="G64" s="1"/>
      <c r="H64" s="260" t="s">
        <v>81</v>
      </c>
      <c r="I64" s="1"/>
      <c r="J64" s="70"/>
      <c r="K64" s="70"/>
      <c r="L64" s="247"/>
      <c r="M64" s="40"/>
      <c r="N64" s="40"/>
      <c r="O64" s="70"/>
      <c r="P64" s="70"/>
      <c r="Q64" s="70"/>
      <c r="R64" s="70"/>
      <c r="AJ64" s="1"/>
      <c r="AK64" s="1"/>
      <c r="AN64" s="1"/>
      <c r="AO64" s="1"/>
      <c r="AP64" s="1"/>
      <c r="AQ64" s="1"/>
      <c r="AR64" s="1"/>
      <c r="AS64" s="1"/>
    </row>
    <row r="65" customFormat="false" ht="12.75" hidden="false" customHeight="true" outlineLevel="0" collapsed="false">
      <c r="A65" s="1"/>
      <c r="H65" s="261" t="n">
        <f aca="false">H70</f>
        <v>37165</v>
      </c>
      <c r="I65" s="262" t="n">
        <f aca="false">H65+1</f>
        <v>37166</v>
      </c>
      <c r="J65" s="262" t="n">
        <f aca="false">I65+1</f>
        <v>37167</v>
      </c>
      <c r="K65" s="262" t="n">
        <f aca="false">J65+1</f>
        <v>37168</v>
      </c>
      <c r="L65" s="262" t="n">
        <f aca="false">K65+1</f>
        <v>37169</v>
      </c>
      <c r="M65" s="262" t="n">
        <f aca="false">L65+1</f>
        <v>37170</v>
      </c>
      <c r="N65" s="262" t="n">
        <f aca="false">M65+1</f>
        <v>37171</v>
      </c>
      <c r="O65" s="262" t="n">
        <f aca="false">N65+1</f>
        <v>37172</v>
      </c>
      <c r="P65" s="262" t="n">
        <f aca="false">O65+1</f>
        <v>37173</v>
      </c>
      <c r="Q65" s="262" t="n">
        <f aca="false">P65+1</f>
        <v>37174</v>
      </c>
      <c r="R65" s="262" t="n">
        <f aca="false">Q65+1</f>
        <v>37175</v>
      </c>
      <c r="S65" s="262" t="n">
        <f aca="false">R65+1</f>
        <v>37176</v>
      </c>
      <c r="T65" s="262" t="n">
        <f aca="false">S65+1</f>
        <v>37177</v>
      </c>
      <c r="U65" s="262" t="n">
        <f aca="false">T65+1</f>
        <v>37178</v>
      </c>
      <c r="V65" s="262" t="n">
        <f aca="false">U65+1</f>
        <v>37179</v>
      </c>
      <c r="W65" s="262" t="n">
        <f aca="false">V65+1</f>
        <v>37180</v>
      </c>
      <c r="X65" s="262" t="n">
        <f aca="false">W65+1</f>
        <v>37181</v>
      </c>
      <c r="Y65" s="262" t="n">
        <f aca="false">X65+1</f>
        <v>37182</v>
      </c>
      <c r="Z65" s="262" t="n">
        <f aca="false">Y65+1</f>
        <v>37183</v>
      </c>
      <c r="AA65" s="262" t="n">
        <f aca="false">Z65+1</f>
        <v>37184</v>
      </c>
      <c r="AB65" s="262" t="n">
        <f aca="false">AA65+1</f>
        <v>37185</v>
      </c>
      <c r="AC65" s="262" t="n">
        <f aca="false">AB65+1</f>
        <v>37186</v>
      </c>
      <c r="AD65" s="262" t="n">
        <f aca="false">AC65+1</f>
        <v>37187</v>
      </c>
      <c r="AE65" s="262" t="n">
        <f aca="false">AD65+1</f>
        <v>37188</v>
      </c>
      <c r="AF65" s="262" t="n">
        <f aca="false">AE65+1</f>
        <v>37189</v>
      </c>
      <c r="AG65" s="262" t="n">
        <f aca="false">AF65+1</f>
        <v>37190</v>
      </c>
      <c r="AH65" s="262" t="n">
        <f aca="false">AG65+1</f>
        <v>37191</v>
      </c>
      <c r="AI65" s="262" t="n">
        <f aca="false">AH65+1</f>
        <v>37192</v>
      </c>
      <c r="AJ65" s="262" t="n">
        <f aca="false">AI65+1</f>
        <v>37193</v>
      </c>
      <c r="AK65" s="262" t="n">
        <f aca="false">AJ65+1</f>
        <v>37194</v>
      </c>
      <c r="AL65" s="263" t="n">
        <f aca="false">AK65+1</f>
        <v>37195</v>
      </c>
      <c r="AN65" s="1"/>
      <c r="AO65" s="1"/>
      <c r="AP65" s="1"/>
      <c r="AQ65" s="1"/>
      <c r="AR65" s="1"/>
      <c r="AS65" s="1"/>
    </row>
    <row r="66" customFormat="false" ht="12.75" hidden="false" customHeight="true" outlineLevel="0" collapsed="false">
      <c r="D66" s="1"/>
      <c r="E66" s="1"/>
      <c r="F66" s="1"/>
      <c r="G66" s="264" t="s">
        <v>194</v>
      </c>
      <c r="H66" s="265" t="n">
        <f aca="false">VLOOKUP(H$65,$S$8:$AG$38,7,0)+VLOOKUP(H$65,$S$8:$AG38,8,0)</f>
        <v>0</v>
      </c>
      <c r="I66" s="265" t="n">
        <f aca="false">VLOOKUP(I$65,$S$8:$AG$38,7,0)+VLOOKUP(I$65,$S$8:$AG38,8,0)</f>
        <v>0</v>
      </c>
      <c r="J66" s="265" t="n">
        <f aca="false">VLOOKUP(J$65,$S$8:$AG$38,7,0)+VLOOKUP(J$65,$S$8:$AG38,8,0)</f>
        <v>0</v>
      </c>
      <c r="K66" s="265" t="n">
        <f aca="false">VLOOKUP(K$65,$S$8:$AG$38,7,0)+VLOOKUP(K$65,$S$8:$AG38,8,0)</f>
        <v>0</v>
      </c>
      <c r="L66" s="265" t="n">
        <f aca="false">VLOOKUP(L$65,$S$8:$AG$38,7,0)+VLOOKUP(L$65,$S$8:$AG38,8,0)</f>
        <v>0</v>
      </c>
      <c r="M66" s="265" t="n">
        <f aca="false">VLOOKUP(M$65,$S$8:$AG$38,7,0)+VLOOKUP(M$65,$S$8:$AG38,8,0)</f>
        <v>0</v>
      </c>
      <c r="N66" s="265" t="n">
        <f aca="false">VLOOKUP(N$65,$S$8:$AG$38,7,0)+VLOOKUP(N$65,$S$8:$AG38,8,0)</f>
        <v>0</v>
      </c>
      <c r="O66" s="265" t="n">
        <f aca="false">VLOOKUP(O$65,$S$8:$AG$38,7,0)+VLOOKUP(O$65,$S$8:$AG38,8,0)</f>
        <v>0</v>
      </c>
      <c r="P66" s="265" t="n">
        <f aca="false">VLOOKUP(P$65,$S$8:$AG$38,7,0)+VLOOKUP(P$65,$S$8:$AG38,8,0)</f>
        <v>0</v>
      </c>
      <c r="Q66" s="265" t="n">
        <f aca="false">VLOOKUP(Q$65,$S$8:$AG$38,7,0)+VLOOKUP(Q$65,$S$8:$AG38,8,0)</f>
        <v>0</v>
      </c>
      <c r="R66" s="265" t="n">
        <f aca="false">VLOOKUP(R$65,$S$8:$AG$38,7,0)+VLOOKUP(R$65,$S$8:$AG38,8,0)</f>
        <v>0</v>
      </c>
      <c r="S66" s="265" t="n">
        <f aca="false">VLOOKUP(S$65,$S$8:$AG$38,7,0)+VLOOKUP(S$65,$S$8:$AG38,8,0)</f>
        <v>0</v>
      </c>
      <c r="T66" s="265" t="n">
        <f aca="false">VLOOKUP(T$65,$S$8:$AG$38,7,0)+VLOOKUP(T$65,$S$8:$AG38,8,0)</f>
        <v>0</v>
      </c>
      <c r="U66" s="265" t="n">
        <f aca="false">VLOOKUP(U$65,$S$8:$AG$38,7,0)+VLOOKUP(U$65,$S$8:$AG38,8,0)</f>
        <v>0</v>
      </c>
      <c r="V66" s="265" t="n">
        <f aca="false">VLOOKUP(V$65,$S$8:$AG$38,7,0)+VLOOKUP(V$65,$S$8:$AG38,8,0)</f>
        <v>0</v>
      </c>
      <c r="W66" s="265" t="n">
        <f aca="false">VLOOKUP(W$65,$S$8:$AG$38,7,0)+VLOOKUP(W$65,$S$8:$AG38,8,0)</f>
        <v>0</v>
      </c>
      <c r="X66" s="265" t="n">
        <f aca="false">VLOOKUP(X$65,$S$8:$AG$38,7,0)+VLOOKUP(X$65,$S$8:$AG38,8,0)</f>
        <v>0</v>
      </c>
      <c r="Y66" s="265" t="n">
        <f aca="false">VLOOKUP(Y$65,$S$8:$AG$38,7,0)+VLOOKUP(Y$65,$S$8:$AG38,8,0)</f>
        <v>0</v>
      </c>
      <c r="Z66" s="265" t="n">
        <f aca="false">VLOOKUP(Z$65,$S$8:$AG$38,7,0)+VLOOKUP(Z$65,$S$8:$AG38,8,0)</f>
        <v>0</v>
      </c>
      <c r="AA66" s="265" t="n">
        <f aca="false">VLOOKUP(AA$65,$S$8:$AG$38,7,0)+VLOOKUP(AA$65,$S$8:$AG38,8,0)</f>
        <v>0</v>
      </c>
      <c r="AB66" s="265" t="n">
        <f aca="false">VLOOKUP(AB$65,$S$8:$AG$38,7,0)+VLOOKUP(AB$65,$S$8:$AG38,8,0)</f>
        <v>0</v>
      </c>
      <c r="AC66" s="265" t="n">
        <f aca="false">VLOOKUP(AC$65,$S$8:$AG$38,7,0)+VLOOKUP(AC$65,$S$8:$AG38,8,0)</f>
        <v>0</v>
      </c>
      <c r="AD66" s="265" t="n">
        <f aca="false">VLOOKUP(AD$65,$S$8:$AG$38,7,0)+VLOOKUP(AD$65,$S$8:$AG38,8,0)</f>
        <v>0</v>
      </c>
      <c r="AE66" s="265" t="n">
        <f aca="false">VLOOKUP(AE$65,$S$8:$AG$38,7,0)+VLOOKUP(AE$65,$S$8:$AG38,8,0)</f>
        <v>0</v>
      </c>
      <c r="AF66" s="265" t="n">
        <f aca="false">VLOOKUP(AF$65,$S$8:$AG$38,7,0)+VLOOKUP(AF$65,$S$8:$AG38,8,0)</f>
        <v>0</v>
      </c>
      <c r="AG66" s="265" t="n">
        <f aca="false">VLOOKUP(AG$65,$S$8:$AG$38,7,0)+VLOOKUP(AG$65,$S$8:$AG38,8,0)</f>
        <v>0</v>
      </c>
      <c r="AH66" s="265" t="n">
        <f aca="false">VLOOKUP(AH$65,$S$8:$AG$38,7,0)+VLOOKUP(AH$65,$S$8:$AG38,8,0)</f>
        <v>0</v>
      </c>
      <c r="AI66" s="265" t="n">
        <f aca="false">VLOOKUP(AI$65,$S$8:$AG$38,7,0)+VLOOKUP(AI$65,$S$8:$AG38,8,0)</f>
        <v>0</v>
      </c>
      <c r="AJ66" s="265" t="n">
        <f aca="false">VLOOKUP(AJ$65,$S$8:$AG$38,7,0)+VLOOKUP(AJ$65,$S$8:$AG38,8,0)</f>
        <v>0</v>
      </c>
      <c r="AK66" s="265" t="n">
        <f aca="false">VLOOKUP(AK$65,$S$8:$AG$38,7,0)+VLOOKUP(AK$65,$S$8:$AG38,8,0)</f>
        <v>0</v>
      </c>
      <c r="AL66" s="265" t="n">
        <f aca="false">VLOOKUP(AL$65,$S$8:$AG$38,7,0)+VLOOKUP(AL$65,$S$8:$AG38,8,0)</f>
        <v>0</v>
      </c>
      <c r="AO66" s="1"/>
      <c r="AP66" s="1"/>
      <c r="AQ66" s="1"/>
      <c r="AR66" s="1"/>
      <c r="AS66" s="1"/>
      <c r="AT66" s="1"/>
    </row>
    <row r="67" customFormat="false" ht="12.75" hidden="false" customHeight="true" outlineLevel="0" collapsed="false">
      <c r="A67" s="266" t="s">
        <v>195</v>
      </c>
      <c r="B67" s="266"/>
      <c r="C67" s="267"/>
      <c r="D67" s="267"/>
      <c r="E67" s="268" t="s">
        <v>196</v>
      </c>
      <c r="F67" s="267"/>
      <c r="G67" s="269" t="s">
        <v>197</v>
      </c>
      <c r="H67" s="270"/>
      <c r="I67" s="271"/>
      <c r="J67" s="271"/>
      <c r="K67" s="271"/>
      <c r="L67" s="271"/>
      <c r="M67" s="271"/>
      <c r="N67" s="271"/>
      <c r="O67" s="271"/>
      <c r="P67" s="271"/>
      <c r="Q67" s="271"/>
      <c r="R67" s="271"/>
      <c r="S67" s="271"/>
      <c r="T67" s="271"/>
      <c r="U67" s="271"/>
      <c r="V67" s="271"/>
      <c r="W67" s="271"/>
      <c r="X67" s="271"/>
      <c r="Y67" s="271"/>
      <c r="Z67" s="271"/>
      <c r="AA67" s="271"/>
      <c r="AB67" s="271"/>
      <c r="AC67" s="271"/>
      <c r="AD67" s="271"/>
      <c r="AE67" s="271"/>
      <c r="AF67" s="271"/>
      <c r="AG67" s="271"/>
      <c r="AH67" s="271"/>
      <c r="AI67" s="271"/>
      <c r="AJ67" s="271"/>
      <c r="AK67" s="271"/>
      <c r="AL67" s="272"/>
      <c r="AM67" s="267"/>
      <c r="AN67" s="267"/>
      <c r="AO67" s="1"/>
      <c r="AP67" s="1"/>
      <c r="AQ67" s="1"/>
      <c r="AR67" s="1"/>
      <c r="AS67" s="1"/>
      <c r="AT67" s="1"/>
    </row>
    <row r="68" customFormat="false" ht="12.75" hidden="false" customHeight="true" outlineLevel="0" collapsed="false">
      <c r="A68" s="273" t="s">
        <v>82</v>
      </c>
      <c r="B68" s="274" t="n">
        <f aca="false">+H47</f>
        <v>0</v>
      </c>
      <c r="C68" s="267"/>
      <c r="D68" s="275" t="s">
        <v>198</v>
      </c>
      <c r="E68" s="275" t="s">
        <v>142</v>
      </c>
      <c r="F68" s="276" t="s">
        <v>199</v>
      </c>
      <c r="G68" s="264" t="s">
        <v>200</v>
      </c>
      <c r="H68" s="277" t="n">
        <f aca="false">SUM(H66:H67)</f>
        <v>0</v>
      </c>
      <c r="I68" s="278" t="n">
        <f aca="false">SUM(I66:I67)</f>
        <v>0</v>
      </c>
      <c r="J68" s="278" t="n">
        <f aca="false">SUM(J66:J67)</f>
        <v>0</v>
      </c>
      <c r="K68" s="278" t="n">
        <f aca="false">SUM(K66:K67)</f>
        <v>0</v>
      </c>
      <c r="L68" s="278" t="n">
        <f aca="false">SUM(L66:L67)</f>
        <v>0</v>
      </c>
      <c r="M68" s="278" t="n">
        <f aca="false">SUM(M66:M67)</f>
        <v>0</v>
      </c>
      <c r="N68" s="278" t="n">
        <f aca="false">SUM(N66:N67)</f>
        <v>0</v>
      </c>
      <c r="O68" s="278" t="n">
        <f aca="false">SUM(O66:O67)</f>
        <v>0</v>
      </c>
      <c r="P68" s="278" t="n">
        <f aca="false">SUM(P66:P67)</f>
        <v>0</v>
      </c>
      <c r="Q68" s="278" t="n">
        <f aca="false">SUM(Q66:Q67)</f>
        <v>0</v>
      </c>
      <c r="R68" s="278" t="n">
        <f aca="false">SUM(R66:R67)</f>
        <v>0</v>
      </c>
      <c r="S68" s="278" t="n">
        <f aca="false">SUM(S66:S67)</f>
        <v>0</v>
      </c>
      <c r="T68" s="278" t="n">
        <f aca="false">SUM(T66:T67)</f>
        <v>0</v>
      </c>
      <c r="U68" s="278" t="n">
        <f aca="false">SUM(U66:U67)</f>
        <v>0</v>
      </c>
      <c r="V68" s="278" t="n">
        <f aca="false">SUM(V66:V67)</f>
        <v>0</v>
      </c>
      <c r="W68" s="278" t="n">
        <f aca="false">SUM(W66:W67)</f>
        <v>0</v>
      </c>
      <c r="X68" s="278" t="n">
        <f aca="false">SUM(X66:X67)</f>
        <v>0</v>
      </c>
      <c r="Y68" s="278" t="n">
        <f aca="false">SUM(Y66:Y67)</f>
        <v>0</v>
      </c>
      <c r="Z68" s="278" t="n">
        <f aca="false">SUM(Z66:Z67)</f>
        <v>0</v>
      </c>
      <c r="AA68" s="278" t="n">
        <f aca="false">SUM(AA66:AA67)</f>
        <v>0</v>
      </c>
      <c r="AB68" s="278" t="n">
        <f aca="false">SUM(AB66:AB67)</f>
        <v>0</v>
      </c>
      <c r="AC68" s="278" t="n">
        <f aca="false">SUM(AC66:AC67)</f>
        <v>0</v>
      </c>
      <c r="AD68" s="278" t="n">
        <f aca="false">SUM(AD66:AD67)</f>
        <v>0</v>
      </c>
      <c r="AE68" s="278" t="n">
        <f aca="false">SUM(AE66:AE67)</f>
        <v>0</v>
      </c>
      <c r="AF68" s="278" t="n">
        <f aca="false">SUM(AF66:AF67)</f>
        <v>0</v>
      </c>
      <c r="AG68" s="278" t="n">
        <f aca="false">SUM(AG66:AG67)</f>
        <v>0</v>
      </c>
      <c r="AH68" s="278" t="n">
        <f aca="false">SUM(AH66:AH67)</f>
        <v>0</v>
      </c>
      <c r="AI68" s="278" t="n">
        <f aca="false">SUM(AI66:AI67)</f>
        <v>0</v>
      </c>
      <c r="AJ68" s="278" t="n">
        <f aca="false">SUM(AJ66:AJ67)</f>
        <v>0</v>
      </c>
      <c r="AK68" s="278" t="n">
        <f aca="false">SUM(AK66:AK67)</f>
        <v>0</v>
      </c>
      <c r="AL68" s="279" t="n">
        <f aca="false">SUM(AL66:AL67)</f>
        <v>0</v>
      </c>
      <c r="AM68" s="267"/>
      <c r="AN68" s="1"/>
      <c r="AO68" s="1"/>
      <c r="AP68" s="1"/>
      <c r="AQ68" s="1"/>
      <c r="AR68" s="1"/>
      <c r="AS68" s="1"/>
      <c r="AT68" s="1"/>
    </row>
    <row r="69" customFormat="false" ht="12.75" hidden="false" customHeight="true" outlineLevel="0" collapsed="false">
      <c r="A69" s="273" t="s">
        <v>80</v>
      </c>
      <c r="B69" s="274" t="n">
        <f aca="false">+I47</f>
        <v>0</v>
      </c>
      <c r="C69" s="267"/>
      <c r="D69" s="280" t="s">
        <v>201</v>
      </c>
      <c r="E69" s="280" t="s">
        <v>201</v>
      </c>
      <c r="F69" s="281" t="s">
        <v>137</v>
      </c>
      <c r="G69" s="282"/>
      <c r="H69" s="283" t="s">
        <v>202</v>
      </c>
      <c r="I69" s="267"/>
      <c r="J69" s="267"/>
      <c r="K69" s="267"/>
      <c r="L69" s="267"/>
      <c r="M69" s="267"/>
      <c r="N69" s="267"/>
      <c r="O69" s="267"/>
      <c r="P69" s="267"/>
      <c r="Q69" s="267"/>
      <c r="R69" s="267"/>
      <c r="S69" s="267"/>
      <c r="T69" s="267"/>
      <c r="U69" s="267"/>
      <c r="V69" s="267"/>
      <c r="W69" s="267"/>
      <c r="X69" s="267"/>
      <c r="Y69" s="267"/>
      <c r="Z69" s="267"/>
      <c r="AA69" s="267"/>
      <c r="AB69" s="267"/>
      <c r="AC69" s="267"/>
      <c r="AD69" s="267"/>
      <c r="AE69" s="267"/>
      <c r="AF69" s="267"/>
      <c r="AG69" s="267"/>
      <c r="AH69" s="267"/>
      <c r="AI69" s="267"/>
      <c r="AJ69" s="267"/>
      <c r="AK69" s="267"/>
      <c r="AL69" s="267"/>
      <c r="AM69" s="267"/>
      <c r="AN69" s="1"/>
      <c r="AO69" s="1"/>
      <c r="AP69" s="1"/>
      <c r="AQ69" s="1"/>
      <c r="AR69" s="1"/>
      <c r="AS69" s="1"/>
      <c r="AT69" s="1"/>
    </row>
    <row r="70" customFormat="false" ht="12.75" hidden="false" customHeight="true" outlineLevel="0" collapsed="false">
      <c r="A70" s="284"/>
      <c r="B70" s="284"/>
      <c r="C70" s="267"/>
      <c r="D70" s="285"/>
      <c r="E70" s="285"/>
      <c r="F70" s="285"/>
      <c r="G70" s="284"/>
      <c r="H70" s="286" t="n">
        <f aca="false">B4</f>
        <v>37165</v>
      </c>
      <c r="I70" s="286" t="n">
        <f aca="false">C4</f>
        <v>0</v>
      </c>
      <c r="J70" s="286" t="n">
        <f aca="false">D4</f>
        <v>0</v>
      </c>
      <c r="K70" s="286" t="str">
        <f aca="false">E4</f>
        <v>Check Figures</v>
      </c>
      <c r="L70" s="286" t="n">
        <f aca="false">F4</f>
        <v>0</v>
      </c>
      <c r="M70" s="286" t="n">
        <f aca="false">G4</f>
        <v>0</v>
      </c>
      <c r="N70" s="286" t="n">
        <f aca="false">H4</f>
        <v>0</v>
      </c>
      <c r="O70" s="286" t="n">
        <f aca="false">I4</f>
        <v>0</v>
      </c>
      <c r="P70" s="286" t="n">
        <f aca="false">J4</f>
        <v>0</v>
      </c>
      <c r="Q70" s="286" t="n">
        <f aca="false">K4</f>
        <v>0</v>
      </c>
      <c r="R70" s="286" t="n">
        <f aca="false">L4</f>
        <v>0</v>
      </c>
      <c r="S70" s="286" t="n">
        <f aca="false">M4</f>
        <v>0</v>
      </c>
      <c r="T70" s="286" t="n">
        <f aca="false">N4</f>
        <v>0</v>
      </c>
      <c r="U70" s="286" t="n">
        <f aca="false">O4</f>
        <v>0</v>
      </c>
      <c r="V70" s="286" t="n">
        <f aca="false">P4</f>
        <v>0</v>
      </c>
      <c r="W70" s="286" t="n">
        <f aca="false">Q4</f>
        <v>0</v>
      </c>
      <c r="X70" s="286" t="n">
        <f aca="false">R4</f>
        <v>0</v>
      </c>
      <c r="Y70" s="286" t="n">
        <f aca="false">S4</f>
        <v>0</v>
      </c>
      <c r="Z70" s="286" t="n">
        <f aca="false">T4</f>
        <v>0</v>
      </c>
      <c r="AA70" s="286" t="n">
        <f aca="false">U4</f>
        <v>0</v>
      </c>
      <c r="AB70" s="286" t="n">
        <f aca="false">V4</f>
        <v>0</v>
      </c>
      <c r="AC70" s="286" t="n">
        <f aca="false">W4</f>
        <v>0</v>
      </c>
      <c r="AD70" s="286" t="n">
        <f aca="false">X4</f>
        <v>0</v>
      </c>
      <c r="AE70" s="286" t="n">
        <f aca="false">Y4</f>
        <v>0</v>
      </c>
      <c r="AF70" s="286" t="n">
        <f aca="false">Z4</f>
        <v>0</v>
      </c>
      <c r="AG70" s="286" t="n">
        <f aca="false">AA4</f>
        <v>0</v>
      </c>
      <c r="AH70" s="286" t="n">
        <f aca="false">AB4</f>
        <v>0</v>
      </c>
      <c r="AI70" s="286" t="n">
        <f aca="false">AC4</f>
        <v>0</v>
      </c>
      <c r="AJ70" s="286" t="n">
        <f aca="false">AD4</f>
        <v>0</v>
      </c>
      <c r="AK70" s="286" t="n">
        <f aca="false">AE4</f>
        <v>0</v>
      </c>
      <c r="AL70" s="286" t="n">
        <f aca="false">AF4</f>
        <v>0</v>
      </c>
      <c r="AM70" s="275" t="s">
        <v>142</v>
      </c>
      <c r="AN70" s="1"/>
      <c r="AO70" s="1"/>
      <c r="AP70" s="1"/>
      <c r="AQ70" s="1"/>
      <c r="AR70" s="1"/>
      <c r="AS70" s="1"/>
      <c r="AT70" s="1"/>
    </row>
    <row r="71" customFormat="false" ht="12.75" hidden="false" customHeight="true" outlineLevel="0" collapsed="false">
      <c r="A71" s="287" t="s">
        <v>203</v>
      </c>
      <c r="B71" s="288"/>
      <c r="C71" s="289"/>
      <c r="D71" s="290" t="n">
        <v>0</v>
      </c>
      <c r="E71" s="291" t="n">
        <f aca="false">AM71</f>
        <v>0</v>
      </c>
      <c r="F71" s="292" t="n">
        <f aca="false">E71-D71</f>
        <v>0</v>
      </c>
      <c r="G71" s="284"/>
      <c r="H71" s="290" t="n">
        <v>0</v>
      </c>
      <c r="I71" s="290" t="n">
        <v>0</v>
      </c>
      <c r="J71" s="290" t="n">
        <v>0</v>
      </c>
      <c r="K71" s="290" t="n">
        <v>0</v>
      </c>
      <c r="L71" s="290" t="n">
        <v>0</v>
      </c>
      <c r="M71" s="290" t="n">
        <v>0</v>
      </c>
      <c r="N71" s="290" t="n">
        <v>0</v>
      </c>
      <c r="O71" s="290" t="n">
        <v>0</v>
      </c>
      <c r="P71" s="290" t="n">
        <v>0</v>
      </c>
      <c r="Q71" s="290" t="n">
        <v>0</v>
      </c>
      <c r="R71" s="290" t="n">
        <v>0</v>
      </c>
      <c r="S71" s="290" t="n">
        <v>0</v>
      </c>
      <c r="T71" s="290" t="n">
        <v>0</v>
      </c>
      <c r="U71" s="290" t="n">
        <v>0</v>
      </c>
      <c r="V71" s="290" t="n">
        <v>0</v>
      </c>
      <c r="W71" s="290" t="n">
        <v>0</v>
      </c>
      <c r="X71" s="290" t="n">
        <v>0</v>
      </c>
      <c r="Y71" s="290" t="n">
        <v>0</v>
      </c>
      <c r="Z71" s="290" t="n">
        <v>0</v>
      </c>
      <c r="AA71" s="290" t="n">
        <v>0</v>
      </c>
      <c r="AB71" s="290" t="n">
        <v>0</v>
      </c>
      <c r="AC71" s="290" t="n">
        <v>0</v>
      </c>
      <c r="AD71" s="290" t="n">
        <v>0</v>
      </c>
      <c r="AE71" s="290" t="n">
        <v>0</v>
      </c>
      <c r="AF71" s="290" t="n">
        <v>0</v>
      </c>
      <c r="AG71" s="290" t="n">
        <v>0</v>
      </c>
      <c r="AH71" s="290" t="n">
        <v>0</v>
      </c>
      <c r="AI71" s="290" t="n">
        <v>0</v>
      </c>
      <c r="AJ71" s="290" t="n">
        <v>0</v>
      </c>
      <c r="AK71" s="290" t="n">
        <v>0</v>
      </c>
      <c r="AL71" s="290" t="n">
        <v>0</v>
      </c>
      <c r="AM71" s="293" t="n">
        <f aca="false">SUM(H71:AL71)</f>
        <v>0</v>
      </c>
      <c r="AN71" s="59"/>
      <c r="AO71" s="59"/>
      <c r="AP71" s="59"/>
      <c r="AQ71" s="59"/>
      <c r="AR71" s="59"/>
      <c r="AS71" s="59"/>
      <c r="AT71" s="59"/>
      <c r="AU71" s="294"/>
      <c r="AV71" s="294"/>
      <c r="AW71" s="294"/>
      <c r="AX71" s="294"/>
    </row>
    <row r="72" customFormat="false" ht="12.75" hidden="true" customHeight="true" outlineLevel="0" collapsed="false">
      <c r="A72" s="295" t="s">
        <v>204</v>
      </c>
      <c r="B72" s="288"/>
      <c r="C72" s="289"/>
      <c r="D72" s="296" t="n">
        <v>0</v>
      </c>
      <c r="E72" s="297" t="n">
        <f aca="false">AM72</f>
        <v>0</v>
      </c>
      <c r="F72" s="298" t="n">
        <f aca="false">E72-D72</f>
        <v>0</v>
      </c>
      <c r="G72" s="284"/>
      <c r="H72" s="299" t="n">
        <v>0</v>
      </c>
      <c r="I72" s="299" t="n">
        <v>0</v>
      </c>
      <c r="J72" s="299" t="n">
        <v>0</v>
      </c>
      <c r="K72" s="299" t="n">
        <v>0</v>
      </c>
      <c r="L72" s="299" t="n">
        <v>0</v>
      </c>
      <c r="M72" s="299" t="n">
        <v>0</v>
      </c>
      <c r="N72" s="299" t="n">
        <v>0</v>
      </c>
      <c r="O72" s="299" t="n">
        <v>0</v>
      </c>
      <c r="P72" s="299" t="n">
        <v>0</v>
      </c>
      <c r="Q72" s="299" t="n">
        <v>0</v>
      </c>
      <c r="R72" s="299" t="n">
        <v>0</v>
      </c>
      <c r="S72" s="299" t="n">
        <v>0</v>
      </c>
      <c r="T72" s="299" t="n">
        <v>0</v>
      </c>
      <c r="U72" s="299" t="n">
        <v>0</v>
      </c>
      <c r="V72" s="299" t="n">
        <v>0</v>
      </c>
      <c r="W72" s="299" t="n">
        <v>0</v>
      </c>
      <c r="X72" s="299" t="n">
        <v>0</v>
      </c>
      <c r="Y72" s="299" t="n">
        <v>0</v>
      </c>
      <c r="Z72" s="299" t="n">
        <v>0</v>
      </c>
      <c r="AA72" s="299" t="n">
        <v>0</v>
      </c>
      <c r="AB72" s="299" t="n">
        <v>0</v>
      </c>
      <c r="AC72" s="299" t="n">
        <v>0</v>
      </c>
      <c r="AD72" s="299" t="n">
        <v>0</v>
      </c>
      <c r="AE72" s="299" t="n">
        <v>0</v>
      </c>
      <c r="AF72" s="299" t="n">
        <v>0</v>
      </c>
      <c r="AG72" s="299" t="n">
        <v>0</v>
      </c>
      <c r="AH72" s="299" t="n">
        <v>0</v>
      </c>
      <c r="AI72" s="299" t="n">
        <v>0</v>
      </c>
      <c r="AJ72" s="299" t="n">
        <v>0</v>
      </c>
      <c r="AK72" s="299" t="n">
        <v>0</v>
      </c>
      <c r="AL72" s="299" t="n">
        <v>0</v>
      </c>
      <c r="AM72" s="293" t="n">
        <f aca="false">SUM(H72:AL72)</f>
        <v>0</v>
      </c>
      <c r="AN72" s="59"/>
      <c r="AO72" s="59"/>
      <c r="AP72" s="59"/>
      <c r="AQ72" s="59"/>
      <c r="AR72" s="59"/>
      <c r="AS72" s="59"/>
      <c r="AT72" s="59"/>
      <c r="AU72" s="294"/>
      <c r="AV72" s="294"/>
      <c r="AW72" s="294"/>
      <c r="AX72" s="294"/>
    </row>
    <row r="73" customFormat="false" ht="12.75" hidden="true" customHeight="true" outlineLevel="0" collapsed="false">
      <c r="A73" s="295" t="s">
        <v>173</v>
      </c>
      <c r="B73" s="288"/>
      <c r="C73" s="289"/>
      <c r="D73" s="296" t="n">
        <v>0</v>
      </c>
      <c r="E73" s="297" t="n">
        <f aca="false">AM73</f>
        <v>0</v>
      </c>
      <c r="F73" s="298" t="n">
        <f aca="false">E73-D73</f>
        <v>0</v>
      </c>
      <c r="G73" s="284"/>
      <c r="H73" s="299" t="n">
        <v>0</v>
      </c>
      <c r="I73" s="299" t="n">
        <v>0</v>
      </c>
      <c r="J73" s="299" t="n">
        <v>0</v>
      </c>
      <c r="K73" s="299" t="n">
        <v>0</v>
      </c>
      <c r="L73" s="299" t="n">
        <v>0</v>
      </c>
      <c r="M73" s="299" t="n">
        <v>0</v>
      </c>
      <c r="N73" s="299" t="n">
        <v>0</v>
      </c>
      <c r="O73" s="299" t="n">
        <v>0</v>
      </c>
      <c r="P73" s="299" t="n">
        <v>0</v>
      </c>
      <c r="Q73" s="299" t="n">
        <v>0</v>
      </c>
      <c r="R73" s="299" t="n">
        <v>0</v>
      </c>
      <c r="S73" s="299" t="n">
        <v>0</v>
      </c>
      <c r="T73" s="299" t="n">
        <v>0</v>
      </c>
      <c r="U73" s="299" t="n">
        <v>0</v>
      </c>
      <c r="V73" s="299" t="n">
        <v>0</v>
      </c>
      <c r="W73" s="299" t="n">
        <v>0</v>
      </c>
      <c r="X73" s="299" t="n">
        <v>0</v>
      </c>
      <c r="Y73" s="299" t="n">
        <v>0</v>
      </c>
      <c r="Z73" s="299" t="n">
        <v>0</v>
      </c>
      <c r="AA73" s="299" t="n">
        <v>0</v>
      </c>
      <c r="AB73" s="299" t="n">
        <v>0</v>
      </c>
      <c r="AC73" s="299" t="n">
        <v>0</v>
      </c>
      <c r="AD73" s="299" t="n">
        <v>0</v>
      </c>
      <c r="AE73" s="299" t="n">
        <v>0</v>
      </c>
      <c r="AF73" s="299" t="n">
        <v>0</v>
      </c>
      <c r="AG73" s="299" t="n">
        <v>0</v>
      </c>
      <c r="AH73" s="299" t="n">
        <v>0</v>
      </c>
      <c r="AI73" s="299" t="n">
        <v>0</v>
      </c>
      <c r="AJ73" s="299" t="n">
        <v>0</v>
      </c>
      <c r="AK73" s="299" t="n">
        <v>0</v>
      </c>
      <c r="AL73" s="299" t="n">
        <v>0</v>
      </c>
      <c r="AM73" s="293" t="n">
        <f aca="false">SUM(H73:AL73)</f>
        <v>0</v>
      </c>
      <c r="AN73" s="59"/>
      <c r="AO73" s="59"/>
      <c r="AP73" s="59"/>
      <c r="AQ73" s="59"/>
      <c r="AR73" s="59"/>
      <c r="AS73" s="59"/>
      <c r="AT73" s="59"/>
      <c r="AU73" s="294"/>
      <c r="AV73" s="294"/>
      <c r="AW73" s="294"/>
      <c r="AX73" s="294"/>
    </row>
    <row r="74" customFormat="false" ht="12.75" hidden="false" customHeight="true" outlineLevel="0" collapsed="false">
      <c r="A74" s="300" t="s">
        <v>205</v>
      </c>
      <c r="B74" s="284"/>
      <c r="C74" s="267"/>
      <c r="D74" s="301"/>
      <c r="E74" s="302"/>
      <c r="F74" s="302"/>
      <c r="G74" s="284"/>
      <c r="H74" s="301"/>
      <c r="I74" s="301"/>
      <c r="J74" s="301"/>
      <c r="K74" s="301"/>
      <c r="L74" s="301"/>
      <c r="M74" s="301"/>
      <c r="N74" s="301"/>
      <c r="O74" s="301"/>
      <c r="P74" s="301"/>
      <c r="Q74" s="301"/>
      <c r="R74" s="301"/>
      <c r="S74" s="301"/>
      <c r="T74" s="301"/>
      <c r="U74" s="301"/>
      <c r="V74" s="301"/>
      <c r="W74" s="301"/>
      <c r="X74" s="301"/>
      <c r="Y74" s="301"/>
      <c r="Z74" s="301"/>
      <c r="AA74" s="301"/>
      <c r="AB74" s="301"/>
      <c r="AC74" s="301"/>
      <c r="AD74" s="301"/>
      <c r="AE74" s="301"/>
      <c r="AF74" s="301"/>
      <c r="AG74" s="301"/>
      <c r="AH74" s="301"/>
      <c r="AI74" s="301"/>
      <c r="AJ74" s="301"/>
      <c r="AK74" s="301"/>
      <c r="AL74" s="301"/>
      <c r="AM74" s="301"/>
      <c r="AN74" s="59"/>
      <c r="AO74" s="59"/>
      <c r="AP74" s="59"/>
      <c r="AQ74" s="59"/>
      <c r="AR74" s="59"/>
      <c r="AS74" s="59"/>
      <c r="AT74" s="59"/>
      <c r="AU74" s="294"/>
      <c r="AV74" s="294"/>
      <c r="AW74" s="294"/>
      <c r="AX74" s="294"/>
    </row>
    <row r="75" customFormat="false" ht="12.75" hidden="false" customHeight="true" outlineLevel="0" collapsed="false">
      <c r="A75" s="284" t="s">
        <v>206</v>
      </c>
      <c r="B75" s="284"/>
      <c r="C75" s="267"/>
      <c r="D75" s="301"/>
      <c r="E75" s="302"/>
      <c r="F75" s="302"/>
      <c r="G75" s="284"/>
      <c r="H75" s="301"/>
      <c r="I75" s="301"/>
      <c r="J75" s="301"/>
      <c r="K75" s="301"/>
      <c r="L75" s="301"/>
      <c r="M75" s="301"/>
      <c r="N75" s="301"/>
      <c r="O75" s="301"/>
      <c r="P75" s="301"/>
      <c r="Q75" s="301"/>
      <c r="R75" s="301"/>
      <c r="S75" s="301"/>
      <c r="T75" s="301"/>
      <c r="U75" s="301"/>
      <c r="V75" s="301"/>
      <c r="W75" s="301"/>
      <c r="X75" s="301"/>
      <c r="Y75" s="301"/>
      <c r="Z75" s="301"/>
      <c r="AA75" s="301"/>
      <c r="AB75" s="301"/>
      <c r="AC75" s="301"/>
      <c r="AD75" s="301"/>
      <c r="AE75" s="301"/>
      <c r="AF75" s="301"/>
      <c r="AG75" s="301"/>
      <c r="AH75" s="301"/>
      <c r="AI75" s="301"/>
      <c r="AJ75" s="301"/>
      <c r="AK75" s="301"/>
      <c r="AL75" s="301"/>
      <c r="AM75" s="301"/>
      <c r="AN75" s="59"/>
      <c r="AO75" s="59"/>
      <c r="AP75" s="59"/>
      <c r="AQ75" s="59"/>
      <c r="AR75" s="59"/>
      <c r="AS75" s="59"/>
      <c r="AT75" s="59"/>
      <c r="AU75" s="294"/>
      <c r="AV75" s="294"/>
      <c r="AW75" s="294"/>
      <c r="AX75" s="294"/>
    </row>
    <row r="76" customFormat="false" ht="12.75" hidden="false" customHeight="true" outlineLevel="0" collapsed="false">
      <c r="A76" s="303" t="s">
        <v>207</v>
      </c>
      <c r="B76" s="304"/>
      <c r="C76" s="289"/>
      <c r="D76" s="290" t="n">
        <v>0</v>
      </c>
      <c r="E76" s="291" t="n">
        <f aca="false">AM76</f>
        <v>0</v>
      </c>
      <c r="F76" s="305" t="n">
        <f aca="false">E76-D76</f>
        <v>0</v>
      </c>
      <c r="G76" s="284"/>
      <c r="H76" s="306" t="n">
        <v>0</v>
      </c>
      <c r="I76" s="306" t="n">
        <v>0</v>
      </c>
      <c r="J76" s="306" t="n">
        <v>0</v>
      </c>
      <c r="K76" s="306" t="n">
        <v>0</v>
      </c>
      <c r="L76" s="306" t="n">
        <v>0</v>
      </c>
      <c r="M76" s="306" t="n">
        <v>0</v>
      </c>
      <c r="N76" s="306" t="n">
        <v>0</v>
      </c>
      <c r="O76" s="306" t="n">
        <v>0</v>
      </c>
      <c r="P76" s="306" t="n">
        <v>0</v>
      </c>
      <c r="Q76" s="306" t="n">
        <v>0</v>
      </c>
      <c r="R76" s="306" t="n">
        <v>0</v>
      </c>
      <c r="S76" s="306" t="n">
        <v>0</v>
      </c>
      <c r="T76" s="306" t="n">
        <v>0</v>
      </c>
      <c r="U76" s="306" t="n">
        <v>0</v>
      </c>
      <c r="V76" s="306" t="n">
        <v>0</v>
      </c>
      <c r="W76" s="306" t="n">
        <v>0</v>
      </c>
      <c r="X76" s="306" t="n">
        <v>0</v>
      </c>
      <c r="Y76" s="306" t="n">
        <v>0</v>
      </c>
      <c r="Z76" s="306" t="n">
        <v>0</v>
      </c>
      <c r="AA76" s="306" t="n">
        <v>0</v>
      </c>
      <c r="AB76" s="306" t="n">
        <v>0</v>
      </c>
      <c r="AC76" s="306" t="n">
        <v>0</v>
      </c>
      <c r="AD76" s="306" t="n">
        <v>0</v>
      </c>
      <c r="AE76" s="306" t="n">
        <v>0</v>
      </c>
      <c r="AF76" s="306" t="n">
        <v>0</v>
      </c>
      <c r="AG76" s="306" t="n">
        <v>0</v>
      </c>
      <c r="AH76" s="306" t="n">
        <v>0</v>
      </c>
      <c r="AI76" s="306" t="n">
        <v>0</v>
      </c>
      <c r="AJ76" s="306" t="n">
        <v>0</v>
      </c>
      <c r="AK76" s="306" t="n">
        <v>0</v>
      </c>
      <c r="AL76" s="306" t="n">
        <v>0</v>
      </c>
      <c r="AM76" s="293" t="n">
        <f aca="false">SUM(H76:AL76)</f>
        <v>0</v>
      </c>
      <c r="AN76" s="1"/>
      <c r="AO76" s="1"/>
      <c r="AP76" s="1"/>
      <c r="AQ76" s="1"/>
      <c r="AR76" s="1"/>
      <c r="AS76" s="1"/>
      <c r="AT76" s="1"/>
    </row>
    <row r="77" customFormat="false" ht="12.75" hidden="true" customHeight="true" outlineLevel="0" collapsed="false">
      <c r="A77" s="303" t="s">
        <v>208</v>
      </c>
      <c r="B77" s="304"/>
      <c r="C77" s="289"/>
      <c r="D77" s="290" t="n">
        <v>0</v>
      </c>
      <c r="E77" s="291" t="n">
        <f aca="false">AM77</f>
        <v>0</v>
      </c>
      <c r="F77" s="305" t="n">
        <f aca="false">E77-D77</f>
        <v>0</v>
      </c>
      <c r="G77" s="284"/>
      <c r="H77" s="306" t="n">
        <v>0</v>
      </c>
      <c r="I77" s="306" t="n">
        <v>0</v>
      </c>
      <c r="J77" s="306" t="n">
        <v>0</v>
      </c>
      <c r="K77" s="306" t="n">
        <v>0</v>
      </c>
      <c r="L77" s="306" t="n">
        <v>0</v>
      </c>
      <c r="M77" s="306" t="n">
        <v>0</v>
      </c>
      <c r="N77" s="306" t="n">
        <v>0</v>
      </c>
      <c r="O77" s="306" t="n">
        <v>0</v>
      </c>
      <c r="P77" s="306" t="n">
        <v>0</v>
      </c>
      <c r="Q77" s="306" t="n">
        <v>0</v>
      </c>
      <c r="R77" s="306" t="n">
        <v>0</v>
      </c>
      <c r="S77" s="306" t="n">
        <v>0</v>
      </c>
      <c r="T77" s="306" t="n">
        <v>0</v>
      </c>
      <c r="U77" s="306" t="n">
        <v>0</v>
      </c>
      <c r="V77" s="306" t="n">
        <v>0</v>
      </c>
      <c r="W77" s="306" t="n">
        <v>0</v>
      </c>
      <c r="X77" s="306" t="n">
        <v>0</v>
      </c>
      <c r="Y77" s="306" t="n">
        <v>0</v>
      </c>
      <c r="Z77" s="306" t="n">
        <v>0</v>
      </c>
      <c r="AA77" s="306" t="n">
        <v>0</v>
      </c>
      <c r="AB77" s="306" t="n">
        <v>0</v>
      </c>
      <c r="AC77" s="306" t="n">
        <v>0</v>
      </c>
      <c r="AD77" s="306" t="n">
        <v>0</v>
      </c>
      <c r="AE77" s="306" t="n">
        <v>0</v>
      </c>
      <c r="AF77" s="306" t="n">
        <v>0</v>
      </c>
      <c r="AG77" s="306" t="n">
        <v>0</v>
      </c>
      <c r="AH77" s="306" t="n">
        <v>0</v>
      </c>
      <c r="AI77" s="306" t="n">
        <v>0</v>
      </c>
      <c r="AJ77" s="306" t="n">
        <v>0</v>
      </c>
      <c r="AK77" s="306" t="n">
        <v>0</v>
      </c>
      <c r="AL77" s="306" t="n">
        <v>0</v>
      </c>
      <c r="AM77" s="293" t="n">
        <f aca="false">SUM(H77:AL77)</f>
        <v>0</v>
      </c>
      <c r="AN77" s="1"/>
      <c r="AO77" s="1"/>
      <c r="AP77" s="1"/>
      <c r="AQ77" s="1"/>
      <c r="AR77" s="1"/>
      <c r="AS77" s="1"/>
      <c r="AT77" s="1"/>
    </row>
    <row r="78" customFormat="false" ht="12.75" hidden="true" customHeight="true" outlineLevel="0" collapsed="false">
      <c r="A78" s="303" t="s">
        <v>209</v>
      </c>
      <c r="B78" s="304"/>
      <c r="C78" s="289"/>
      <c r="D78" s="290" t="n">
        <v>0</v>
      </c>
      <c r="E78" s="291" t="n">
        <f aca="false">AM78</f>
        <v>0</v>
      </c>
      <c r="F78" s="305" t="n">
        <f aca="false">E78-D78</f>
        <v>0</v>
      </c>
      <c r="G78" s="284"/>
      <c r="H78" s="306" t="n">
        <v>0</v>
      </c>
      <c r="I78" s="306" t="n">
        <v>0</v>
      </c>
      <c r="J78" s="306" t="n">
        <v>0</v>
      </c>
      <c r="K78" s="306" t="n">
        <v>0</v>
      </c>
      <c r="L78" s="306" t="n">
        <v>0</v>
      </c>
      <c r="M78" s="306" t="n">
        <v>0</v>
      </c>
      <c r="N78" s="306" t="n">
        <v>0</v>
      </c>
      <c r="O78" s="306" t="n">
        <v>0</v>
      </c>
      <c r="P78" s="306" t="n">
        <v>0</v>
      </c>
      <c r="Q78" s="306" t="n">
        <v>0</v>
      </c>
      <c r="R78" s="306" t="n">
        <v>0</v>
      </c>
      <c r="S78" s="306" t="n">
        <v>0</v>
      </c>
      <c r="T78" s="306" t="n">
        <v>0</v>
      </c>
      <c r="U78" s="306" t="n">
        <v>0</v>
      </c>
      <c r="V78" s="306" t="n">
        <v>0</v>
      </c>
      <c r="W78" s="306" t="n">
        <v>0</v>
      </c>
      <c r="X78" s="306" t="n">
        <v>0</v>
      </c>
      <c r="Y78" s="306" t="n">
        <v>0</v>
      </c>
      <c r="Z78" s="306" t="n">
        <v>0</v>
      </c>
      <c r="AA78" s="306" t="n">
        <v>0</v>
      </c>
      <c r="AB78" s="306" t="n">
        <v>0</v>
      </c>
      <c r="AC78" s="306" t="n">
        <v>0</v>
      </c>
      <c r="AD78" s="306" t="n">
        <v>0</v>
      </c>
      <c r="AE78" s="306" t="n">
        <v>0</v>
      </c>
      <c r="AF78" s="306" t="n">
        <v>0</v>
      </c>
      <c r="AG78" s="306" t="n">
        <v>0</v>
      </c>
      <c r="AH78" s="306" t="n">
        <v>0</v>
      </c>
      <c r="AI78" s="306" t="n">
        <v>0</v>
      </c>
      <c r="AJ78" s="306" t="n">
        <v>0</v>
      </c>
      <c r="AK78" s="306" t="n">
        <v>0</v>
      </c>
      <c r="AL78" s="306" t="n">
        <v>0</v>
      </c>
      <c r="AM78" s="293" t="n">
        <f aca="false">SUM(H78:AL78)</f>
        <v>0</v>
      </c>
      <c r="AN78" s="1"/>
      <c r="AO78" s="1"/>
      <c r="AP78" s="1"/>
      <c r="AQ78" s="1"/>
      <c r="AR78" s="1"/>
      <c r="AS78" s="1"/>
      <c r="AT78" s="1"/>
    </row>
    <row r="79" customFormat="false" ht="12.75" hidden="true" customHeight="true" outlineLevel="0" collapsed="false">
      <c r="A79" s="303" t="s">
        <v>210</v>
      </c>
      <c r="B79" s="304"/>
      <c r="C79" s="289"/>
      <c r="D79" s="290" t="n">
        <v>0</v>
      </c>
      <c r="E79" s="291" t="n">
        <f aca="false">AM79</f>
        <v>0</v>
      </c>
      <c r="F79" s="305" t="n">
        <f aca="false">E79-D79</f>
        <v>0</v>
      </c>
      <c r="G79" s="284"/>
      <c r="H79" s="306" t="n">
        <v>0</v>
      </c>
      <c r="I79" s="306" t="n">
        <v>0</v>
      </c>
      <c r="J79" s="306" t="n">
        <v>0</v>
      </c>
      <c r="K79" s="306" t="n">
        <v>0</v>
      </c>
      <c r="L79" s="306" t="n">
        <v>0</v>
      </c>
      <c r="M79" s="306" t="n">
        <v>0</v>
      </c>
      <c r="N79" s="306" t="n">
        <v>0</v>
      </c>
      <c r="O79" s="306" t="n">
        <v>0</v>
      </c>
      <c r="P79" s="306" t="n">
        <v>0</v>
      </c>
      <c r="Q79" s="306" t="n">
        <v>0</v>
      </c>
      <c r="R79" s="306" t="n">
        <v>0</v>
      </c>
      <c r="S79" s="306" t="n">
        <v>0</v>
      </c>
      <c r="T79" s="306" t="n">
        <v>0</v>
      </c>
      <c r="U79" s="306" t="n">
        <v>0</v>
      </c>
      <c r="V79" s="306" t="n">
        <v>0</v>
      </c>
      <c r="W79" s="306" t="n">
        <v>0</v>
      </c>
      <c r="X79" s="306" t="n">
        <v>0</v>
      </c>
      <c r="Y79" s="306" t="n">
        <v>0</v>
      </c>
      <c r="Z79" s="306" t="n">
        <v>0</v>
      </c>
      <c r="AA79" s="306" t="n">
        <v>0</v>
      </c>
      <c r="AB79" s="306" t="n">
        <v>0</v>
      </c>
      <c r="AC79" s="306" t="n">
        <v>0</v>
      </c>
      <c r="AD79" s="306" t="n">
        <v>0</v>
      </c>
      <c r="AE79" s="306" t="n">
        <v>0</v>
      </c>
      <c r="AF79" s="306" t="n">
        <v>0</v>
      </c>
      <c r="AG79" s="306" t="n">
        <v>0</v>
      </c>
      <c r="AH79" s="306" t="n">
        <v>0</v>
      </c>
      <c r="AI79" s="306" t="n">
        <v>0</v>
      </c>
      <c r="AJ79" s="306" t="n">
        <v>0</v>
      </c>
      <c r="AK79" s="306" t="n">
        <v>0</v>
      </c>
      <c r="AL79" s="306" t="n">
        <v>0</v>
      </c>
      <c r="AM79" s="293" t="n">
        <f aca="false">SUM(H79:AL79)</f>
        <v>0</v>
      </c>
      <c r="AN79" s="1"/>
      <c r="AO79" s="1"/>
      <c r="AP79" s="1"/>
      <c r="AQ79" s="1"/>
      <c r="AR79" s="1"/>
      <c r="AS79" s="1"/>
      <c r="AT79" s="1"/>
    </row>
    <row r="80" customFormat="false" ht="12.75" hidden="true" customHeight="true" outlineLevel="0" collapsed="false">
      <c r="A80" s="303" t="s">
        <v>211</v>
      </c>
      <c r="B80" s="304"/>
      <c r="C80" s="289"/>
      <c r="D80" s="290" t="n">
        <v>0</v>
      </c>
      <c r="E80" s="291" t="n">
        <f aca="false">AM80</f>
        <v>0</v>
      </c>
      <c r="F80" s="305" t="n">
        <f aca="false">E80-D80</f>
        <v>0</v>
      </c>
      <c r="G80" s="284"/>
      <c r="H80" s="306" t="n">
        <v>0</v>
      </c>
      <c r="I80" s="306" t="n">
        <v>0</v>
      </c>
      <c r="J80" s="306" t="n">
        <v>0</v>
      </c>
      <c r="K80" s="306" t="n">
        <v>0</v>
      </c>
      <c r="L80" s="306" t="n">
        <v>0</v>
      </c>
      <c r="M80" s="306" t="n">
        <v>0</v>
      </c>
      <c r="N80" s="306" t="n">
        <v>0</v>
      </c>
      <c r="O80" s="306" t="n">
        <v>0</v>
      </c>
      <c r="P80" s="306" t="n">
        <v>0</v>
      </c>
      <c r="Q80" s="306" t="n">
        <v>0</v>
      </c>
      <c r="R80" s="306" t="n">
        <v>0</v>
      </c>
      <c r="S80" s="306" t="n">
        <v>0</v>
      </c>
      <c r="T80" s="306" t="n">
        <v>0</v>
      </c>
      <c r="U80" s="306" t="n">
        <v>0</v>
      </c>
      <c r="V80" s="306" t="n">
        <v>0</v>
      </c>
      <c r="W80" s="306" t="n">
        <v>0</v>
      </c>
      <c r="X80" s="306" t="n">
        <v>0</v>
      </c>
      <c r="Y80" s="306" t="n">
        <v>0</v>
      </c>
      <c r="Z80" s="306" t="n">
        <v>0</v>
      </c>
      <c r="AA80" s="306" t="n">
        <v>0</v>
      </c>
      <c r="AB80" s="306" t="n">
        <v>0</v>
      </c>
      <c r="AC80" s="306" t="n">
        <v>0</v>
      </c>
      <c r="AD80" s="306" t="n">
        <v>0</v>
      </c>
      <c r="AE80" s="306" t="n">
        <v>0</v>
      </c>
      <c r="AF80" s="306" t="n">
        <v>0</v>
      </c>
      <c r="AG80" s="306" t="n">
        <v>0</v>
      </c>
      <c r="AH80" s="306" t="n">
        <v>0</v>
      </c>
      <c r="AI80" s="306" t="n">
        <v>0</v>
      </c>
      <c r="AJ80" s="306" t="n">
        <v>0</v>
      </c>
      <c r="AK80" s="306" t="n">
        <v>0</v>
      </c>
      <c r="AL80" s="306" t="n">
        <v>0</v>
      </c>
      <c r="AM80" s="293" t="n">
        <f aca="false">SUM(H80:AL80)</f>
        <v>0</v>
      </c>
      <c r="AN80" s="1"/>
      <c r="AO80" s="1"/>
      <c r="AP80" s="1"/>
      <c r="AQ80" s="1"/>
      <c r="AR80" s="1"/>
      <c r="AS80" s="1"/>
      <c r="AT80" s="1"/>
    </row>
    <row r="81" customFormat="false" ht="12.75" hidden="true" customHeight="true" outlineLevel="0" collapsed="false">
      <c r="A81" s="303" t="s">
        <v>212</v>
      </c>
      <c r="B81" s="304"/>
      <c r="C81" s="289"/>
      <c r="D81" s="290" t="n">
        <v>0</v>
      </c>
      <c r="E81" s="291" t="n">
        <f aca="false">AM81</f>
        <v>0</v>
      </c>
      <c r="F81" s="305" t="n">
        <f aca="false">E81-D81</f>
        <v>0</v>
      </c>
      <c r="G81" s="284"/>
      <c r="H81" s="306" t="n">
        <v>0</v>
      </c>
      <c r="I81" s="306" t="n">
        <v>0</v>
      </c>
      <c r="J81" s="306" t="n">
        <v>0</v>
      </c>
      <c r="K81" s="306" t="n">
        <v>0</v>
      </c>
      <c r="L81" s="306" t="n">
        <v>0</v>
      </c>
      <c r="M81" s="306" t="n">
        <v>0</v>
      </c>
      <c r="N81" s="306" t="n">
        <v>0</v>
      </c>
      <c r="O81" s="306" t="n">
        <v>0</v>
      </c>
      <c r="P81" s="306" t="n">
        <v>0</v>
      </c>
      <c r="Q81" s="306" t="n">
        <v>0</v>
      </c>
      <c r="R81" s="306" t="n">
        <v>0</v>
      </c>
      <c r="S81" s="306" t="n">
        <v>0</v>
      </c>
      <c r="T81" s="306" t="n">
        <v>0</v>
      </c>
      <c r="U81" s="306" t="n">
        <v>0</v>
      </c>
      <c r="V81" s="306" t="n">
        <v>0</v>
      </c>
      <c r="W81" s="306" t="n">
        <v>0</v>
      </c>
      <c r="X81" s="306" t="n">
        <v>0</v>
      </c>
      <c r="Y81" s="306" t="n">
        <v>0</v>
      </c>
      <c r="Z81" s="306" t="n">
        <v>0</v>
      </c>
      <c r="AA81" s="306" t="n">
        <v>0</v>
      </c>
      <c r="AB81" s="306" t="n">
        <v>0</v>
      </c>
      <c r="AC81" s="306" t="n">
        <v>0</v>
      </c>
      <c r="AD81" s="306" t="n">
        <v>0</v>
      </c>
      <c r="AE81" s="306" t="n">
        <v>0</v>
      </c>
      <c r="AF81" s="306" t="n">
        <v>0</v>
      </c>
      <c r="AG81" s="306" t="n">
        <v>0</v>
      </c>
      <c r="AH81" s="306" t="n">
        <v>0</v>
      </c>
      <c r="AI81" s="306" t="n">
        <v>0</v>
      </c>
      <c r="AJ81" s="306" t="n">
        <v>0</v>
      </c>
      <c r="AK81" s="306" t="n">
        <v>0</v>
      </c>
      <c r="AL81" s="306" t="n">
        <v>0</v>
      </c>
      <c r="AM81" s="293" t="n">
        <f aca="false">SUM(H81:AL81)</f>
        <v>0</v>
      </c>
      <c r="AN81" s="1"/>
      <c r="AO81" s="1"/>
      <c r="AP81" s="1"/>
      <c r="AQ81" s="1"/>
      <c r="AR81" s="1"/>
      <c r="AS81" s="1"/>
      <c r="AT81" s="1"/>
    </row>
    <row r="82" customFormat="false" ht="12.75" hidden="false" customHeight="true" outlineLevel="0" collapsed="false">
      <c r="A82" s="303" t="s">
        <v>213</v>
      </c>
      <c r="B82" s="304"/>
      <c r="C82" s="289"/>
      <c r="D82" s="290" t="n">
        <v>0</v>
      </c>
      <c r="E82" s="291" t="n">
        <f aca="false">AM82</f>
        <v>0</v>
      </c>
      <c r="F82" s="305" t="n">
        <f aca="false">E82-D82</f>
        <v>0</v>
      </c>
      <c r="G82" s="284"/>
      <c r="H82" s="306" t="n">
        <v>0</v>
      </c>
      <c r="I82" s="306" t="n">
        <v>0</v>
      </c>
      <c r="J82" s="306" t="n">
        <v>0</v>
      </c>
      <c r="K82" s="306" t="n">
        <v>0</v>
      </c>
      <c r="L82" s="306" t="n">
        <v>0</v>
      </c>
      <c r="M82" s="306" t="n">
        <v>0</v>
      </c>
      <c r="N82" s="306" t="n">
        <v>0</v>
      </c>
      <c r="O82" s="306" t="n">
        <v>0</v>
      </c>
      <c r="P82" s="306" t="n">
        <v>0</v>
      </c>
      <c r="Q82" s="306" t="n">
        <v>0</v>
      </c>
      <c r="R82" s="306" t="n">
        <v>0</v>
      </c>
      <c r="S82" s="306" t="n">
        <v>0</v>
      </c>
      <c r="T82" s="306" t="n">
        <v>0</v>
      </c>
      <c r="U82" s="306" t="n">
        <v>0</v>
      </c>
      <c r="V82" s="306" t="n">
        <v>0</v>
      </c>
      <c r="W82" s="306" t="n">
        <v>0</v>
      </c>
      <c r="X82" s="306" t="n">
        <v>0</v>
      </c>
      <c r="Y82" s="306" t="n">
        <v>0</v>
      </c>
      <c r="Z82" s="306" t="n">
        <v>0</v>
      </c>
      <c r="AA82" s="306" t="n">
        <v>0</v>
      </c>
      <c r="AB82" s="306" t="n">
        <v>0</v>
      </c>
      <c r="AC82" s="306" t="n">
        <v>0</v>
      </c>
      <c r="AD82" s="306" t="n">
        <v>0</v>
      </c>
      <c r="AE82" s="306" t="n">
        <v>0</v>
      </c>
      <c r="AF82" s="306" t="n">
        <v>0</v>
      </c>
      <c r="AG82" s="306" t="n">
        <v>0</v>
      </c>
      <c r="AH82" s="306" t="n">
        <v>0</v>
      </c>
      <c r="AI82" s="306" t="n">
        <v>0</v>
      </c>
      <c r="AJ82" s="306" t="n">
        <v>0</v>
      </c>
      <c r="AK82" s="306" t="n">
        <v>0</v>
      </c>
      <c r="AL82" s="306" t="n">
        <v>0</v>
      </c>
      <c r="AM82" s="293" t="n">
        <f aca="false">SUM(H82:AL82)</f>
        <v>0</v>
      </c>
      <c r="AN82" s="1"/>
      <c r="AO82" s="1"/>
      <c r="AP82" s="1"/>
      <c r="AQ82" s="1"/>
      <c r="AR82" s="1"/>
      <c r="AS82" s="1"/>
      <c r="AT82" s="1"/>
    </row>
    <row r="83" customFormat="false" ht="12.75" hidden="false" customHeight="true" outlineLevel="0" collapsed="false">
      <c r="A83" s="303" t="s">
        <v>214</v>
      </c>
      <c r="B83" s="304"/>
      <c r="C83" s="289"/>
      <c r="D83" s="290" t="n">
        <v>0</v>
      </c>
      <c r="E83" s="291" t="n">
        <f aca="false">AM83</f>
        <v>0</v>
      </c>
      <c r="F83" s="305" t="n">
        <f aca="false">E83-D83</f>
        <v>0</v>
      </c>
      <c r="G83" s="307" t="s">
        <v>215</v>
      </c>
      <c r="H83" s="308"/>
      <c r="I83" s="308"/>
      <c r="J83" s="308"/>
      <c r="K83" s="308"/>
      <c r="L83" s="308"/>
      <c r="M83" s="308"/>
      <c r="N83" s="308"/>
      <c r="O83" s="308"/>
      <c r="P83" s="308"/>
      <c r="Q83" s="308"/>
      <c r="R83" s="308"/>
      <c r="S83" s="308"/>
      <c r="T83" s="308"/>
      <c r="U83" s="308"/>
      <c r="V83" s="308"/>
      <c r="W83" s="308"/>
      <c r="X83" s="308"/>
      <c r="Y83" s="308"/>
      <c r="Z83" s="308"/>
      <c r="AA83" s="308"/>
      <c r="AB83" s="308"/>
      <c r="AC83" s="308"/>
      <c r="AD83" s="308"/>
      <c r="AE83" s="308"/>
      <c r="AF83" s="308"/>
      <c r="AG83" s="308"/>
      <c r="AH83" s="308"/>
      <c r="AI83" s="308"/>
      <c r="AJ83" s="308"/>
      <c r="AK83" s="308"/>
      <c r="AL83" s="308"/>
      <c r="AM83" s="293" t="n">
        <f aca="false">SUM(H83:AL83)</f>
        <v>0</v>
      </c>
      <c r="AN83" s="1"/>
      <c r="AO83" s="1"/>
      <c r="AP83" s="1"/>
      <c r="AQ83" s="1"/>
      <c r="AR83" s="1"/>
      <c r="AS83" s="1"/>
      <c r="AT83" s="1"/>
    </row>
    <row r="84" customFormat="false" ht="12.75" hidden="true" customHeight="true" outlineLevel="0" collapsed="false">
      <c r="A84" s="309" t="s">
        <v>216</v>
      </c>
      <c r="B84" s="304"/>
      <c r="C84" s="289"/>
      <c r="D84" s="290" t="n">
        <v>0</v>
      </c>
      <c r="E84" s="291" t="n">
        <f aca="false">AM84</f>
        <v>0</v>
      </c>
      <c r="F84" s="305" t="n">
        <f aca="false">E84-D84</f>
        <v>0</v>
      </c>
      <c r="G84" s="284"/>
      <c r="H84" s="306" t="n">
        <v>0</v>
      </c>
      <c r="I84" s="306" t="n">
        <v>0</v>
      </c>
      <c r="J84" s="306" t="n">
        <v>0</v>
      </c>
      <c r="K84" s="306" t="n">
        <v>0</v>
      </c>
      <c r="L84" s="306" t="n">
        <v>0</v>
      </c>
      <c r="M84" s="306" t="n">
        <v>0</v>
      </c>
      <c r="N84" s="306" t="n">
        <v>0</v>
      </c>
      <c r="O84" s="306" t="n">
        <v>0</v>
      </c>
      <c r="P84" s="306" t="n">
        <v>0</v>
      </c>
      <c r="Q84" s="306" t="n">
        <v>0</v>
      </c>
      <c r="R84" s="306" t="n">
        <v>0</v>
      </c>
      <c r="S84" s="306" t="n">
        <v>0</v>
      </c>
      <c r="T84" s="306" t="n">
        <v>0</v>
      </c>
      <c r="U84" s="306" t="n">
        <v>0</v>
      </c>
      <c r="V84" s="306" t="n">
        <v>0</v>
      </c>
      <c r="W84" s="306" t="n">
        <v>0</v>
      </c>
      <c r="X84" s="306" t="n">
        <v>0</v>
      </c>
      <c r="Y84" s="306" t="n">
        <v>0</v>
      </c>
      <c r="Z84" s="306" t="n">
        <v>0</v>
      </c>
      <c r="AA84" s="306" t="n">
        <v>0</v>
      </c>
      <c r="AB84" s="306" t="n">
        <v>0</v>
      </c>
      <c r="AC84" s="306" t="n">
        <v>0</v>
      </c>
      <c r="AD84" s="306" t="n">
        <v>0</v>
      </c>
      <c r="AE84" s="306" t="n">
        <v>0</v>
      </c>
      <c r="AF84" s="306" t="n">
        <v>0</v>
      </c>
      <c r="AG84" s="306" t="n">
        <v>0</v>
      </c>
      <c r="AH84" s="306" t="n">
        <v>0</v>
      </c>
      <c r="AI84" s="306" t="n">
        <v>0</v>
      </c>
      <c r="AJ84" s="306" t="n">
        <v>0</v>
      </c>
      <c r="AK84" s="306" t="n">
        <v>0</v>
      </c>
      <c r="AL84" s="306" t="n">
        <v>0</v>
      </c>
      <c r="AM84" s="293" t="n">
        <f aca="false">SUM(H84:AL84)</f>
        <v>0</v>
      </c>
      <c r="AN84" s="1"/>
      <c r="AO84" s="1"/>
      <c r="AP84" s="1"/>
      <c r="AQ84" s="1"/>
      <c r="AR84" s="1"/>
      <c r="AS84" s="1"/>
      <c r="AT84" s="1"/>
    </row>
    <row r="85" customFormat="false" ht="12.75" hidden="true" customHeight="true" outlineLevel="0" collapsed="false">
      <c r="A85" s="309" t="s">
        <v>216</v>
      </c>
      <c r="B85" s="304"/>
      <c r="C85" s="289"/>
      <c r="D85" s="290" t="n">
        <v>0</v>
      </c>
      <c r="E85" s="291" t="n">
        <f aca="false">AM85</f>
        <v>0</v>
      </c>
      <c r="F85" s="305" t="n">
        <f aca="false">E85-D85</f>
        <v>0</v>
      </c>
      <c r="G85" s="284"/>
      <c r="H85" s="306" t="n">
        <v>0</v>
      </c>
      <c r="I85" s="306" t="n">
        <v>0</v>
      </c>
      <c r="J85" s="306" t="n">
        <v>0</v>
      </c>
      <c r="K85" s="306" t="n">
        <v>0</v>
      </c>
      <c r="L85" s="306" t="n">
        <v>0</v>
      </c>
      <c r="M85" s="306" t="n">
        <v>0</v>
      </c>
      <c r="N85" s="306" t="n">
        <v>0</v>
      </c>
      <c r="O85" s="306" t="n">
        <v>0</v>
      </c>
      <c r="P85" s="306" t="n">
        <v>0</v>
      </c>
      <c r="Q85" s="306" t="n">
        <v>0</v>
      </c>
      <c r="R85" s="306" t="n">
        <v>0</v>
      </c>
      <c r="S85" s="306" t="n">
        <v>0</v>
      </c>
      <c r="T85" s="306" t="n">
        <v>0</v>
      </c>
      <c r="U85" s="306" t="n">
        <v>0</v>
      </c>
      <c r="V85" s="306" t="n">
        <v>0</v>
      </c>
      <c r="W85" s="306" t="n">
        <v>0</v>
      </c>
      <c r="X85" s="306" t="n">
        <v>0</v>
      </c>
      <c r="Y85" s="306" t="n">
        <v>0</v>
      </c>
      <c r="Z85" s="306" t="n">
        <v>0</v>
      </c>
      <c r="AA85" s="306" t="n">
        <v>0</v>
      </c>
      <c r="AB85" s="306" t="n">
        <v>0</v>
      </c>
      <c r="AC85" s="306" t="n">
        <v>0</v>
      </c>
      <c r="AD85" s="306" t="n">
        <v>0</v>
      </c>
      <c r="AE85" s="306" t="n">
        <v>0</v>
      </c>
      <c r="AF85" s="306" t="n">
        <v>0</v>
      </c>
      <c r="AG85" s="306" t="n">
        <v>0</v>
      </c>
      <c r="AH85" s="306" t="n">
        <v>0</v>
      </c>
      <c r="AI85" s="306" t="n">
        <v>0</v>
      </c>
      <c r="AJ85" s="306" t="n">
        <v>0</v>
      </c>
      <c r="AK85" s="306" t="n">
        <v>0</v>
      </c>
      <c r="AL85" s="306" t="n">
        <v>0</v>
      </c>
      <c r="AM85" s="293" t="n">
        <f aca="false">SUM(H85:AL85)</f>
        <v>0</v>
      </c>
      <c r="AN85" s="1"/>
      <c r="AO85" s="1"/>
      <c r="AP85" s="1"/>
      <c r="AQ85" s="1"/>
      <c r="AR85" s="1"/>
      <c r="AS85" s="1"/>
      <c r="AT85" s="1"/>
    </row>
    <row r="86" customFormat="false" ht="12.75" hidden="true" customHeight="true" outlineLevel="0" collapsed="false">
      <c r="A86" s="309" t="s">
        <v>216</v>
      </c>
      <c r="B86" s="304"/>
      <c r="C86" s="289"/>
      <c r="D86" s="290" t="n">
        <v>0</v>
      </c>
      <c r="E86" s="291" t="n">
        <f aca="false">AM86</f>
        <v>0</v>
      </c>
      <c r="F86" s="305" t="n">
        <f aca="false">E86-D86</f>
        <v>0</v>
      </c>
      <c r="G86" s="284"/>
      <c r="H86" s="306" t="n">
        <v>0</v>
      </c>
      <c r="I86" s="306" t="n">
        <v>0</v>
      </c>
      <c r="J86" s="306" t="n">
        <v>0</v>
      </c>
      <c r="K86" s="306" t="n">
        <v>0</v>
      </c>
      <c r="L86" s="306" t="n">
        <v>0</v>
      </c>
      <c r="M86" s="306" t="n">
        <v>0</v>
      </c>
      <c r="N86" s="306" t="n">
        <v>0</v>
      </c>
      <c r="O86" s="306" t="n">
        <v>0</v>
      </c>
      <c r="P86" s="306" t="n">
        <v>0</v>
      </c>
      <c r="Q86" s="306" t="n">
        <v>0</v>
      </c>
      <c r="R86" s="306" t="n">
        <v>0</v>
      </c>
      <c r="S86" s="306" t="n">
        <v>0</v>
      </c>
      <c r="T86" s="306" t="n">
        <v>0</v>
      </c>
      <c r="U86" s="306" t="n">
        <v>0</v>
      </c>
      <c r="V86" s="306" t="n">
        <v>0</v>
      </c>
      <c r="W86" s="306" t="n">
        <v>0</v>
      </c>
      <c r="X86" s="306" t="n">
        <v>0</v>
      </c>
      <c r="Y86" s="306" t="n">
        <v>0</v>
      </c>
      <c r="Z86" s="306" t="n">
        <v>0</v>
      </c>
      <c r="AA86" s="306" t="n">
        <v>0</v>
      </c>
      <c r="AB86" s="306" t="n">
        <v>0</v>
      </c>
      <c r="AC86" s="306" t="n">
        <v>0</v>
      </c>
      <c r="AD86" s="306" t="n">
        <v>0</v>
      </c>
      <c r="AE86" s="306" t="n">
        <v>0</v>
      </c>
      <c r="AF86" s="306" t="n">
        <v>0</v>
      </c>
      <c r="AG86" s="306" t="n">
        <v>0</v>
      </c>
      <c r="AH86" s="306" t="n">
        <v>0</v>
      </c>
      <c r="AI86" s="306" t="n">
        <v>0</v>
      </c>
      <c r="AJ86" s="306" t="n">
        <v>0</v>
      </c>
      <c r="AK86" s="306" t="n">
        <v>0</v>
      </c>
      <c r="AL86" s="306" t="n">
        <v>0</v>
      </c>
      <c r="AM86" s="293" t="n">
        <f aca="false">SUM(H86:AL86)</f>
        <v>0</v>
      </c>
      <c r="AN86" s="1"/>
      <c r="AO86" s="1"/>
      <c r="AP86" s="1"/>
      <c r="AQ86" s="1"/>
      <c r="AR86" s="1"/>
      <c r="AS86" s="1"/>
      <c r="AT86" s="1"/>
    </row>
    <row r="87" customFormat="false" ht="12.75" hidden="false" customHeight="true" outlineLevel="0" collapsed="false">
      <c r="A87" s="303" t="s">
        <v>217</v>
      </c>
      <c r="B87" s="304"/>
      <c r="C87" s="289"/>
      <c r="D87" s="290" t="n">
        <v>0</v>
      </c>
      <c r="E87" s="291" t="n">
        <f aca="false">AM87</f>
        <v>0</v>
      </c>
      <c r="F87" s="305" t="n">
        <f aca="false">E87-D87</f>
        <v>0</v>
      </c>
      <c r="G87" s="284"/>
      <c r="H87" s="306" t="n">
        <v>0</v>
      </c>
      <c r="I87" s="306" t="n">
        <v>0</v>
      </c>
      <c r="J87" s="306" t="n">
        <v>0</v>
      </c>
      <c r="K87" s="306" t="n">
        <v>0</v>
      </c>
      <c r="L87" s="306" t="n">
        <v>0</v>
      </c>
      <c r="M87" s="306" t="n">
        <v>0</v>
      </c>
      <c r="N87" s="306" t="n">
        <v>0</v>
      </c>
      <c r="O87" s="306" t="n">
        <v>0</v>
      </c>
      <c r="P87" s="306" t="n">
        <v>0</v>
      </c>
      <c r="Q87" s="306" t="n">
        <v>0</v>
      </c>
      <c r="R87" s="306" t="n">
        <v>0</v>
      </c>
      <c r="S87" s="306" t="n">
        <v>0</v>
      </c>
      <c r="T87" s="306" t="n">
        <v>0</v>
      </c>
      <c r="U87" s="306" t="n">
        <v>0</v>
      </c>
      <c r="V87" s="306" t="n">
        <v>0</v>
      </c>
      <c r="W87" s="306" t="n">
        <v>0</v>
      </c>
      <c r="X87" s="306" t="n">
        <v>0</v>
      </c>
      <c r="Y87" s="306" t="n">
        <v>0</v>
      </c>
      <c r="Z87" s="306" t="n">
        <v>0</v>
      </c>
      <c r="AA87" s="306" t="n">
        <v>0</v>
      </c>
      <c r="AB87" s="306" t="n">
        <v>0</v>
      </c>
      <c r="AC87" s="306" t="n">
        <v>0</v>
      </c>
      <c r="AD87" s="306" t="n">
        <v>0</v>
      </c>
      <c r="AE87" s="306" t="n">
        <v>0</v>
      </c>
      <c r="AF87" s="306" t="n">
        <v>0</v>
      </c>
      <c r="AG87" s="306" t="n">
        <v>0</v>
      </c>
      <c r="AH87" s="306" t="n">
        <v>0</v>
      </c>
      <c r="AI87" s="306" t="n">
        <v>0</v>
      </c>
      <c r="AJ87" s="306" t="n">
        <v>0</v>
      </c>
      <c r="AK87" s="306" t="n">
        <v>0</v>
      </c>
      <c r="AL87" s="306" t="n">
        <v>0</v>
      </c>
      <c r="AM87" s="293" t="n">
        <f aca="false">SUM(H87:AL87)</f>
        <v>0</v>
      </c>
      <c r="AN87" s="1"/>
      <c r="AO87" s="1"/>
      <c r="AP87" s="1"/>
      <c r="AQ87" s="1"/>
      <c r="AR87" s="1"/>
      <c r="AS87" s="1"/>
      <c r="AT87" s="1"/>
    </row>
    <row r="88" customFormat="false" ht="12.75" hidden="false" customHeight="true" outlineLevel="0" collapsed="false">
      <c r="A88" s="288" t="s">
        <v>218</v>
      </c>
      <c r="B88" s="304"/>
      <c r="C88" s="289"/>
      <c r="D88" s="290" t="n">
        <v>0</v>
      </c>
      <c r="E88" s="291" t="n">
        <f aca="false">AM88</f>
        <v>0</v>
      </c>
      <c r="F88" s="305" t="n">
        <f aca="false">E88-D88</f>
        <v>0</v>
      </c>
      <c r="G88" s="284"/>
      <c r="H88" s="306" t="n">
        <v>0</v>
      </c>
      <c r="I88" s="306" t="n">
        <v>0</v>
      </c>
      <c r="J88" s="306" t="n">
        <v>0</v>
      </c>
      <c r="K88" s="306" t="n">
        <v>0</v>
      </c>
      <c r="L88" s="306" t="n">
        <v>0</v>
      </c>
      <c r="M88" s="306" t="n">
        <v>0</v>
      </c>
      <c r="N88" s="306" t="n">
        <v>0</v>
      </c>
      <c r="O88" s="306" t="n">
        <v>0</v>
      </c>
      <c r="P88" s="306" t="n">
        <v>0</v>
      </c>
      <c r="Q88" s="306" t="n">
        <v>0</v>
      </c>
      <c r="R88" s="306" t="n">
        <v>0</v>
      </c>
      <c r="S88" s="306" t="n">
        <v>0</v>
      </c>
      <c r="T88" s="306" t="n">
        <v>0</v>
      </c>
      <c r="U88" s="306" t="n">
        <v>0</v>
      </c>
      <c r="V88" s="306" t="n">
        <v>0</v>
      </c>
      <c r="W88" s="306" t="n">
        <v>0</v>
      </c>
      <c r="X88" s="306" t="n">
        <v>0</v>
      </c>
      <c r="Y88" s="306" t="n">
        <v>0</v>
      </c>
      <c r="Z88" s="306" t="n">
        <v>0</v>
      </c>
      <c r="AA88" s="306" t="n">
        <v>0</v>
      </c>
      <c r="AB88" s="306" t="n">
        <v>0</v>
      </c>
      <c r="AC88" s="306" t="n">
        <v>0</v>
      </c>
      <c r="AD88" s="306" t="n">
        <v>0</v>
      </c>
      <c r="AE88" s="306" t="n">
        <v>0</v>
      </c>
      <c r="AF88" s="306" t="n">
        <v>0</v>
      </c>
      <c r="AG88" s="306" t="n">
        <v>0</v>
      </c>
      <c r="AH88" s="306" t="n">
        <v>0</v>
      </c>
      <c r="AI88" s="306" t="n">
        <v>0</v>
      </c>
      <c r="AJ88" s="306" t="n">
        <v>0</v>
      </c>
      <c r="AK88" s="306" t="n">
        <v>0</v>
      </c>
      <c r="AL88" s="306" t="n">
        <v>0</v>
      </c>
      <c r="AM88" s="293" t="n">
        <f aca="false">SUM(H88:AL88)</f>
        <v>0</v>
      </c>
      <c r="AN88" s="1"/>
      <c r="AO88" s="1"/>
      <c r="AP88" s="1"/>
      <c r="AQ88" s="1"/>
      <c r="AR88" s="1"/>
      <c r="AS88" s="1"/>
      <c r="AT88" s="1"/>
    </row>
    <row r="89" customFormat="false" ht="12.75" hidden="true" customHeight="true" outlineLevel="0" collapsed="false">
      <c r="A89" s="288" t="s">
        <v>219</v>
      </c>
      <c r="B89" s="304"/>
      <c r="C89" s="289"/>
      <c r="D89" s="290" t="n">
        <v>0</v>
      </c>
      <c r="E89" s="291" t="n">
        <f aca="false">AM89</f>
        <v>0</v>
      </c>
      <c r="F89" s="305" t="n">
        <f aca="false">E89-D89</f>
        <v>0</v>
      </c>
      <c r="G89" s="284"/>
      <c r="H89" s="306" t="n">
        <v>0</v>
      </c>
      <c r="I89" s="306" t="n">
        <v>0</v>
      </c>
      <c r="J89" s="306" t="n">
        <v>0</v>
      </c>
      <c r="K89" s="306" t="n">
        <v>0</v>
      </c>
      <c r="L89" s="306" t="n">
        <v>0</v>
      </c>
      <c r="M89" s="306" t="n">
        <v>0</v>
      </c>
      <c r="N89" s="306" t="n">
        <v>0</v>
      </c>
      <c r="O89" s="306" t="n">
        <v>0</v>
      </c>
      <c r="P89" s="306" t="n">
        <v>0</v>
      </c>
      <c r="Q89" s="306" t="n">
        <v>0</v>
      </c>
      <c r="R89" s="306" t="n">
        <v>0</v>
      </c>
      <c r="S89" s="306" t="n">
        <v>0</v>
      </c>
      <c r="T89" s="306" t="n">
        <v>0</v>
      </c>
      <c r="U89" s="306" t="n">
        <v>0</v>
      </c>
      <c r="V89" s="306" t="n">
        <v>0</v>
      </c>
      <c r="W89" s="306" t="n">
        <v>0</v>
      </c>
      <c r="X89" s="306" t="n">
        <v>0</v>
      </c>
      <c r="Y89" s="306" t="n">
        <v>0</v>
      </c>
      <c r="Z89" s="306" t="n">
        <v>0</v>
      </c>
      <c r="AA89" s="306" t="n">
        <v>0</v>
      </c>
      <c r="AB89" s="306" t="n">
        <v>0</v>
      </c>
      <c r="AC89" s="306" t="n">
        <v>0</v>
      </c>
      <c r="AD89" s="306" t="n">
        <v>0</v>
      </c>
      <c r="AE89" s="306" t="n">
        <v>0</v>
      </c>
      <c r="AF89" s="306" t="n">
        <v>0</v>
      </c>
      <c r="AG89" s="306" t="n">
        <v>0</v>
      </c>
      <c r="AH89" s="306" t="n">
        <v>0</v>
      </c>
      <c r="AI89" s="306" t="n">
        <v>0</v>
      </c>
      <c r="AJ89" s="306" t="n">
        <v>0</v>
      </c>
      <c r="AK89" s="306" t="n">
        <v>0</v>
      </c>
      <c r="AL89" s="306" t="n">
        <v>0</v>
      </c>
      <c r="AM89" s="293" t="n">
        <f aca="false">SUM(H89:AL89)</f>
        <v>0</v>
      </c>
      <c r="AN89" s="1"/>
      <c r="AO89" s="1"/>
      <c r="AP89" s="1"/>
      <c r="AQ89" s="1"/>
      <c r="AR89" s="1"/>
      <c r="AS89" s="1"/>
      <c r="AT89" s="1"/>
    </row>
    <row r="90" customFormat="false" ht="12.75" hidden="true" customHeight="true" outlineLevel="0" collapsed="false">
      <c r="A90" s="288" t="s">
        <v>220</v>
      </c>
      <c r="B90" s="304"/>
      <c r="C90" s="289"/>
      <c r="D90" s="290" t="n">
        <v>0</v>
      </c>
      <c r="E90" s="291" t="n">
        <f aca="false">AM90</f>
        <v>0</v>
      </c>
      <c r="F90" s="305" t="n">
        <f aca="false">E90-D90</f>
        <v>0</v>
      </c>
      <c r="G90" s="284"/>
      <c r="H90" s="306" t="n">
        <v>0</v>
      </c>
      <c r="I90" s="306" t="n">
        <v>0</v>
      </c>
      <c r="J90" s="306" t="n">
        <v>0</v>
      </c>
      <c r="K90" s="306" t="n">
        <v>0</v>
      </c>
      <c r="L90" s="306" t="n">
        <v>0</v>
      </c>
      <c r="M90" s="306" t="n">
        <v>0</v>
      </c>
      <c r="N90" s="306" t="n">
        <v>0</v>
      </c>
      <c r="O90" s="306" t="n">
        <v>0</v>
      </c>
      <c r="P90" s="306" t="n">
        <v>0</v>
      </c>
      <c r="Q90" s="306" t="n">
        <v>0</v>
      </c>
      <c r="R90" s="306" t="n">
        <v>0</v>
      </c>
      <c r="S90" s="306" t="n">
        <v>0</v>
      </c>
      <c r="T90" s="306" t="n">
        <v>0</v>
      </c>
      <c r="U90" s="306" t="n">
        <v>0</v>
      </c>
      <c r="V90" s="306" t="n">
        <v>0</v>
      </c>
      <c r="W90" s="306" t="n">
        <v>0</v>
      </c>
      <c r="X90" s="306" t="n">
        <v>0</v>
      </c>
      <c r="Y90" s="306" t="n">
        <v>0</v>
      </c>
      <c r="Z90" s="306" t="n">
        <v>0</v>
      </c>
      <c r="AA90" s="306" t="n">
        <v>0</v>
      </c>
      <c r="AB90" s="306" t="n">
        <v>0</v>
      </c>
      <c r="AC90" s="306" t="n">
        <v>0</v>
      </c>
      <c r="AD90" s="306" t="n">
        <v>0</v>
      </c>
      <c r="AE90" s="306" t="n">
        <v>0</v>
      </c>
      <c r="AF90" s="306" t="n">
        <v>0</v>
      </c>
      <c r="AG90" s="306" t="n">
        <v>0</v>
      </c>
      <c r="AH90" s="306" t="n">
        <v>0</v>
      </c>
      <c r="AI90" s="306" t="n">
        <v>0</v>
      </c>
      <c r="AJ90" s="306" t="n">
        <v>0</v>
      </c>
      <c r="AK90" s="306" t="n">
        <v>0</v>
      </c>
      <c r="AL90" s="306" t="n">
        <v>0</v>
      </c>
      <c r="AM90" s="293" t="n">
        <f aca="false">SUM(H90:AL90)</f>
        <v>0</v>
      </c>
      <c r="AN90" s="1"/>
      <c r="AO90" s="1"/>
      <c r="AP90" s="1"/>
      <c r="AQ90" s="1"/>
      <c r="AR90" s="1"/>
      <c r="AS90" s="1"/>
      <c r="AT90" s="1"/>
    </row>
    <row r="91" customFormat="false" ht="12.75" hidden="false" customHeight="true" outlineLevel="0" collapsed="false">
      <c r="A91" s="310" t="s">
        <v>221</v>
      </c>
      <c r="B91" s="311"/>
      <c r="C91" s="289"/>
      <c r="D91" s="290" t="n">
        <v>0</v>
      </c>
      <c r="E91" s="291" t="n">
        <f aca="false">AM91</f>
        <v>0</v>
      </c>
      <c r="F91" s="305" t="n">
        <f aca="false">E91-D91</f>
        <v>0</v>
      </c>
      <c r="G91" s="284"/>
      <c r="H91" s="312" t="n">
        <v>0</v>
      </c>
      <c r="I91" s="312" t="n">
        <v>0</v>
      </c>
      <c r="J91" s="312" t="n">
        <v>0</v>
      </c>
      <c r="K91" s="312" t="n">
        <v>0</v>
      </c>
      <c r="L91" s="312" t="n">
        <v>0</v>
      </c>
      <c r="M91" s="312" t="n">
        <v>0</v>
      </c>
      <c r="N91" s="312" t="n">
        <v>0</v>
      </c>
      <c r="O91" s="312" t="n">
        <v>0</v>
      </c>
      <c r="P91" s="312" t="n">
        <v>0</v>
      </c>
      <c r="Q91" s="312" t="n">
        <v>0</v>
      </c>
      <c r="R91" s="312" t="n">
        <v>0</v>
      </c>
      <c r="S91" s="312" t="n">
        <v>0</v>
      </c>
      <c r="T91" s="312" t="n">
        <v>0</v>
      </c>
      <c r="U91" s="312" t="n">
        <v>0</v>
      </c>
      <c r="V91" s="312" t="n">
        <v>0</v>
      </c>
      <c r="W91" s="312" t="n">
        <v>0</v>
      </c>
      <c r="X91" s="312" t="n">
        <v>0</v>
      </c>
      <c r="Y91" s="312" t="n">
        <v>0</v>
      </c>
      <c r="Z91" s="312" t="n">
        <v>0</v>
      </c>
      <c r="AA91" s="312" t="n">
        <v>0</v>
      </c>
      <c r="AB91" s="312" t="n">
        <v>0</v>
      </c>
      <c r="AC91" s="312" t="n">
        <v>0</v>
      </c>
      <c r="AD91" s="312" t="n">
        <v>0</v>
      </c>
      <c r="AE91" s="312" t="n">
        <v>0</v>
      </c>
      <c r="AF91" s="312" t="n">
        <v>0</v>
      </c>
      <c r="AG91" s="312" t="n">
        <v>0</v>
      </c>
      <c r="AH91" s="312" t="n">
        <v>0</v>
      </c>
      <c r="AI91" s="312" t="n">
        <v>0</v>
      </c>
      <c r="AJ91" s="312" t="n">
        <v>0</v>
      </c>
      <c r="AK91" s="312" t="n">
        <v>0</v>
      </c>
      <c r="AL91" s="312" t="n">
        <v>0</v>
      </c>
      <c r="AM91" s="293" t="n">
        <f aca="false">SUM(H91:AL91)</f>
        <v>0</v>
      </c>
      <c r="AN91" s="1"/>
      <c r="AO91" s="1"/>
      <c r="AP91" s="1"/>
      <c r="AQ91" s="1"/>
      <c r="AR91" s="1"/>
      <c r="AS91" s="1"/>
      <c r="AT91" s="1"/>
    </row>
    <row r="92" customFormat="false" ht="12.75" hidden="false" customHeight="true" outlineLevel="0" collapsed="false">
      <c r="A92" s="288" t="s">
        <v>222</v>
      </c>
      <c r="B92" s="304"/>
      <c r="C92" s="289"/>
      <c r="D92" s="290" t="n">
        <v>0</v>
      </c>
      <c r="E92" s="291" t="n">
        <f aca="false">AM92</f>
        <v>0</v>
      </c>
      <c r="F92" s="305" t="n">
        <f aca="false">E92-D92</f>
        <v>0</v>
      </c>
      <c r="G92" s="284"/>
      <c r="H92" s="306" t="n">
        <v>0</v>
      </c>
      <c r="I92" s="306" t="n">
        <v>0</v>
      </c>
      <c r="J92" s="306" t="n">
        <v>0</v>
      </c>
      <c r="K92" s="306" t="n">
        <v>0</v>
      </c>
      <c r="L92" s="306" t="n">
        <v>0</v>
      </c>
      <c r="M92" s="306" t="n">
        <v>0</v>
      </c>
      <c r="N92" s="306" t="n">
        <v>0</v>
      </c>
      <c r="O92" s="306" t="n">
        <v>0</v>
      </c>
      <c r="P92" s="306" t="n">
        <v>0</v>
      </c>
      <c r="Q92" s="306" t="n">
        <v>0</v>
      </c>
      <c r="R92" s="306" t="n">
        <v>0</v>
      </c>
      <c r="S92" s="306" t="n">
        <v>0</v>
      </c>
      <c r="T92" s="306" t="n">
        <v>0</v>
      </c>
      <c r="U92" s="306" t="n">
        <v>0</v>
      </c>
      <c r="V92" s="306" t="n">
        <v>0</v>
      </c>
      <c r="W92" s="306" t="n">
        <v>0</v>
      </c>
      <c r="X92" s="306" t="n">
        <v>0</v>
      </c>
      <c r="Y92" s="306" t="n">
        <v>0</v>
      </c>
      <c r="Z92" s="306" t="n">
        <v>0</v>
      </c>
      <c r="AA92" s="306" t="n">
        <v>0</v>
      </c>
      <c r="AB92" s="306" t="n">
        <v>0</v>
      </c>
      <c r="AC92" s="306" t="n">
        <v>0</v>
      </c>
      <c r="AD92" s="306" t="n">
        <v>0</v>
      </c>
      <c r="AE92" s="306" t="n">
        <v>0</v>
      </c>
      <c r="AF92" s="306" t="n">
        <v>0</v>
      </c>
      <c r="AG92" s="306" t="n">
        <v>0</v>
      </c>
      <c r="AH92" s="306" t="n">
        <v>0</v>
      </c>
      <c r="AI92" s="306" t="n">
        <v>0</v>
      </c>
      <c r="AJ92" s="306" t="n">
        <v>0</v>
      </c>
      <c r="AK92" s="306" t="n">
        <v>0</v>
      </c>
      <c r="AL92" s="306" t="n">
        <v>0</v>
      </c>
      <c r="AM92" s="293" t="n">
        <f aca="false">SUM(H92:AL92)</f>
        <v>0</v>
      </c>
      <c r="AN92" s="1"/>
      <c r="AO92" s="1"/>
      <c r="AP92" s="1"/>
      <c r="AQ92" s="1"/>
      <c r="AR92" s="1"/>
      <c r="AS92" s="1"/>
      <c r="AT92" s="1"/>
    </row>
    <row r="93" customFormat="false" ht="12.75" hidden="true" customHeight="true" outlineLevel="0" collapsed="false">
      <c r="A93" s="288" t="s">
        <v>223</v>
      </c>
      <c r="B93" s="304"/>
      <c r="C93" s="289"/>
      <c r="D93" s="290" t="n">
        <v>0</v>
      </c>
      <c r="E93" s="291" t="n">
        <f aca="false">AM93</f>
        <v>0</v>
      </c>
      <c r="F93" s="305" t="n">
        <f aca="false">E93-D93</f>
        <v>0</v>
      </c>
      <c r="G93" s="284"/>
      <c r="H93" s="306" t="n">
        <v>0</v>
      </c>
      <c r="I93" s="306" t="n">
        <v>0</v>
      </c>
      <c r="J93" s="306" t="n">
        <v>0</v>
      </c>
      <c r="K93" s="306" t="n">
        <v>0</v>
      </c>
      <c r="L93" s="306" t="n">
        <v>0</v>
      </c>
      <c r="M93" s="306" t="n">
        <v>0</v>
      </c>
      <c r="N93" s="306" t="n">
        <v>0</v>
      </c>
      <c r="O93" s="306" t="n">
        <v>0</v>
      </c>
      <c r="P93" s="306" t="n">
        <v>0</v>
      </c>
      <c r="Q93" s="306" t="n">
        <v>0</v>
      </c>
      <c r="R93" s="306" t="n">
        <v>0</v>
      </c>
      <c r="S93" s="306" t="n">
        <v>0</v>
      </c>
      <c r="T93" s="306" t="n">
        <v>0</v>
      </c>
      <c r="U93" s="306" t="n">
        <v>0</v>
      </c>
      <c r="V93" s="306" t="n">
        <v>0</v>
      </c>
      <c r="W93" s="306" t="n">
        <v>0</v>
      </c>
      <c r="X93" s="306" t="n">
        <v>0</v>
      </c>
      <c r="Y93" s="306" t="n">
        <v>0</v>
      </c>
      <c r="Z93" s="306" t="n">
        <v>0</v>
      </c>
      <c r="AA93" s="306" t="n">
        <v>0</v>
      </c>
      <c r="AB93" s="306" t="n">
        <v>0</v>
      </c>
      <c r="AC93" s="306" t="n">
        <v>0</v>
      </c>
      <c r="AD93" s="306" t="n">
        <v>0</v>
      </c>
      <c r="AE93" s="306" t="n">
        <v>0</v>
      </c>
      <c r="AF93" s="306" t="n">
        <v>0</v>
      </c>
      <c r="AG93" s="306" t="n">
        <v>0</v>
      </c>
      <c r="AH93" s="306" t="n">
        <v>0</v>
      </c>
      <c r="AI93" s="306" t="n">
        <v>0</v>
      </c>
      <c r="AJ93" s="306" t="n">
        <v>0</v>
      </c>
      <c r="AK93" s="306" t="n">
        <v>0</v>
      </c>
      <c r="AL93" s="306" t="n">
        <v>0</v>
      </c>
      <c r="AM93" s="293" t="n">
        <f aca="false">SUM(H93:AL93)</f>
        <v>0</v>
      </c>
      <c r="AN93" s="1"/>
      <c r="AO93" s="1"/>
      <c r="AP93" s="1"/>
      <c r="AQ93" s="1"/>
      <c r="AR93" s="1"/>
      <c r="AS93" s="1"/>
      <c r="AT93" s="1"/>
    </row>
    <row r="94" customFormat="false" ht="12.75" hidden="false" customHeight="true" outlineLevel="0" collapsed="false">
      <c r="A94" s="288" t="s">
        <v>213</v>
      </c>
      <c r="B94" s="304"/>
      <c r="C94" s="289"/>
      <c r="D94" s="290" t="n">
        <v>0</v>
      </c>
      <c r="E94" s="291" t="n">
        <f aca="false">AM94</f>
        <v>0</v>
      </c>
      <c r="F94" s="305" t="n">
        <f aca="false">E94-D94</f>
        <v>0</v>
      </c>
      <c r="G94" s="284"/>
      <c r="H94" s="306" t="n">
        <v>0</v>
      </c>
      <c r="I94" s="306" t="n">
        <v>0</v>
      </c>
      <c r="J94" s="306" t="n">
        <v>0</v>
      </c>
      <c r="K94" s="306" t="n">
        <v>0</v>
      </c>
      <c r="L94" s="306" t="n">
        <v>0</v>
      </c>
      <c r="M94" s="306" t="n">
        <v>0</v>
      </c>
      <c r="N94" s="306" t="n">
        <v>0</v>
      </c>
      <c r="O94" s="306" t="n">
        <v>0</v>
      </c>
      <c r="P94" s="306" t="n">
        <v>0</v>
      </c>
      <c r="Q94" s="306" t="n">
        <v>0</v>
      </c>
      <c r="R94" s="306" t="n">
        <v>0</v>
      </c>
      <c r="S94" s="306" t="n">
        <v>0</v>
      </c>
      <c r="T94" s="306" t="n">
        <v>0</v>
      </c>
      <c r="U94" s="306" t="n">
        <v>0</v>
      </c>
      <c r="V94" s="306" t="n">
        <v>0</v>
      </c>
      <c r="W94" s="306" t="n">
        <v>0</v>
      </c>
      <c r="X94" s="306" t="n">
        <v>0</v>
      </c>
      <c r="Y94" s="306" t="n">
        <v>0</v>
      </c>
      <c r="Z94" s="306" t="n">
        <v>0</v>
      </c>
      <c r="AA94" s="306" t="n">
        <v>0</v>
      </c>
      <c r="AB94" s="306" t="n">
        <v>0</v>
      </c>
      <c r="AC94" s="306" t="n">
        <v>0</v>
      </c>
      <c r="AD94" s="306" t="n">
        <v>0</v>
      </c>
      <c r="AE94" s="306" t="n">
        <v>0</v>
      </c>
      <c r="AF94" s="306" t="n">
        <v>0</v>
      </c>
      <c r="AG94" s="306" t="n">
        <v>0</v>
      </c>
      <c r="AH94" s="306" t="n">
        <v>0</v>
      </c>
      <c r="AI94" s="306" t="n">
        <v>0</v>
      </c>
      <c r="AJ94" s="306" t="n">
        <v>0</v>
      </c>
      <c r="AK94" s="306" t="n">
        <v>0</v>
      </c>
      <c r="AL94" s="306" t="n">
        <v>0</v>
      </c>
      <c r="AM94" s="293" t="n">
        <f aca="false">SUM(H94:AL94)</f>
        <v>0</v>
      </c>
      <c r="AN94" s="1"/>
      <c r="AO94" s="1"/>
      <c r="AP94" s="1"/>
      <c r="AQ94" s="1"/>
      <c r="AR94" s="1"/>
      <c r="AS94" s="1"/>
      <c r="AT94" s="1"/>
    </row>
    <row r="95" customFormat="false" ht="12.75" hidden="false" customHeight="true" outlineLevel="0" collapsed="false">
      <c r="A95" s="288" t="s">
        <v>214</v>
      </c>
      <c r="B95" s="304"/>
      <c r="C95" s="289"/>
      <c r="D95" s="290" t="n">
        <v>0</v>
      </c>
      <c r="E95" s="291" t="n">
        <f aca="false">AM95</f>
        <v>0</v>
      </c>
      <c r="F95" s="305" t="n">
        <f aca="false">E95-D95</f>
        <v>0</v>
      </c>
      <c r="G95" s="284"/>
      <c r="H95" s="306" t="n">
        <v>0</v>
      </c>
      <c r="I95" s="306" t="n">
        <v>0</v>
      </c>
      <c r="J95" s="306" t="n">
        <v>0</v>
      </c>
      <c r="K95" s="306" t="n">
        <v>0</v>
      </c>
      <c r="L95" s="306" t="n">
        <v>0</v>
      </c>
      <c r="M95" s="306" t="n">
        <v>0</v>
      </c>
      <c r="N95" s="306" t="n">
        <v>0</v>
      </c>
      <c r="O95" s="306" t="n">
        <v>0</v>
      </c>
      <c r="P95" s="306" t="n">
        <v>0</v>
      </c>
      <c r="Q95" s="306" t="n">
        <v>0</v>
      </c>
      <c r="R95" s="306" t="n">
        <v>0</v>
      </c>
      <c r="S95" s="306" t="n">
        <v>0</v>
      </c>
      <c r="T95" s="306" t="n">
        <v>0</v>
      </c>
      <c r="U95" s="306" t="n">
        <v>0</v>
      </c>
      <c r="V95" s="306" t="n">
        <v>0</v>
      </c>
      <c r="W95" s="306" t="n">
        <v>0</v>
      </c>
      <c r="X95" s="306" t="n">
        <v>0</v>
      </c>
      <c r="Y95" s="306" t="n">
        <v>0</v>
      </c>
      <c r="Z95" s="306" t="n">
        <v>0</v>
      </c>
      <c r="AA95" s="306" t="n">
        <v>0</v>
      </c>
      <c r="AB95" s="306" t="n">
        <v>0</v>
      </c>
      <c r="AC95" s="306" t="n">
        <v>0</v>
      </c>
      <c r="AD95" s="306" t="n">
        <v>0</v>
      </c>
      <c r="AE95" s="306" t="n">
        <v>0</v>
      </c>
      <c r="AF95" s="306" t="n">
        <v>0</v>
      </c>
      <c r="AG95" s="306" t="n">
        <v>0</v>
      </c>
      <c r="AH95" s="306" t="n">
        <v>0</v>
      </c>
      <c r="AI95" s="306" t="n">
        <v>0</v>
      </c>
      <c r="AJ95" s="306" t="n">
        <v>0</v>
      </c>
      <c r="AK95" s="306" t="n">
        <v>0</v>
      </c>
      <c r="AL95" s="306" t="n">
        <v>0</v>
      </c>
      <c r="AM95" s="293" t="n">
        <f aca="false">SUM(H95:AL95)</f>
        <v>0</v>
      </c>
      <c r="AN95" s="1"/>
      <c r="AO95" s="1"/>
      <c r="AP95" s="1"/>
      <c r="AQ95" s="1"/>
      <c r="AR95" s="1"/>
      <c r="AS95" s="1"/>
      <c r="AT95" s="1"/>
    </row>
    <row r="96" customFormat="false" ht="12.75" hidden="false" customHeight="true" outlineLevel="0" collapsed="false">
      <c r="A96" s="288" t="s">
        <v>224</v>
      </c>
      <c r="B96" s="304"/>
      <c r="C96" s="289"/>
      <c r="D96" s="290" t="n">
        <v>0</v>
      </c>
      <c r="E96" s="291" t="n">
        <f aca="false">AM96</f>
        <v>0</v>
      </c>
      <c r="F96" s="305" t="n">
        <f aca="false">E96-D96</f>
        <v>0</v>
      </c>
      <c r="G96" s="284"/>
      <c r="H96" s="306" t="n">
        <v>0</v>
      </c>
      <c r="I96" s="306" t="n">
        <v>0</v>
      </c>
      <c r="J96" s="306" t="n">
        <v>0</v>
      </c>
      <c r="K96" s="306" t="n">
        <v>0</v>
      </c>
      <c r="L96" s="306" t="n">
        <v>0</v>
      </c>
      <c r="M96" s="306" t="n">
        <v>0</v>
      </c>
      <c r="N96" s="306" t="n">
        <v>0</v>
      </c>
      <c r="O96" s="306" t="n">
        <v>0</v>
      </c>
      <c r="P96" s="306" t="n">
        <v>0</v>
      </c>
      <c r="Q96" s="306" t="n">
        <v>0</v>
      </c>
      <c r="R96" s="306" t="n">
        <v>0</v>
      </c>
      <c r="S96" s="306" t="n">
        <v>0</v>
      </c>
      <c r="T96" s="306" t="n">
        <v>0</v>
      </c>
      <c r="U96" s="306" t="n">
        <v>0</v>
      </c>
      <c r="V96" s="306" t="n">
        <v>0</v>
      </c>
      <c r="W96" s="306" t="n">
        <v>0</v>
      </c>
      <c r="X96" s="306" t="n">
        <v>0</v>
      </c>
      <c r="Y96" s="306" t="n">
        <v>0</v>
      </c>
      <c r="Z96" s="306" t="n">
        <v>0</v>
      </c>
      <c r="AA96" s="306" t="n">
        <v>0</v>
      </c>
      <c r="AB96" s="306" t="n">
        <v>0</v>
      </c>
      <c r="AC96" s="306" t="n">
        <v>0</v>
      </c>
      <c r="AD96" s="306" t="n">
        <v>0</v>
      </c>
      <c r="AE96" s="306" t="n">
        <v>0</v>
      </c>
      <c r="AF96" s="306" t="n">
        <v>0</v>
      </c>
      <c r="AG96" s="306" t="n">
        <v>0</v>
      </c>
      <c r="AH96" s="306" t="n">
        <v>0</v>
      </c>
      <c r="AI96" s="306" t="n">
        <v>0</v>
      </c>
      <c r="AJ96" s="306" t="n">
        <v>0</v>
      </c>
      <c r="AK96" s="306" t="n">
        <v>0</v>
      </c>
      <c r="AL96" s="306" t="n">
        <v>0</v>
      </c>
      <c r="AM96" s="293" t="n">
        <f aca="false">SUM(H96:AL96)</f>
        <v>0</v>
      </c>
      <c r="AN96" s="1"/>
      <c r="AO96" s="1"/>
      <c r="AP96" s="1"/>
      <c r="AQ96" s="1"/>
      <c r="AR96" s="1"/>
      <c r="AS96" s="1"/>
      <c r="AT96" s="1"/>
    </row>
    <row r="97" customFormat="false" ht="12.75" hidden="false" customHeight="true" outlineLevel="0" collapsed="false">
      <c r="A97" s="288" t="s">
        <v>225</v>
      </c>
      <c r="B97" s="304"/>
      <c r="C97" s="289"/>
      <c r="D97" s="290" t="n">
        <v>0</v>
      </c>
      <c r="E97" s="291" t="n">
        <f aca="false">AM97</f>
        <v>0</v>
      </c>
      <c r="F97" s="305" t="n">
        <f aca="false">E97-D97</f>
        <v>0</v>
      </c>
      <c r="G97" s="284"/>
      <c r="H97" s="306" t="n">
        <v>0</v>
      </c>
      <c r="I97" s="306" t="n">
        <v>0</v>
      </c>
      <c r="J97" s="306" t="n">
        <v>0</v>
      </c>
      <c r="K97" s="306" t="n">
        <v>0</v>
      </c>
      <c r="L97" s="306" t="n">
        <v>0</v>
      </c>
      <c r="M97" s="306" t="n">
        <v>0</v>
      </c>
      <c r="N97" s="306" t="n">
        <v>0</v>
      </c>
      <c r="O97" s="306" t="n">
        <v>0</v>
      </c>
      <c r="P97" s="306" t="n">
        <v>0</v>
      </c>
      <c r="Q97" s="306" t="n">
        <v>0</v>
      </c>
      <c r="R97" s="306" t="n">
        <v>0</v>
      </c>
      <c r="S97" s="306" t="n">
        <v>0</v>
      </c>
      <c r="T97" s="306" t="n">
        <v>0</v>
      </c>
      <c r="U97" s="306" t="n">
        <v>0</v>
      </c>
      <c r="V97" s="306" t="n">
        <v>0</v>
      </c>
      <c r="W97" s="306" t="n">
        <v>0</v>
      </c>
      <c r="X97" s="306" t="n">
        <v>0</v>
      </c>
      <c r="Y97" s="306" t="n">
        <v>0</v>
      </c>
      <c r="Z97" s="306" t="n">
        <v>0</v>
      </c>
      <c r="AA97" s="306" t="n">
        <v>0</v>
      </c>
      <c r="AB97" s="306" t="n">
        <v>0</v>
      </c>
      <c r="AC97" s="306" t="n">
        <v>0</v>
      </c>
      <c r="AD97" s="306" t="n">
        <v>0</v>
      </c>
      <c r="AE97" s="306" t="n">
        <v>0</v>
      </c>
      <c r="AF97" s="306" t="n">
        <v>0</v>
      </c>
      <c r="AG97" s="306" t="n">
        <v>0</v>
      </c>
      <c r="AH97" s="306" t="n">
        <v>0</v>
      </c>
      <c r="AI97" s="306" t="n">
        <v>0</v>
      </c>
      <c r="AJ97" s="306" t="n">
        <v>0</v>
      </c>
      <c r="AK97" s="306" t="n">
        <v>0</v>
      </c>
      <c r="AL97" s="306" t="n">
        <v>0</v>
      </c>
      <c r="AM97" s="293" t="n">
        <f aca="false">SUM(H97:AL97)</f>
        <v>0</v>
      </c>
      <c r="AN97" s="1"/>
      <c r="AO97" s="1"/>
      <c r="AP97" s="1"/>
      <c r="AQ97" s="1"/>
      <c r="AR97" s="1"/>
      <c r="AS97" s="1"/>
      <c r="AT97" s="1"/>
    </row>
    <row r="98" customFormat="false" ht="12.75" hidden="false" customHeight="true" outlineLevel="0" collapsed="false">
      <c r="A98" s="288" t="s">
        <v>226</v>
      </c>
      <c r="B98" s="304"/>
      <c r="C98" s="289"/>
      <c r="D98" s="290" t="n">
        <v>0</v>
      </c>
      <c r="E98" s="291" t="n">
        <f aca="false">AM98</f>
        <v>0</v>
      </c>
      <c r="F98" s="305" t="n">
        <f aca="false">E98-D98</f>
        <v>0</v>
      </c>
      <c r="G98" s="284"/>
      <c r="H98" s="306" t="n">
        <v>0</v>
      </c>
      <c r="I98" s="306" t="n">
        <v>0</v>
      </c>
      <c r="J98" s="306" t="n">
        <v>0</v>
      </c>
      <c r="K98" s="306" t="n">
        <v>0</v>
      </c>
      <c r="L98" s="306" t="n">
        <v>0</v>
      </c>
      <c r="M98" s="306" t="n">
        <v>0</v>
      </c>
      <c r="N98" s="306" t="n">
        <v>0</v>
      </c>
      <c r="O98" s="306" t="n">
        <v>0</v>
      </c>
      <c r="P98" s="306" t="n">
        <v>0</v>
      </c>
      <c r="Q98" s="306" t="n">
        <v>0</v>
      </c>
      <c r="R98" s="306" t="n">
        <v>0</v>
      </c>
      <c r="S98" s="306" t="n">
        <v>0</v>
      </c>
      <c r="T98" s="306" t="n">
        <v>0</v>
      </c>
      <c r="U98" s="306" t="n">
        <v>0</v>
      </c>
      <c r="V98" s="306" t="n">
        <v>0</v>
      </c>
      <c r="W98" s="306" t="n">
        <v>0</v>
      </c>
      <c r="X98" s="306" t="n">
        <v>0</v>
      </c>
      <c r="Y98" s="306" t="n">
        <v>0</v>
      </c>
      <c r="Z98" s="306" t="n">
        <v>0</v>
      </c>
      <c r="AA98" s="306" t="n">
        <v>0</v>
      </c>
      <c r="AB98" s="306" t="n">
        <v>0</v>
      </c>
      <c r="AC98" s="306" t="n">
        <v>0</v>
      </c>
      <c r="AD98" s="306" t="n">
        <v>0</v>
      </c>
      <c r="AE98" s="306" t="n">
        <v>0</v>
      </c>
      <c r="AF98" s="306" t="n">
        <v>0</v>
      </c>
      <c r="AG98" s="306" t="n">
        <v>0</v>
      </c>
      <c r="AH98" s="306" t="n">
        <v>0</v>
      </c>
      <c r="AI98" s="306" t="n">
        <v>0</v>
      </c>
      <c r="AJ98" s="306" t="n">
        <v>0</v>
      </c>
      <c r="AK98" s="306" t="n">
        <v>0</v>
      </c>
      <c r="AL98" s="306" t="n">
        <v>0</v>
      </c>
      <c r="AM98" s="293" t="n">
        <f aca="false">SUM(H98:AL98)</f>
        <v>0</v>
      </c>
      <c r="AN98" s="1"/>
      <c r="AO98" s="1"/>
      <c r="AP98" s="1"/>
      <c r="AQ98" s="1"/>
      <c r="AR98" s="1"/>
      <c r="AS98" s="1"/>
      <c r="AT98" s="1"/>
    </row>
    <row r="99" customFormat="false" ht="12.75" hidden="true" customHeight="true" outlineLevel="0" collapsed="false">
      <c r="A99" s="288" t="s">
        <v>227</v>
      </c>
      <c r="B99" s="304"/>
      <c r="C99" s="289"/>
      <c r="D99" s="290" t="n">
        <v>0</v>
      </c>
      <c r="E99" s="291" t="n">
        <f aca="false">AM99</f>
        <v>0</v>
      </c>
      <c r="F99" s="305" t="n">
        <f aca="false">E99-D99</f>
        <v>0</v>
      </c>
      <c r="G99" s="284"/>
      <c r="H99" s="306" t="n">
        <v>0</v>
      </c>
      <c r="I99" s="306" t="n">
        <v>0</v>
      </c>
      <c r="J99" s="306" t="n">
        <v>0</v>
      </c>
      <c r="K99" s="306" t="n">
        <v>0</v>
      </c>
      <c r="L99" s="306" t="n">
        <v>0</v>
      </c>
      <c r="M99" s="306" t="n">
        <v>0</v>
      </c>
      <c r="N99" s="306" t="n">
        <v>0</v>
      </c>
      <c r="O99" s="306" t="n">
        <v>0</v>
      </c>
      <c r="P99" s="306" t="n">
        <v>0</v>
      </c>
      <c r="Q99" s="306" t="n">
        <v>0</v>
      </c>
      <c r="R99" s="306" t="n">
        <v>0</v>
      </c>
      <c r="S99" s="306" t="n">
        <v>0</v>
      </c>
      <c r="T99" s="306" t="n">
        <v>0</v>
      </c>
      <c r="U99" s="306" t="n">
        <v>0</v>
      </c>
      <c r="V99" s="306" t="n">
        <v>0</v>
      </c>
      <c r="W99" s="306" t="n">
        <v>0</v>
      </c>
      <c r="X99" s="306" t="n">
        <v>0</v>
      </c>
      <c r="Y99" s="306" t="n">
        <v>0</v>
      </c>
      <c r="Z99" s="306" t="n">
        <v>0</v>
      </c>
      <c r="AA99" s="306" t="n">
        <v>0</v>
      </c>
      <c r="AB99" s="306" t="n">
        <v>0</v>
      </c>
      <c r="AC99" s="306" t="n">
        <v>0</v>
      </c>
      <c r="AD99" s="306" t="n">
        <v>0</v>
      </c>
      <c r="AE99" s="306" t="n">
        <v>0</v>
      </c>
      <c r="AF99" s="306" t="n">
        <v>0</v>
      </c>
      <c r="AG99" s="306" t="n">
        <v>0</v>
      </c>
      <c r="AH99" s="306" t="n">
        <v>0</v>
      </c>
      <c r="AI99" s="306" t="n">
        <v>0</v>
      </c>
      <c r="AJ99" s="306" t="n">
        <v>0</v>
      </c>
      <c r="AK99" s="306" t="n">
        <v>0</v>
      </c>
      <c r="AL99" s="306" t="n">
        <v>0</v>
      </c>
      <c r="AM99" s="293" t="n">
        <f aca="false">SUM(H99:AL99)</f>
        <v>0</v>
      </c>
      <c r="AN99" s="1"/>
      <c r="AO99" s="1"/>
      <c r="AP99" s="1"/>
      <c r="AQ99" s="1"/>
      <c r="AR99" s="1"/>
      <c r="AS99" s="1"/>
      <c r="AT99" s="1"/>
    </row>
    <row r="100" customFormat="false" ht="12.75" hidden="true" customHeight="true" outlineLevel="0" collapsed="false">
      <c r="A100" s="313" t="s">
        <v>216</v>
      </c>
      <c r="B100" s="304"/>
      <c r="C100" s="289"/>
      <c r="D100" s="290" t="n">
        <v>0</v>
      </c>
      <c r="E100" s="291" t="n">
        <f aca="false">AM100</f>
        <v>0</v>
      </c>
      <c r="F100" s="305" t="n">
        <f aca="false">E100-D100</f>
        <v>0</v>
      </c>
      <c r="G100" s="284"/>
      <c r="H100" s="306" t="n">
        <v>0</v>
      </c>
      <c r="I100" s="306" t="n">
        <v>0</v>
      </c>
      <c r="J100" s="306" t="n">
        <v>0</v>
      </c>
      <c r="K100" s="306" t="n">
        <v>0</v>
      </c>
      <c r="L100" s="306" t="n">
        <v>0</v>
      </c>
      <c r="M100" s="306" t="n">
        <v>0</v>
      </c>
      <c r="N100" s="306" t="n">
        <v>0</v>
      </c>
      <c r="O100" s="306" t="n">
        <v>0</v>
      </c>
      <c r="P100" s="306" t="n">
        <v>0</v>
      </c>
      <c r="Q100" s="306" t="n">
        <v>0</v>
      </c>
      <c r="R100" s="306" t="n">
        <v>0</v>
      </c>
      <c r="S100" s="306" t="n">
        <v>0</v>
      </c>
      <c r="T100" s="306" t="n">
        <v>0</v>
      </c>
      <c r="U100" s="306" t="n">
        <v>0</v>
      </c>
      <c r="V100" s="306" t="n">
        <v>0</v>
      </c>
      <c r="W100" s="306" t="n">
        <v>0</v>
      </c>
      <c r="X100" s="306" t="n">
        <v>0</v>
      </c>
      <c r="Y100" s="306" t="n">
        <v>0</v>
      </c>
      <c r="Z100" s="306" t="n">
        <v>0</v>
      </c>
      <c r="AA100" s="306" t="n">
        <v>0</v>
      </c>
      <c r="AB100" s="306" t="n">
        <v>0</v>
      </c>
      <c r="AC100" s="306" t="n">
        <v>0</v>
      </c>
      <c r="AD100" s="306" t="n">
        <v>0</v>
      </c>
      <c r="AE100" s="306" t="n">
        <v>0</v>
      </c>
      <c r="AF100" s="306" t="n">
        <v>0</v>
      </c>
      <c r="AG100" s="306" t="n">
        <v>0</v>
      </c>
      <c r="AH100" s="306" t="n">
        <v>0</v>
      </c>
      <c r="AI100" s="306" t="n">
        <v>0</v>
      </c>
      <c r="AJ100" s="306" t="n">
        <v>0</v>
      </c>
      <c r="AK100" s="306" t="n">
        <v>0</v>
      </c>
      <c r="AL100" s="306" t="n">
        <v>0</v>
      </c>
      <c r="AM100" s="293" t="n">
        <f aca="false">SUM(H100:AL100)</f>
        <v>0</v>
      </c>
      <c r="AN100" s="1"/>
      <c r="AO100" s="1"/>
      <c r="AP100" s="1"/>
      <c r="AQ100" s="1"/>
      <c r="AR100" s="1"/>
      <c r="AS100" s="1"/>
      <c r="AT100" s="1"/>
    </row>
    <row r="101" customFormat="false" ht="12.75" hidden="true" customHeight="true" outlineLevel="0" collapsed="false">
      <c r="A101" s="313" t="s">
        <v>216</v>
      </c>
      <c r="B101" s="304"/>
      <c r="C101" s="289"/>
      <c r="D101" s="290" t="n">
        <v>0</v>
      </c>
      <c r="E101" s="291" t="n">
        <f aca="false">AM101</f>
        <v>0</v>
      </c>
      <c r="F101" s="305" t="n">
        <f aca="false">E101-D101</f>
        <v>0</v>
      </c>
      <c r="G101" s="284"/>
      <c r="H101" s="306" t="n">
        <v>0</v>
      </c>
      <c r="I101" s="306" t="n">
        <v>0</v>
      </c>
      <c r="J101" s="306" t="n">
        <v>0</v>
      </c>
      <c r="K101" s="306" t="n">
        <v>0</v>
      </c>
      <c r="L101" s="306" t="n">
        <v>0</v>
      </c>
      <c r="M101" s="306" t="n">
        <v>0</v>
      </c>
      <c r="N101" s="306" t="n">
        <v>0</v>
      </c>
      <c r="O101" s="306" t="n">
        <v>0</v>
      </c>
      <c r="P101" s="306" t="n">
        <v>0</v>
      </c>
      <c r="Q101" s="306" t="n">
        <v>0</v>
      </c>
      <c r="R101" s="306" t="n">
        <v>0</v>
      </c>
      <c r="S101" s="306" t="n">
        <v>0</v>
      </c>
      <c r="T101" s="306" t="n">
        <v>0</v>
      </c>
      <c r="U101" s="306" t="n">
        <v>0</v>
      </c>
      <c r="V101" s="306" t="n">
        <v>0</v>
      </c>
      <c r="W101" s="306" t="n">
        <v>0</v>
      </c>
      <c r="X101" s="306" t="n">
        <v>0</v>
      </c>
      <c r="Y101" s="306" t="n">
        <v>0</v>
      </c>
      <c r="Z101" s="306" t="n">
        <v>0</v>
      </c>
      <c r="AA101" s="306" t="n">
        <v>0</v>
      </c>
      <c r="AB101" s="306" t="n">
        <v>0</v>
      </c>
      <c r="AC101" s="306" t="n">
        <v>0</v>
      </c>
      <c r="AD101" s="306" t="n">
        <v>0</v>
      </c>
      <c r="AE101" s="306" t="n">
        <v>0</v>
      </c>
      <c r="AF101" s="306" t="n">
        <v>0</v>
      </c>
      <c r="AG101" s="306" t="n">
        <v>0</v>
      </c>
      <c r="AH101" s="306" t="n">
        <v>0</v>
      </c>
      <c r="AI101" s="306" t="n">
        <v>0</v>
      </c>
      <c r="AJ101" s="306" t="n">
        <v>0</v>
      </c>
      <c r="AK101" s="306" t="n">
        <v>0</v>
      </c>
      <c r="AL101" s="306" t="n">
        <v>0</v>
      </c>
      <c r="AM101" s="293" t="n">
        <f aca="false">SUM(H101:AL101)</f>
        <v>0</v>
      </c>
      <c r="AN101" s="1"/>
      <c r="AO101" s="1"/>
      <c r="AP101" s="1"/>
      <c r="AQ101" s="1"/>
      <c r="AR101" s="1"/>
      <c r="AS101" s="1"/>
      <c r="AT101" s="1"/>
    </row>
    <row r="102" customFormat="false" ht="12.75" hidden="true" customHeight="true" outlineLevel="0" collapsed="false">
      <c r="A102" s="314" t="s">
        <v>228</v>
      </c>
      <c r="B102" s="304"/>
      <c r="C102" s="289"/>
      <c r="D102" s="290" t="n">
        <v>0</v>
      </c>
      <c r="E102" s="291" t="n">
        <f aca="false">AM102</f>
        <v>0</v>
      </c>
      <c r="F102" s="305" t="n">
        <f aca="false">E102-D102</f>
        <v>0</v>
      </c>
      <c r="G102" s="284"/>
      <c r="H102" s="306"/>
      <c r="I102" s="306"/>
      <c r="J102" s="306"/>
      <c r="K102" s="306"/>
      <c r="L102" s="306"/>
      <c r="M102" s="306"/>
      <c r="N102" s="306"/>
      <c r="O102" s="306"/>
      <c r="P102" s="306"/>
      <c r="Q102" s="306"/>
      <c r="R102" s="306"/>
      <c r="S102" s="306"/>
      <c r="T102" s="306"/>
      <c r="U102" s="306"/>
      <c r="V102" s="306"/>
      <c r="W102" s="306"/>
      <c r="X102" s="306"/>
      <c r="Y102" s="306"/>
      <c r="Z102" s="306"/>
      <c r="AA102" s="306"/>
      <c r="AB102" s="306"/>
      <c r="AC102" s="306"/>
      <c r="AD102" s="306"/>
      <c r="AE102" s="306"/>
      <c r="AF102" s="306"/>
      <c r="AG102" s="306"/>
      <c r="AH102" s="306"/>
      <c r="AI102" s="306"/>
      <c r="AJ102" s="306"/>
      <c r="AK102" s="306"/>
      <c r="AL102" s="306"/>
      <c r="AM102" s="293" t="n">
        <f aca="false">SUM(H102:AL102)</f>
        <v>0</v>
      </c>
      <c r="AN102" s="1"/>
      <c r="AO102" s="1"/>
      <c r="AP102" s="1"/>
      <c r="AQ102" s="1"/>
      <c r="AR102" s="1"/>
      <c r="AS102" s="1"/>
      <c r="AT102" s="1"/>
    </row>
    <row r="103" customFormat="false" ht="12.75" hidden="false" customHeight="true" outlineLevel="0" collapsed="false">
      <c r="A103" s="314" t="s">
        <v>229</v>
      </c>
      <c r="B103" s="288"/>
      <c r="C103" s="289"/>
      <c r="D103" s="290" t="n">
        <v>0</v>
      </c>
      <c r="E103" s="291" t="n">
        <f aca="false">AM103</f>
        <v>0</v>
      </c>
      <c r="F103" s="305" t="n">
        <f aca="false">E103-D103</f>
        <v>0</v>
      </c>
      <c r="G103" s="284"/>
      <c r="H103" s="308"/>
      <c r="I103" s="308"/>
      <c r="J103" s="308"/>
      <c r="K103" s="308"/>
      <c r="L103" s="308"/>
      <c r="M103" s="308"/>
      <c r="N103" s="308"/>
      <c r="O103" s="308"/>
      <c r="P103" s="308"/>
      <c r="Q103" s="308"/>
      <c r="R103" s="308"/>
      <c r="S103" s="308"/>
      <c r="T103" s="308"/>
      <c r="U103" s="308"/>
      <c r="V103" s="308"/>
      <c r="W103" s="308"/>
      <c r="X103" s="308"/>
      <c r="Y103" s="308"/>
      <c r="Z103" s="308"/>
      <c r="AA103" s="308"/>
      <c r="AB103" s="308"/>
      <c r="AC103" s="308"/>
      <c r="AD103" s="308"/>
      <c r="AE103" s="308"/>
      <c r="AF103" s="308"/>
      <c r="AG103" s="308"/>
      <c r="AH103" s="308"/>
      <c r="AI103" s="308"/>
      <c r="AJ103" s="308"/>
      <c r="AK103" s="308"/>
      <c r="AL103" s="308"/>
      <c r="AM103" s="293" t="n">
        <f aca="false">SUM(H103:AL103)</f>
        <v>0</v>
      </c>
      <c r="AN103" s="1"/>
      <c r="AO103" s="1"/>
      <c r="AP103" s="1"/>
      <c r="AQ103" s="1"/>
      <c r="AR103" s="1"/>
      <c r="AS103" s="1"/>
      <c r="AT103" s="1"/>
    </row>
    <row r="104" customFormat="false" ht="12.75" hidden="true" customHeight="true" outlineLevel="0" collapsed="false">
      <c r="A104" s="314" t="s">
        <v>230</v>
      </c>
      <c r="B104" s="288"/>
      <c r="C104" s="289"/>
      <c r="D104" s="290" t="n">
        <v>0</v>
      </c>
      <c r="E104" s="291" t="n">
        <f aca="false">AM104</f>
        <v>0</v>
      </c>
      <c r="F104" s="305" t="n">
        <f aca="false">E104-D104</f>
        <v>0</v>
      </c>
      <c r="G104" s="284"/>
      <c r="H104" s="315"/>
      <c r="I104" s="315"/>
      <c r="J104" s="315"/>
      <c r="K104" s="315"/>
      <c r="L104" s="315"/>
      <c r="M104" s="315"/>
      <c r="N104" s="315"/>
      <c r="O104" s="315"/>
      <c r="P104" s="315"/>
      <c r="Q104" s="315"/>
      <c r="R104" s="315"/>
      <c r="S104" s="315"/>
      <c r="T104" s="315"/>
      <c r="U104" s="315"/>
      <c r="V104" s="315"/>
      <c r="W104" s="315"/>
      <c r="X104" s="315"/>
      <c r="Y104" s="315"/>
      <c r="Z104" s="315"/>
      <c r="AA104" s="315"/>
      <c r="AB104" s="315"/>
      <c r="AC104" s="315"/>
      <c r="AD104" s="315"/>
      <c r="AE104" s="315"/>
      <c r="AF104" s="315"/>
      <c r="AG104" s="315"/>
      <c r="AH104" s="315"/>
      <c r="AI104" s="315"/>
      <c r="AJ104" s="315"/>
      <c r="AK104" s="315"/>
      <c r="AL104" s="315"/>
      <c r="AM104" s="293" t="n">
        <f aca="false">SUM(H104:AL104)</f>
        <v>0</v>
      </c>
      <c r="AN104" s="1"/>
      <c r="AO104" s="1"/>
      <c r="AP104" s="1"/>
      <c r="AQ104" s="1"/>
      <c r="AR104" s="1"/>
      <c r="AS104" s="1"/>
      <c r="AT104" s="1"/>
    </row>
    <row r="105" customFormat="false" ht="12.75" hidden="true" customHeight="true" outlineLevel="0" collapsed="false">
      <c r="A105" s="316" t="s">
        <v>216</v>
      </c>
      <c r="B105" s="288"/>
      <c r="C105" s="289"/>
      <c r="D105" s="290" t="n">
        <v>0</v>
      </c>
      <c r="E105" s="291" t="n">
        <f aca="false">AM105</f>
        <v>0</v>
      </c>
      <c r="F105" s="305" t="n">
        <f aca="false">E105-D105</f>
        <v>0</v>
      </c>
      <c r="G105" s="284"/>
      <c r="H105" s="315" t="n">
        <v>0</v>
      </c>
      <c r="I105" s="315" t="n">
        <v>0</v>
      </c>
      <c r="J105" s="315" t="n">
        <v>0</v>
      </c>
      <c r="K105" s="315" t="n">
        <v>0</v>
      </c>
      <c r="L105" s="315" t="n">
        <v>0</v>
      </c>
      <c r="M105" s="315" t="n">
        <v>0</v>
      </c>
      <c r="N105" s="315" t="n">
        <v>0</v>
      </c>
      <c r="O105" s="315" t="n">
        <v>0</v>
      </c>
      <c r="P105" s="315" t="n">
        <v>0</v>
      </c>
      <c r="Q105" s="315" t="n">
        <v>0</v>
      </c>
      <c r="R105" s="315" t="n">
        <v>0</v>
      </c>
      <c r="S105" s="315" t="n">
        <v>0</v>
      </c>
      <c r="T105" s="315" t="n">
        <v>0</v>
      </c>
      <c r="U105" s="315" t="n">
        <v>0</v>
      </c>
      <c r="V105" s="315" t="n">
        <v>0</v>
      </c>
      <c r="W105" s="315" t="n">
        <v>0</v>
      </c>
      <c r="X105" s="315" t="n">
        <v>0</v>
      </c>
      <c r="Y105" s="315" t="n">
        <v>0</v>
      </c>
      <c r="Z105" s="315" t="n">
        <v>0</v>
      </c>
      <c r="AA105" s="315" t="n">
        <v>0</v>
      </c>
      <c r="AB105" s="315" t="n">
        <v>0</v>
      </c>
      <c r="AC105" s="315" t="n">
        <v>0</v>
      </c>
      <c r="AD105" s="315" t="n">
        <v>0</v>
      </c>
      <c r="AE105" s="315" t="n">
        <v>0</v>
      </c>
      <c r="AF105" s="315" t="n">
        <v>0</v>
      </c>
      <c r="AG105" s="315" t="n">
        <v>0</v>
      </c>
      <c r="AH105" s="315" t="n">
        <v>0</v>
      </c>
      <c r="AI105" s="315" t="n">
        <v>0</v>
      </c>
      <c r="AJ105" s="315" t="n">
        <v>0</v>
      </c>
      <c r="AK105" s="315" t="n">
        <v>0</v>
      </c>
      <c r="AL105" s="315" t="n">
        <v>0</v>
      </c>
      <c r="AM105" s="293" t="n">
        <f aca="false">SUM(H105:AL105)</f>
        <v>0</v>
      </c>
      <c r="AN105" s="1"/>
      <c r="AO105" s="1"/>
      <c r="AP105" s="1"/>
      <c r="AQ105" s="1"/>
      <c r="AR105" s="1"/>
      <c r="AS105" s="1"/>
      <c r="AT105" s="1"/>
    </row>
    <row r="106" customFormat="false" ht="12.75" hidden="false" customHeight="true" outlineLevel="0" collapsed="false">
      <c r="A106" s="314" t="s">
        <v>231</v>
      </c>
      <c r="B106" s="288"/>
      <c r="C106" s="289"/>
      <c r="D106" s="290" t="n">
        <v>0</v>
      </c>
      <c r="E106" s="291" t="n">
        <f aca="false">AM106</f>
        <v>0</v>
      </c>
      <c r="F106" s="305" t="n">
        <f aca="false">E106-D106</f>
        <v>0</v>
      </c>
      <c r="G106" s="284"/>
      <c r="H106" s="317"/>
      <c r="I106" s="317"/>
      <c r="J106" s="317"/>
      <c r="K106" s="317"/>
      <c r="L106" s="317"/>
      <c r="M106" s="317"/>
      <c r="N106" s="317"/>
      <c r="O106" s="317"/>
      <c r="P106" s="317"/>
      <c r="Q106" s="317"/>
      <c r="R106" s="317"/>
      <c r="S106" s="317"/>
      <c r="T106" s="317"/>
      <c r="U106" s="317"/>
      <c r="V106" s="317"/>
      <c r="W106" s="317"/>
      <c r="X106" s="317"/>
      <c r="Y106" s="317"/>
      <c r="Z106" s="317"/>
      <c r="AA106" s="317"/>
      <c r="AB106" s="317"/>
      <c r="AC106" s="317"/>
      <c r="AD106" s="317"/>
      <c r="AE106" s="317"/>
      <c r="AF106" s="317"/>
      <c r="AG106" s="317"/>
      <c r="AH106" s="317"/>
      <c r="AI106" s="317"/>
      <c r="AJ106" s="317"/>
      <c r="AK106" s="317"/>
      <c r="AL106" s="317"/>
      <c r="AM106" s="293" t="n">
        <f aca="false">SUM(H106:AL106)</f>
        <v>0</v>
      </c>
      <c r="AN106" s="1"/>
      <c r="AO106" s="1"/>
      <c r="AP106" s="1"/>
      <c r="AQ106" s="1"/>
      <c r="AR106" s="1"/>
      <c r="AS106" s="1"/>
      <c r="AT106" s="1"/>
    </row>
    <row r="107" customFormat="false" ht="12" hidden="false" customHeight="true" outlineLevel="0" collapsed="false">
      <c r="A107" s="287" t="s">
        <v>232</v>
      </c>
      <c r="B107" s="288"/>
      <c r="C107" s="289"/>
      <c r="D107" s="318" t="n">
        <v>0</v>
      </c>
      <c r="E107" s="318" t="n">
        <f aca="false">SUM(E76:E106)-E87-E88</f>
        <v>0</v>
      </c>
      <c r="F107" s="318" t="n">
        <f aca="false">E107-D107</f>
        <v>0</v>
      </c>
      <c r="G107" s="284"/>
      <c r="H107" s="318" t="n">
        <v>0</v>
      </c>
      <c r="I107" s="318" t="n">
        <v>0</v>
      </c>
      <c r="J107" s="318" t="n">
        <v>0</v>
      </c>
      <c r="K107" s="318" t="n">
        <v>0</v>
      </c>
      <c r="L107" s="318" t="n">
        <v>0</v>
      </c>
      <c r="M107" s="318" t="n">
        <v>0</v>
      </c>
      <c r="N107" s="318" t="n">
        <v>0</v>
      </c>
      <c r="O107" s="318" t="n">
        <v>0</v>
      </c>
      <c r="P107" s="318" t="n">
        <v>0</v>
      </c>
      <c r="Q107" s="318" t="n">
        <v>0</v>
      </c>
      <c r="R107" s="318" t="n">
        <v>0</v>
      </c>
      <c r="S107" s="318" t="n">
        <v>0</v>
      </c>
      <c r="T107" s="318" t="n">
        <v>0</v>
      </c>
      <c r="U107" s="318" t="n">
        <v>0</v>
      </c>
      <c r="V107" s="318" t="n">
        <v>0</v>
      </c>
      <c r="W107" s="318" t="n">
        <v>0</v>
      </c>
      <c r="X107" s="318" t="n">
        <v>0</v>
      </c>
      <c r="Y107" s="318" t="n">
        <v>0</v>
      </c>
      <c r="Z107" s="318" t="n">
        <v>0</v>
      </c>
      <c r="AA107" s="318" t="n">
        <v>0</v>
      </c>
      <c r="AB107" s="318" t="n">
        <v>0</v>
      </c>
      <c r="AC107" s="318" t="n">
        <v>0</v>
      </c>
      <c r="AD107" s="318" t="n">
        <v>0</v>
      </c>
      <c r="AE107" s="318" t="n">
        <v>0</v>
      </c>
      <c r="AF107" s="318" t="n">
        <v>0</v>
      </c>
      <c r="AG107" s="318" t="n">
        <v>0</v>
      </c>
      <c r="AH107" s="318" t="n">
        <v>0</v>
      </c>
      <c r="AI107" s="318" t="n">
        <v>0</v>
      </c>
      <c r="AJ107" s="318" t="n">
        <v>0</v>
      </c>
      <c r="AK107" s="318" t="n">
        <v>0</v>
      </c>
      <c r="AL107" s="318" t="n">
        <v>0</v>
      </c>
      <c r="AM107" s="318" t="n">
        <f aca="false">SUM(AM76:AM106)</f>
        <v>0</v>
      </c>
      <c r="AN107" s="1"/>
      <c r="AO107" s="1"/>
      <c r="AP107" s="1"/>
      <c r="AQ107" s="1"/>
      <c r="AR107" s="1"/>
      <c r="AS107" s="1"/>
      <c r="AT107" s="1"/>
    </row>
    <row r="108" customFormat="false" ht="12.75" hidden="false" customHeight="true" outlineLevel="0" collapsed="false">
      <c r="A108" s="319" t="s">
        <v>233</v>
      </c>
      <c r="B108" s="288"/>
      <c r="C108" s="289"/>
      <c r="D108" s="290" t="n">
        <v>0</v>
      </c>
      <c r="E108" s="291" t="n">
        <f aca="false">AM108</f>
        <v>0</v>
      </c>
      <c r="F108" s="320" t="n">
        <f aca="false">E108-D108</f>
        <v>0</v>
      </c>
      <c r="G108" s="284"/>
      <c r="H108" s="321"/>
      <c r="I108" s="321"/>
      <c r="J108" s="321"/>
      <c r="K108" s="321"/>
      <c r="L108" s="321"/>
      <c r="M108" s="321"/>
      <c r="N108" s="321"/>
      <c r="O108" s="321"/>
      <c r="P108" s="321"/>
      <c r="Q108" s="321"/>
      <c r="R108" s="321"/>
      <c r="S108" s="321"/>
      <c r="T108" s="321"/>
      <c r="U108" s="321"/>
      <c r="V108" s="321"/>
      <c r="W108" s="321"/>
      <c r="X108" s="321"/>
      <c r="Y108" s="321"/>
      <c r="Z108" s="321"/>
      <c r="AA108" s="321"/>
      <c r="AB108" s="321"/>
      <c r="AC108" s="321"/>
      <c r="AD108" s="321"/>
      <c r="AE108" s="321"/>
      <c r="AF108" s="321"/>
      <c r="AG108" s="321"/>
      <c r="AH108" s="321"/>
      <c r="AI108" s="321"/>
      <c r="AJ108" s="321"/>
      <c r="AK108" s="321"/>
      <c r="AL108" s="321"/>
      <c r="AM108" s="293" t="n">
        <f aca="false">SUM(H108:AL108)</f>
        <v>0</v>
      </c>
      <c r="AN108" s="1"/>
      <c r="AO108" s="1"/>
      <c r="AP108" s="1"/>
      <c r="AQ108" s="1"/>
      <c r="AR108" s="1"/>
      <c r="AS108" s="1"/>
      <c r="AT108" s="1"/>
    </row>
    <row r="109" customFormat="false" ht="12.75" hidden="true" customHeight="true" outlineLevel="0" collapsed="false">
      <c r="A109" s="322" t="s">
        <v>216</v>
      </c>
      <c r="B109" s="288"/>
      <c r="C109" s="289"/>
      <c r="D109" s="290" t="n">
        <v>0</v>
      </c>
      <c r="E109" s="291" t="n">
        <f aca="false">AM109</f>
        <v>0</v>
      </c>
      <c r="F109" s="320" t="n">
        <f aca="false">E109-D109</f>
        <v>0</v>
      </c>
      <c r="G109" s="284"/>
      <c r="H109" s="323" t="n">
        <v>0</v>
      </c>
      <c r="I109" s="323" t="n">
        <v>0</v>
      </c>
      <c r="J109" s="323" t="n">
        <v>0</v>
      </c>
      <c r="K109" s="323" t="n">
        <v>0</v>
      </c>
      <c r="L109" s="323" t="n">
        <v>0</v>
      </c>
      <c r="M109" s="323" t="n">
        <v>0</v>
      </c>
      <c r="N109" s="323" t="n">
        <v>0</v>
      </c>
      <c r="O109" s="323" t="n">
        <v>0</v>
      </c>
      <c r="P109" s="323" t="n">
        <v>0</v>
      </c>
      <c r="Q109" s="323" t="n">
        <v>0</v>
      </c>
      <c r="R109" s="323" t="n">
        <v>0</v>
      </c>
      <c r="S109" s="323" t="n">
        <v>0</v>
      </c>
      <c r="T109" s="323" t="n">
        <v>0</v>
      </c>
      <c r="U109" s="323" t="n">
        <v>0</v>
      </c>
      <c r="V109" s="323" t="n">
        <v>0</v>
      </c>
      <c r="W109" s="323" t="n">
        <v>0</v>
      </c>
      <c r="X109" s="323" t="n">
        <v>0</v>
      </c>
      <c r="Y109" s="323" t="n">
        <v>0</v>
      </c>
      <c r="Z109" s="323" t="n">
        <v>0</v>
      </c>
      <c r="AA109" s="323" t="n">
        <v>0</v>
      </c>
      <c r="AB109" s="323" t="n">
        <v>0</v>
      </c>
      <c r="AC109" s="323" t="n">
        <v>0</v>
      </c>
      <c r="AD109" s="323" t="n">
        <v>0</v>
      </c>
      <c r="AE109" s="323" t="n">
        <v>0</v>
      </c>
      <c r="AF109" s="323" t="n">
        <v>0</v>
      </c>
      <c r="AG109" s="323" t="n">
        <v>0</v>
      </c>
      <c r="AH109" s="323" t="n">
        <v>0</v>
      </c>
      <c r="AI109" s="323" t="n">
        <v>0</v>
      </c>
      <c r="AJ109" s="323" t="n">
        <v>0</v>
      </c>
      <c r="AK109" s="323" t="n">
        <v>0</v>
      </c>
      <c r="AL109" s="323" t="n">
        <v>0</v>
      </c>
      <c r="AM109" s="293" t="n">
        <f aca="false">SUM(H109:AL109)</f>
        <v>0</v>
      </c>
      <c r="AN109" s="1"/>
      <c r="AO109" s="1"/>
      <c r="AP109" s="1"/>
      <c r="AQ109" s="1"/>
      <c r="AR109" s="1"/>
      <c r="AS109" s="1"/>
      <c r="AT109" s="1"/>
    </row>
    <row r="110" customFormat="false" ht="12.75" hidden="true" customHeight="true" outlineLevel="0" collapsed="false">
      <c r="A110" s="322" t="s">
        <v>216</v>
      </c>
      <c r="B110" s="288"/>
      <c r="C110" s="289"/>
      <c r="D110" s="290" t="n">
        <v>0</v>
      </c>
      <c r="E110" s="291" t="n">
        <f aca="false">AM110</f>
        <v>0</v>
      </c>
      <c r="F110" s="320" t="n">
        <f aca="false">E110-D110</f>
        <v>0</v>
      </c>
      <c r="G110" s="284"/>
      <c r="H110" s="323" t="n">
        <v>0</v>
      </c>
      <c r="I110" s="323" t="n">
        <v>0</v>
      </c>
      <c r="J110" s="323" t="n">
        <v>0</v>
      </c>
      <c r="K110" s="323" t="n">
        <v>0</v>
      </c>
      <c r="L110" s="323" t="n">
        <v>0</v>
      </c>
      <c r="M110" s="323" t="n">
        <v>0</v>
      </c>
      <c r="N110" s="323" t="n">
        <v>0</v>
      </c>
      <c r="O110" s="323" t="n">
        <v>0</v>
      </c>
      <c r="P110" s="323" t="n">
        <v>0</v>
      </c>
      <c r="Q110" s="323" t="n">
        <v>0</v>
      </c>
      <c r="R110" s="323" t="n">
        <v>0</v>
      </c>
      <c r="S110" s="323" t="n">
        <v>0</v>
      </c>
      <c r="T110" s="323" t="n">
        <v>0</v>
      </c>
      <c r="U110" s="323" t="n">
        <v>0</v>
      </c>
      <c r="V110" s="323" t="n">
        <v>0</v>
      </c>
      <c r="W110" s="323" t="n">
        <v>0</v>
      </c>
      <c r="X110" s="323" t="n">
        <v>0</v>
      </c>
      <c r="Y110" s="323" t="n">
        <v>0</v>
      </c>
      <c r="Z110" s="323" t="n">
        <v>0</v>
      </c>
      <c r="AA110" s="323" t="n">
        <v>0</v>
      </c>
      <c r="AB110" s="323" t="n">
        <v>0</v>
      </c>
      <c r="AC110" s="323" t="n">
        <v>0</v>
      </c>
      <c r="AD110" s="323" t="n">
        <v>0</v>
      </c>
      <c r="AE110" s="323" t="n">
        <v>0</v>
      </c>
      <c r="AF110" s="323" t="n">
        <v>0</v>
      </c>
      <c r="AG110" s="323" t="n">
        <v>0</v>
      </c>
      <c r="AH110" s="323" t="n">
        <v>0</v>
      </c>
      <c r="AI110" s="323" t="n">
        <v>0</v>
      </c>
      <c r="AJ110" s="323" t="n">
        <v>0</v>
      </c>
      <c r="AK110" s="323" t="n">
        <v>0</v>
      </c>
      <c r="AL110" s="323" t="n">
        <v>0</v>
      </c>
      <c r="AM110" s="293" t="n">
        <f aca="false">SUM(H110:AL110)</f>
        <v>0</v>
      </c>
      <c r="AN110" s="1"/>
      <c r="AO110" s="1"/>
      <c r="AP110" s="1"/>
      <c r="AQ110" s="1"/>
      <c r="AR110" s="1"/>
      <c r="AS110" s="1"/>
      <c r="AT110" s="1"/>
    </row>
    <row r="111" customFormat="false" ht="12.75" hidden="true" customHeight="true" outlineLevel="0" collapsed="false">
      <c r="A111" s="322" t="s">
        <v>216</v>
      </c>
      <c r="B111" s="288"/>
      <c r="C111" s="289"/>
      <c r="D111" s="290" t="n">
        <v>0</v>
      </c>
      <c r="E111" s="291" t="n">
        <f aca="false">AM111</f>
        <v>0</v>
      </c>
      <c r="F111" s="320" t="n">
        <f aca="false">E111-D111</f>
        <v>0</v>
      </c>
      <c r="G111" s="284"/>
      <c r="H111" s="323" t="n">
        <v>0</v>
      </c>
      <c r="I111" s="323" t="n">
        <v>0</v>
      </c>
      <c r="J111" s="323" t="n">
        <v>0</v>
      </c>
      <c r="K111" s="323" t="n">
        <v>0</v>
      </c>
      <c r="L111" s="323" t="n">
        <v>0</v>
      </c>
      <c r="M111" s="323" t="n">
        <v>0</v>
      </c>
      <c r="N111" s="323" t="n">
        <v>0</v>
      </c>
      <c r="O111" s="323" t="n">
        <v>0</v>
      </c>
      <c r="P111" s="323" t="n">
        <v>0</v>
      </c>
      <c r="Q111" s="323" t="n">
        <v>0</v>
      </c>
      <c r="R111" s="323" t="n">
        <v>0</v>
      </c>
      <c r="S111" s="323" t="n">
        <v>0</v>
      </c>
      <c r="T111" s="323" t="n">
        <v>0</v>
      </c>
      <c r="U111" s="323" t="n">
        <v>0</v>
      </c>
      <c r="V111" s="323" t="n">
        <v>0</v>
      </c>
      <c r="W111" s="323" t="n">
        <v>0</v>
      </c>
      <c r="X111" s="323" t="n">
        <v>0</v>
      </c>
      <c r="Y111" s="323" t="n">
        <v>0</v>
      </c>
      <c r="Z111" s="323" t="n">
        <v>0</v>
      </c>
      <c r="AA111" s="323" t="n">
        <v>0</v>
      </c>
      <c r="AB111" s="323" t="n">
        <v>0</v>
      </c>
      <c r="AC111" s="323" t="n">
        <v>0</v>
      </c>
      <c r="AD111" s="323" t="n">
        <v>0</v>
      </c>
      <c r="AE111" s="323" t="n">
        <v>0</v>
      </c>
      <c r="AF111" s="323" t="n">
        <v>0</v>
      </c>
      <c r="AG111" s="323" t="n">
        <v>0</v>
      </c>
      <c r="AH111" s="323" t="n">
        <v>0</v>
      </c>
      <c r="AI111" s="323" t="n">
        <v>0</v>
      </c>
      <c r="AJ111" s="323" t="n">
        <v>0</v>
      </c>
      <c r="AK111" s="323" t="n">
        <v>0</v>
      </c>
      <c r="AL111" s="323" t="n">
        <v>0</v>
      </c>
      <c r="AM111" s="293" t="n">
        <f aca="false">SUM(H111:AL111)</f>
        <v>0</v>
      </c>
      <c r="AN111" s="1"/>
      <c r="AO111" s="1"/>
      <c r="AP111" s="1"/>
      <c r="AQ111" s="1"/>
      <c r="AR111" s="1"/>
      <c r="AS111" s="1"/>
      <c r="AT111" s="1"/>
    </row>
    <row r="112" customFormat="false" ht="12.75" hidden="false" customHeight="true" outlineLevel="0" collapsed="false">
      <c r="A112" s="319" t="s">
        <v>43</v>
      </c>
      <c r="B112" s="288"/>
      <c r="C112" s="289"/>
      <c r="D112" s="290" t="n">
        <v>0</v>
      </c>
      <c r="E112" s="291" t="n">
        <f aca="false">AM112</f>
        <v>0</v>
      </c>
      <c r="F112" s="320" t="n">
        <f aca="false">E112-D112</f>
        <v>0</v>
      </c>
      <c r="G112" s="284"/>
      <c r="H112" s="323" t="n">
        <v>0</v>
      </c>
      <c r="I112" s="323" t="n">
        <v>0</v>
      </c>
      <c r="J112" s="323" t="n">
        <v>0</v>
      </c>
      <c r="K112" s="323" t="n">
        <v>0</v>
      </c>
      <c r="L112" s="323" t="n">
        <v>0</v>
      </c>
      <c r="M112" s="323" t="n">
        <v>0</v>
      </c>
      <c r="N112" s="323" t="n">
        <v>0</v>
      </c>
      <c r="O112" s="323" t="n">
        <v>0</v>
      </c>
      <c r="P112" s="323" t="n">
        <v>0</v>
      </c>
      <c r="Q112" s="323" t="n">
        <v>0</v>
      </c>
      <c r="R112" s="323" t="n">
        <v>0</v>
      </c>
      <c r="S112" s="323" t="n">
        <v>0</v>
      </c>
      <c r="T112" s="323" t="n">
        <v>0</v>
      </c>
      <c r="U112" s="323" t="n">
        <v>0</v>
      </c>
      <c r="V112" s="323" t="n">
        <v>0</v>
      </c>
      <c r="W112" s="323" t="n">
        <v>0</v>
      </c>
      <c r="X112" s="323" t="n">
        <v>0</v>
      </c>
      <c r="Y112" s="323" t="n">
        <v>0</v>
      </c>
      <c r="Z112" s="323" t="n">
        <v>0</v>
      </c>
      <c r="AA112" s="323" t="n">
        <v>0</v>
      </c>
      <c r="AB112" s="323" t="n">
        <v>0</v>
      </c>
      <c r="AC112" s="323" t="n">
        <v>0</v>
      </c>
      <c r="AD112" s="323" t="n">
        <v>0</v>
      </c>
      <c r="AE112" s="323" t="n">
        <v>0</v>
      </c>
      <c r="AF112" s="323" t="n">
        <v>0</v>
      </c>
      <c r="AG112" s="323" t="n">
        <v>0</v>
      </c>
      <c r="AH112" s="323" t="n">
        <v>0</v>
      </c>
      <c r="AI112" s="323" t="n">
        <v>0</v>
      </c>
      <c r="AJ112" s="323" t="n">
        <v>0</v>
      </c>
      <c r="AK112" s="323" t="n">
        <v>0</v>
      </c>
      <c r="AL112" s="323" t="n">
        <v>0</v>
      </c>
      <c r="AM112" s="293" t="n">
        <f aca="false">SUM(H112:AL112)</f>
        <v>0</v>
      </c>
      <c r="AN112" s="1"/>
      <c r="AO112" s="1"/>
      <c r="AP112" s="1"/>
      <c r="AQ112" s="1"/>
      <c r="AR112" s="1"/>
      <c r="AS112" s="1"/>
      <c r="AT112" s="1"/>
    </row>
    <row r="113" customFormat="false" ht="12.75" hidden="false" customHeight="true" outlineLevel="0" collapsed="false">
      <c r="A113" s="319" t="s">
        <v>45</v>
      </c>
      <c r="B113" s="288"/>
      <c r="C113" s="289"/>
      <c r="D113" s="290" t="n">
        <v>0</v>
      </c>
      <c r="E113" s="291" t="n">
        <f aca="false">AM113</f>
        <v>0</v>
      </c>
      <c r="F113" s="320" t="n">
        <f aca="false">E113-D113</f>
        <v>0</v>
      </c>
      <c r="G113" s="284"/>
      <c r="H113" s="323" t="n">
        <v>0</v>
      </c>
      <c r="I113" s="323" t="n">
        <v>0</v>
      </c>
      <c r="J113" s="323" t="n">
        <v>0</v>
      </c>
      <c r="K113" s="323" t="n">
        <v>0</v>
      </c>
      <c r="L113" s="323" t="n">
        <v>0</v>
      </c>
      <c r="M113" s="323" t="n">
        <v>0</v>
      </c>
      <c r="N113" s="323" t="n">
        <v>0</v>
      </c>
      <c r="O113" s="323" t="n">
        <v>0</v>
      </c>
      <c r="P113" s="323" t="n">
        <v>0</v>
      </c>
      <c r="Q113" s="323" t="n">
        <v>0</v>
      </c>
      <c r="R113" s="323" t="n">
        <v>0</v>
      </c>
      <c r="S113" s="323" t="n">
        <v>0</v>
      </c>
      <c r="T113" s="323" t="n">
        <v>0</v>
      </c>
      <c r="U113" s="323" t="n">
        <v>0</v>
      </c>
      <c r="V113" s="323" t="n">
        <v>0</v>
      </c>
      <c r="W113" s="323" t="n">
        <v>0</v>
      </c>
      <c r="X113" s="323" t="n">
        <v>0</v>
      </c>
      <c r="Y113" s="323" t="n">
        <v>0</v>
      </c>
      <c r="Z113" s="323" t="n">
        <v>0</v>
      </c>
      <c r="AA113" s="323" t="n">
        <v>0</v>
      </c>
      <c r="AB113" s="323" t="n">
        <v>0</v>
      </c>
      <c r="AC113" s="323" t="n">
        <v>0</v>
      </c>
      <c r="AD113" s="323" t="n">
        <v>0</v>
      </c>
      <c r="AE113" s="323" t="n">
        <v>0</v>
      </c>
      <c r="AF113" s="323" t="n">
        <v>0</v>
      </c>
      <c r="AG113" s="323" t="n">
        <v>0</v>
      </c>
      <c r="AH113" s="323" t="n">
        <v>0</v>
      </c>
      <c r="AI113" s="323" t="n">
        <v>0</v>
      </c>
      <c r="AJ113" s="323" t="n">
        <v>0</v>
      </c>
      <c r="AK113" s="323" t="n">
        <v>0</v>
      </c>
      <c r="AL113" s="323" t="n">
        <v>0</v>
      </c>
      <c r="AM113" s="293" t="n">
        <f aca="false">SUM(H113:AL113)</f>
        <v>0</v>
      </c>
      <c r="AN113" s="1"/>
      <c r="AO113" s="1"/>
      <c r="AP113" s="1"/>
      <c r="AQ113" s="1"/>
      <c r="AR113" s="1"/>
      <c r="AS113" s="1"/>
      <c r="AT113" s="1"/>
    </row>
    <row r="114" customFormat="false" ht="12.75" hidden="false" customHeight="true" outlineLevel="0" collapsed="false">
      <c r="A114" s="319" t="s">
        <v>234</v>
      </c>
      <c r="B114" s="288"/>
      <c r="C114" s="289"/>
      <c r="D114" s="324" t="n">
        <v>0</v>
      </c>
      <c r="E114" s="325" t="n">
        <f aca="false">AM114</f>
        <v>0</v>
      </c>
      <c r="F114" s="326" t="n">
        <f aca="false">E114-D114</f>
        <v>0</v>
      </c>
      <c r="G114" s="284"/>
      <c r="H114" s="327" t="n">
        <v>0</v>
      </c>
      <c r="I114" s="327" t="n">
        <v>0</v>
      </c>
      <c r="J114" s="327" t="n">
        <v>0</v>
      </c>
      <c r="K114" s="327" t="n">
        <v>0</v>
      </c>
      <c r="L114" s="327" t="n">
        <v>0</v>
      </c>
      <c r="M114" s="327" t="n">
        <v>0</v>
      </c>
      <c r="N114" s="327" t="n">
        <v>0</v>
      </c>
      <c r="O114" s="327" t="n">
        <v>0</v>
      </c>
      <c r="P114" s="327" t="n">
        <v>0</v>
      </c>
      <c r="Q114" s="327" t="n">
        <v>0</v>
      </c>
      <c r="R114" s="327" t="n">
        <v>0</v>
      </c>
      <c r="S114" s="327" t="n">
        <v>0</v>
      </c>
      <c r="T114" s="327" t="n">
        <v>0</v>
      </c>
      <c r="U114" s="327" t="n">
        <v>0</v>
      </c>
      <c r="V114" s="327" t="n">
        <v>0</v>
      </c>
      <c r="W114" s="327" t="n">
        <v>0</v>
      </c>
      <c r="X114" s="327" t="n">
        <v>0</v>
      </c>
      <c r="Y114" s="327" t="n">
        <v>0</v>
      </c>
      <c r="Z114" s="327" t="n">
        <v>0</v>
      </c>
      <c r="AA114" s="327" t="n">
        <v>0</v>
      </c>
      <c r="AB114" s="327" t="n">
        <v>0</v>
      </c>
      <c r="AC114" s="327" t="n">
        <v>0</v>
      </c>
      <c r="AD114" s="327" t="n">
        <v>0</v>
      </c>
      <c r="AE114" s="327" t="n">
        <v>0</v>
      </c>
      <c r="AF114" s="327" t="n">
        <v>0</v>
      </c>
      <c r="AG114" s="327" t="n">
        <v>0</v>
      </c>
      <c r="AH114" s="327" t="n">
        <v>0</v>
      </c>
      <c r="AI114" s="327" t="n">
        <v>0</v>
      </c>
      <c r="AJ114" s="327" t="n">
        <v>0</v>
      </c>
      <c r="AK114" s="327" t="n">
        <v>0</v>
      </c>
      <c r="AL114" s="327" t="n">
        <v>0</v>
      </c>
      <c r="AM114" s="328" t="n">
        <f aca="false">SUM(H114:AL114)</f>
        <v>0</v>
      </c>
      <c r="AN114" s="1"/>
      <c r="AO114" s="1"/>
      <c r="AP114" s="1"/>
      <c r="AQ114" s="1"/>
      <c r="AR114" s="1"/>
      <c r="AS114" s="1"/>
      <c r="AT114" s="1"/>
    </row>
    <row r="115" customFormat="false" ht="12.75" hidden="true" customHeight="true" outlineLevel="0" collapsed="false">
      <c r="A115" s="322" t="s">
        <v>216</v>
      </c>
      <c r="B115" s="288"/>
      <c r="C115" s="289"/>
      <c r="D115" s="329" t="n">
        <v>0</v>
      </c>
      <c r="E115" s="330" t="n">
        <f aca="false">AM115</f>
        <v>0</v>
      </c>
      <c r="F115" s="331" t="n">
        <f aca="false">E115-D115</f>
        <v>0</v>
      </c>
      <c r="G115" s="284"/>
      <c r="H115" s="327" t="n">
        <v>0</v>
      </c>
      <c r="I115" s="327" t="n">
        <v>0</v>
      </c>
      <c r="J115" s="327" t="n">
        <v>0</v>
      </c>
      <c r="K115" s="327" t="n">
        <v>0</v>
      </c>
      <c r="L115" s="327" t="n">
        <v>0</v>
      </c>
      <c r="M115" s="327" t="n">
        <v>0</v>
      </c>
      <c r="N115" s="327" t="n">
        <v>0</v>
      </c>
      <c r="O115" s="327" t="n">
        <v>0</v>
      </c>
      <c r="P115" s="327" t="n">
        <v>0</v>
      </c>
      <c r="Q115" s="327" t="n">
        <v>0</v>
      </c>
      <c r="R115" s="327" t="n">
        <v>0</v>
      </c>
      <c r="S115" s="327" t="n">
        <v>0</v>
      </c>
      <c r="T115" s="327" t="n">
        <v>0</v>
      </c>
      <c r="U115" s="327" t="n">
        <v>0</v>
      </c>
      <c r="V115" s="327" t="n">
        <v>0</v>
      </c>
      <c r="W115" s="327" t="n">
        <v>0</v>
      </c>
      <c r="X115" s="327" t="n">
        <v>0</v>
      </c>
      <c r="Y115" s="327" t="n">
        <v>0</v>
      </c>
      <c r="Z115" s="327" t="n">
        <v>0</v>
      </c>
      <c r="AA115" s="327" t="n">
        <v>0</v>
      </c>
      <c r="AB115" s="327" t="n">
        <v>0</v>
      </c>
      <c r="AC115" s="327" t="n">
        <v>0</v>
      </c>
      <c r="AD115" s="327" t="n">
        <v>0</v>
      </c>
      <c r="AE115" s="327" t="n">
        <v>0</v>
      </c>
      <c r="AF115" s="327" t="n">
        <v>0</v>
      </c>
      <c r="AG115" s="327" t="n">
        <v>0</v>
      </c>
      <c r="AH115" s="327" t="n">
        <v>0</v>
      </c>
      <c r="AI115" s="327" t="n">
        <v>0</v>
      </c>
      <c r="AJ115" s="327" t="n">
        <v>0</v>
      </c>
      <c r="AK115" s="327" t="n">
        <v>0</v>
      </c>
      <c r="AL115" s="327" t="n">
        <v>0</v>
      </c>
      <c r="AM115" s="332" t="n">
        <f aca="false">SUM(H115:AL115)</f>
        <v>0</v>
      </c>
      <c r="AN115" s="1"/>
      <c r="AO115" s="1"/>
      <c r="AP115" s="1"/>
      <c r="AQ115" s="1"/>
      <c r="AR115" s="1"/>
      <c r="AS115" s="1"/>
      <c r="AT115" s="1"/>
    </row>
    <row r="116" customFormat="false" ht="12.75" hidden="true" customHeight="true" outlineLevel="0" collapsed="false">
      <c r="A116" s="322" t="s">
        <v>216</v>
      </c>
      <c r="B116" s="288"/>
      <c r="C116" s="289"/>
      <c r="D116" s="333" t="n">
        <v>0</v>
      </c>
      <c r="E116" s="334" t="n">
        <f aca="false">AM116</f>
        <v>0</v>
      </c>
      <c r="F116" s="331" t="n">
        <f aca="false">E116-D116</f>
        <v>0</v>
      </c>
      <c r="G116" s="335"/>
      <c r="H116" s="327" t="n">
        <v>0</v>
      </c>
      <c r="I116" s="327" t="n">
        <v>0</v>
      </c>
      <c r="J116" s="327" t="n">
        <v>0</v>
      </c>
      <c r="K116" s="327" t="n">
        <v>0</v>
      </c>
      <c r="L116" s="327" t="n">
        <v>0</v>
      </c>
      <c r="M116" s="327" t="n">
        <v>0</v>
      </c>
      <c r="N116" s="327" t="n">
        <v>0</v>
      </c>
      <c r="O116" s="327" t="n">
        <v>0</v>
      </c>
      <c r="P116" s="327" t="n">
        <v>0</v>
      </c>
      <c r="Q116" s="327" t="n">
        <v>0</v>
      </c>
      <c r="R116" s="327" t="n">
        <v>0</v>
      </c>
      <c r="S116" s="327" t="n">
        <v>0</v>
      </c>
      <c r="T116" s="327" t="n">
        <v>0</v>
      </c>
      <c r="U116" s="327" t="n">
        <v>0</v>
      </c>
      <c r="V116" s="327" t="n">
        <v>0</v>
      </c>
      <c r="W116" s="327" t="n">
        <v>0</v>
      </c>
      <c r="X116" s="327" t="n">
        <v>0</v>
      </c>
      <c r="Y116" s="327" t="n">
        <v>0</v>
      </c>
      <c r="Z116" s="327" t="n">
        <v>0</v>
      </c>
      <c r="AA116" s="327" t="n">
        <v>0</v>
      </c>
      <c r="AB116" s="327" t="n">
        <v>0</v>
      </c>
      <c r="AC116" s="327" t="n">
        <v>0</v>
      </c>
      <c r="AD116" s="327" t="n">
        <v>0</v>
      </c>
      <c r="AE116" s="327" t="n">
        <v>0</v>
      </c>
      <c r="AF116" s="327" t="n">
        <v>0</v>
      </c>
      <c r="AG116" s="327" t="n">
        <v>0</v>
      </c>
      <c r="AH116" s="327" t="n">
        <v>0</v>
      </c>
      <c r="AI116" s="327" t="n">
        <v>0</v>
      </c>
      <c r="AJ116" s="327" t="n">
        <v>0</v>
      </c>
      <c r="AK116" s="327" t="n">
        <v>0</v>
      </c>
      <c r="AL116" s="327" t="n">
        <v>0</v>
      </c>
      <c r="AM116" s="332" t="n">
        <f aca="false">SUM(H116:AL116)</f>
        <v>0</v>
      </c>
      <c r="AN116" s="1"/>
      <c r="AO116" s="1"/>
      <c r="AP116" s="1"/>
      <c r="AQ116" s="1"/>
      <c r="AR116" s="1"/>
      <c r="AS116" s="1"/>
      <c r="AT116" s="1"/>
    </row>
    <row r="117" customFormat="false" ht="12.75" hidden="false" customHeight="true" outlineLevel="0" collapsed="false">
      <c r="A117" s="287" t="s">
        <v>235</v>
      </c>
      <c r="B117" s="288"/>
      <c r="C117" s="289"/>
      <c r="D117" s="324" t="n">
        <v>0</v>
      </c>
      <c r="E117" s="325" t="n">
        <f aca="false">E114+E113+E112+E108+E107+E73+E72+E71</f>
        <v>0</v>
      </c>
      <c r="F117" s="336" t="n">
        <f aca="false">E117-D117</f>
        <v>0</v>
      </c>
      <c r="G117" s="267"/>
      <c r="H117" s="327" t="n">
        <v>0</v>
      </c>
      <c r="I117" s="327" t="n">
        <v>0</v>
      </c>
      <c r="J117" s="327" t="n">
        <v>0</v>
      </c>
      <c r="K117" s="327" t="n">
        <v>0</v>
      </c>
      <c r="L117" s="327" t="n">
        <v>0</v>
      </c>
      <c r="M117" s="327" t="n">
        <v>0</v>
      </c>
      <c r="N117" s="327" t="n">
        <v>0</v>
      </c>
      <c r="O117" s="327" t="n">
        <v>0</v>
      </c>
      <c r="P117" s="327" t="n">
        <v>0</v>
      </c>
      <c r="Q117" s="327" t="n">
        <v>0</v>
      </c>
      <c r="R117" s="327" t="n">
        <v>0</v>
      </c>
      <c r="S117" s="327" t="n">
        <v>0</v>
      </c>
      <c r="T117" s="327" t="n">
        <v>0</v>
      </c>
      <c r="U117" s="327" t="n">
        <v>0</v>
      </c>
      <c r="V117" s="327" t="n">
        <v>0</v>
      </c>
      <c r="W117" s="327" t="n">
        <v>0</v>
      </c>
      <c r="X117" s="327" t="n">
        <v>0</v>
      </c>
      <c r="Y117" s="327" t="n">
        <v>0</v>
      </c>
      <c r="Z117" s="327" t="n">
        <v>0</v>
      </c>
      <c r="AA117" s="327" t="n">
        <v>0</v>
      </c>
      <c r="AB117" s="327" t="n">
        <v>0</v>
      </c>
      <c r="AC117" s="327" t="n">
        <v>0</v>
      </c>
      <c r="AD117" s="327" t="n">
        <v>0</v>
      </c>
      <c r="AE117" s="327" t="n">
        <v>0</v>
      </c>
      <c r="AF117" s="327" t="n">
        <v>0</v>
      </c>
      <c r="AG117" s="327" t="n">
        <v>0</v>
      </c>
      <c r="AH117" s="327" t="n">
        <v>0</v>
      </c>
      <c r="AI117" s="327" t="n">
        <v>0</v>
      </c>
      <c r="AJ117" s="327" t="n">
        <v>0</v>
      </c>
      <c r="AK117" s="327" t="n">
        <v>0</v>
      </c>
      <c r="AL117" s="327" t="n">
        <v>0</v>
      </c>
      <c r="AM117" s="318" t="n">
        <f aca="false">AM114+AM110+AM108+AM71+AM72+AM73+AM107</f>
        <v>0</v>
      </c>
      <c r="AN117" s="59"/>
      <c r="AO117" s="59"/>
      <c r="AP117" s="59"/>
      <c r="AQ117" s="59"/>
      <c r="AR117" s="59"/>
      <c r="AS117" s="59"/>
      <c r="AT117" s="59"/>
      <c r="AU117" s="294"/>
      <c r="AV117" s="294"/>
      <c r="AW117" s="294"/>
      <c r="AX117" s="294"/>
      <c r="AY117" s="294"/>
      <c r="AZ117" s="294"/>
      <c r="BA117" s="294"/>
      <c r="BB117" s="294"/>
      <c r="BC117" s="294"/>
      <c r="BD117" s="294"/>
      <c r="BE117" s="294"/>
      <c r="BF117" s="294"/>
      <c r="BG117" s="294"/>
      <c r="BH117" s="294"/>
      <c r="BI117" s="294"/>
      <c r="BJ117" s="294"/>
      <c r="BK117" s="294"/>
      <c r="BL117" s="294"/>
      <c r="BM117" s="294"/>
      <c r="BN117" s="294"/>
      <c r="BO117" s="294"/>
      <c r="BP117" s="294"/>
      <c r="BQ117" s="294"/>
      <c r="BR117" s="294"/>
      <c r="BS117" s="294"/>
      <c r="BT117" s="294"/>
      <c r="BU117" s="294"/>
      <c r="BV117" s="294"/>
      <c r="BW117" s="294"/>
      <c r="BX117" s="294"/>
      <c r="BY117" s="294"/>
      <c r="BZ117" s="294"/>
      <c r="CA117" s="294"/>
      <c r="CB117" s="294"/>
      <c r="CC117" s="294"/>
      <c r="CD117" s="294"/>
      <c r="CE117" s="294"/>
      <c r="CF117" s="294"/>
      <c r="CG117" s="294"/>
      <c r="CH117" s="294"/>
      <c r="CI117" s="294"/>
      <c r="CJ117" s="294"/>
      <c r="CK117" s="294"/>
      <c r="CL117" s="294"/>
      <c r="CM117" s="294"/>
      <c r="CN117" s="294"/>
      <c r="CO117" s="294"/>
      <c r="CP117" s="294"/>
      <c r="CQ117" s="294"/>
      <c r="CR117" s="294"/>
      <c r="CS117" s="294"/>
      <c r="CT117" s="294"/>
      <c r="CU117" s="294"/>
      <c r="CV117" s="294"/>
      <c r="CW117" s="294"/>
      <c r="CX117" s="294"/>
      <c r="CY117" s="294"/>
      <c r="CZ117" s="294"/>
      <c r="DA117" s="294"/>
      <c r="DB117" s="294"/>
      <c r="DC117" s="294"/>
      <c r="DD117" s="294"/>
      <c r="DE117" s="294"/>
      <c r="DF117" s="294"/>
      <c r="DG117" s="294"/>
      <c r="DH117" s="294"/>
      <c r="DI117" s="294"/>
      <c r="DJ117" s="294"/>
      <c r="DK117" s="294"/>
      <c r="DL117" s="294"/>
      <c r="DM117" s="294"/>
      <c r="DN117" s="294"/>
      <c r="DO117" s="294"/>
      <c r="DP117" s="294"/>
      <c r="DQ117" s="294"/>
      <c r="DR117" s="294"/>
      <c r="DS117" s="294"/>
      <c r="DT117" s="294"/>
      <c r="DU117" s="294"/>
      <c r="DV117" s="294"/>
      <c r="DW117" s="294"/>
      <c r="DX117" s="294"/>
      <c r="DY117" s="294"/>
      <c r="DZ117" s="294"/>
      <c r="EA117" s="294"/>
      <c r="EB117" s="294"/>
      <c r="EC117" s="294"/>
      <c r="ED117" s="294"/>
      <c r="EE117" s="294"/>
      <c r="EF117" s="294"/>
      <c r="EG117" s="294"/>
      <c r="EH117" s="294"/>
      <c r="EI117" s="294"/>
      <c r="EJ117" s="294"/>
      <c r="EK117" s="294"/>
      <c r="EL117" s="294"/>
      <c r="EM117" s="294"/>
      <c r="EN117" s="294"/>
      <c r="EO117" s="294"/>
      <c r="EP117" s="294"/>
      <c r="EQ117" s="294"/>
      <c r="ER117" s="294"/>
      <c r="ES117" s="294"/>
      <c r="ET117" s="294"/>
      <c r="EU117" s="294"/>
      <c r="EV117" s="294"/>
      <c r="EW117" s="294"/>
      <c r="EX117" s="294"/>
      <c r="EY117" s="294"/>
      <c r="EZ117" s="294"/>
      <c r="FA117" s="294"/>
      <c r="FB117" s="294"/>
      <c r="FC117" s="294"/>
      <c r="FD117" s="294"/>
      <c r="FE117" s="294"/>
      <c r="FF117" s="294"/>
      <c r="FG117" s="294"/>
      <c r="FH117" s="294"/>
      <c r="FI117" s="294"/>
      <c r="FJ117" s="294"/>
      <c r="FK117" s="294"/>
      <c r="FL117" s="294"/>
      <c r="FM117" s="294"/>
      <c r="FN117" s="294"/>
      <c r="FO117" s="294"/>
      <c r="FP117" s="294"/>
      <c r="FQ117" s="294"/>
      <c r="FR117" s="294"/>
      <c r="FS117" s="294"/>
      <c r="FT117" s="294"/>
      <c r="FU117" s="294"/>
      <c r="FV117" s="294"/>
      <c r="FW117" s="294"/>
      <c r="FX117" s="294"/>
      <c r="FY117" s="294"/>
      <c r="FZ117" s="294"/>
      <c r="GA117" s="294"/>
      <c r="GB117" s="294"/>
      <c r="GC117" s="294"/>
      <c r="GD117" s="294"/>
      <c r="GE117" s="294"/>
      <c r="GF117" s="294"/>
      <c r="GG117" s="294"/>
      <c r="GH117" s="294"/>
      <c r="GI117" s="294"/>
      <c r="GJ117" s="294"/>
      <c r="GK117" s="294"/>
      <c r="GL117" s="294"/>
      <c r="GM117" s="294"/>
      <c r="GN117" s="294"/>
      <c r="GO117" s="294"/>
      <c r="GP117" s="294"/>
      <c r="GQ117" s="294"/>
      <c r="GR117" s="294"/>
      <c r="GS117" s="294"/>
      <c r="GT117" s="294"/>
      <c r="GU117" s="294"/>
      <c r="GV117" s="294"/>
      <c r="GW117" s="294"/>
      <c r="GX117" s="294"/>
      <c r="GY117" s="294"/>
      <c r="GZ117" s="294"/>
      <c r="HA117" s="294"/>
      <c r="HB117" s="294"/>
      <c r="HC117" s="294"/>
      <c r="HD117" s="294"/>
      <c r="HE117" s="294"/>
      <c r="HF117" s="294"/>
      <c r="HG117" s="294"/>
      <c r="HH117" s="294"/>
      <c r="HI117" s="294"/>
      <c r="HJ117" s="294"/>
      <c r="HK117" s="294"/>
      <c r="HL117" s="294"/>
      <c r="HM117" s="294"/>
      <c r="HN117" s="294"/>
      <c r="HO117" s="294"/>
      <c r="HP117" s="294"/>
      <c r="HQ117" s="294"/>
      <c r="HR117" s="294"/>
      <c r="HS117" s="294"/>
      <c r="HT117" s="294"/>
      <c r="HU117" s="294"/>
      <c r="HV117" s="294"/>
      <c r="HW117" s="294"/>
      <c r="HX117" s="294"/>
      <c r="HY117" s="294"/>
      <c r="HZ117" s="294"/>
      <c r="IA117" s="294"/>
      <c r="IB117" s="294"/>
      <c r="IC117" s="294"/>
      <c r="ID117" s="294"/>
      <c r="IE117" s="294"/>
      <c r="IF117" s="294"/>
      <c r="IG117" s="294"/>
      <c r="IH117" s="294"/>
      <c r="II117" s="294"/>
      <c r="IJ117" s="294"/>
      <c r="IK117" s="294"/>
      <c r="IL117" s="294"/>
      <c r="IM117" s="294"/>
      <c r="IN117" s="294"/>
      <c r="IO117" s="294"/>
      <c r="IP117" s="294"/>
      <c r="IQ117" s="294"/>
      <c r="IR117" s="294"/>
      <c r="IS117" s="294"/>
      <c r="IT117" s="294"/>
      <c r="IU117" s="294"/>
      <c r="IV117" s="294"/>
      <c r="IW117" s="294"/>
    </row>
    <row r="118" customFormat="false" ht="12.75" hidden="false" customHeight="true" outlineLevel="0" collapsed="false">
      <c r="A118" s="337" t="s">
        <v>41</v>
      </c>
      <c r="B118" s="338"/>
      <c r="C118" s="338"/>
      <c r="D118" s="339" t="n">
        <v>0</v>
      </c>
      <c r="E118" s="340" t="n">
        <f aca="false">AM118</f>
        <v>0</v>
      </c>
      <c r="F118" s="341" t="n">
        <f aca="false">E118-D118</f>
        <v>0</v>
      </c>
      <c r="H118" s="342"/>
      <c r="I118" s="342"/>
      <c r="J118" s="342"/>
      <c r="K118" s="342"/>
      <c r="L118" s="342"/>
      <c r="M118" s="342"/>
      <c r="N118" s="342"/>
      <c r="O118" s="342"/>
      <c r="P118" s="342"/>
      <c r="Q118" s="342"/>
      <c r="R118" s="342"/>
      <c r="S118" s="342"/>
      <c r="T118" s="342"/>
      <c r="U118" s="342"/>
      <c r="V118" s="342"/>
      <c r="W118" s="342"/>
      <c r="X118" s="342"/>
      <c r="Y118" s="342"/>
      <c r="Z118" s="342"/>
      <c r="AA118" s="342"/>
      <c r="AB118" s="342"/>
      <c r="AC118" s="342"/>
      <c r="AD118" s="342"/>
      <c r="AE118" s="342"/>
      <c r="AF118" s="342"/>
      <c r="AG118" s="342"/>
      <c r="AH118" s="342"/>
      <c r="AI118" s="342"/>
      <c r="AJ118" s="342"/>
      <c r="AK118" s="342"/>
      <c r="AL118" s="342"/>
      <c r="AM118" s="341" t="n">
        <f aca="false">SUM(H118:AL118)</f>
        <v>0</v>
      </c>
      <c r="AN118" s="1"/>
      <c r="AO118" s="1"/>
      <c r="AP118" s="1"/>
      <c r="AQ118" s="1"/>
      <c r="AR118" s="1"/>
      <c r="AS118" s="1"/>
      <c r="AT118" s="1"/>
    </row>
    <row r="119" customFormat="false" ht="12.75" hidden="false" customHeight="true" outlineLevel="0" collapsed="false">
      <c r="H119" s="343" t="n">
        <f aca="false">B4</f>
        <v>37165</v>
      </c>
      <c r="I119" s="343" t="n">
        <f aca="false">H119+1</f>
        <v>37166</v>
      </c>
      <c r="J119" s="343" t="n">
        <f aca="false">I119+1</f>
        <v>37167</v>
      </c>
      <c r="K119" s="343" t="n">
        <f aca="false">J119+1</f>
        <v>37168</v>
      </c>
      <c r="L119" s="343" t="n">
        <f aca="false">K119+1</f>
        <v>37169</v>
      </c>
      <c r="M119" s="343" t="n">
        <f aca="false">L119+1</f>
        <v>37170</v>
      </c>
      <c r="N119" s="343" t="n">
        <f aca="false">M119+1</f>
        <v>37171</v>
      </c>
      <c r="O119" s="343" t="n">
        <f aca="false">N119+1</f>
        <v>37172</v>
      </c>
      <c r="P119" s="343" t="n">
        <f aca="false">O119+1</f>
        <v>37173</v>
      </c>
      <c r="Q119" s="343" t="n">
        <f aca="false">P119+1</f>
        <v>37174</v>
      </c>
      <c r="R119" s="343" t="n">
        <f aca="false">Q119+1</f>
        <v>37175</v>
      </c>
      <c r="S119" s="343" t="n">
        <f aca="false">R119+1</f>
        <v>37176</v>
      </c>
      <c r="T119" s="343" t="n">
        <f aca="false">S119+1</f>
        <v>37177</v>
      </c>
      <c r="U119" s="343" t="n">
        <f aca="false">T119+1</f>
        <v>37178</v>
      </c>
      <c r="V119" s="343" t="n">
        <f aca="false">U119+1</f>
        <v>37179</v>
      </c>
      <c r="W119" s="343" t="n">
        <f aca="false">V119+1</f>
        <v>37180</v>
      </c>
      <c r="X119" s="343" t="n">
        <f aca="false">W119+1</f>
        <v>37181</v>
      </c>
      <c r="Y119" s="343" t="n">
        <f aca="false">X119+1</f>
        <v>37182</v>
      </c>
      <c r="Z119" s="343" t="n">
        <f aca="false">Y119+1</f>
        <v>37183</v>
      </c>
      <c r="AA119" s="343" t="n">
        <f aca="false">Z119+1</f>
        <v>37184</v>
      </c>
      <c r="AB119" s="343" t="n">
        <f aca="false">AA119+1</f>
        <v>37185</v>
      </c>
      <c r="AC119" s="343" t="n">
        <f aca="false">AB119+1</f>
        <v>37186</v>
      </c>
      <c r="AD119" s="343" t="n">
        <f aca="false">AC119+1</f>
        <v>37187</v>
      </c>
      <c r="AE119" s="343" t="n">
        <f aca="false">AD119+1</f>
        <v>37188</v>
      </c>
      <c r="AF119" s="343" t="n">
        <f aca="false">AE119+1</f>
        <v>37189</v>
      </c>
      <c r="AG119" s="343" t="n">
        <f aca="false">AF119+1</f>
        <v>37190</v>
      </c>
      <c r="AH119" s="343" t="n">
        <f aca="false">AG119+1</f>
        <v>37191</v>
      </c>
      <c r="AI119" s="343" t="n">
        <f aca="false">AH119+1</f>
        <v>37192</v>
      </c>
      <c r="AJ119" s="343" t="n">
        <f aca="false">AI119+1</f>
        <v>37193</v>
      </c>
      <c r="AK119" s="343" t="n">
        <f aca="false">AJ119+1</f>
        <v>37194</v>
      </c>
      <c r="AL119" s="343" t="n">
        <f aca="false">AK119+1</f>
        <v>37195</v>
      </c>
      <c r="AN119" s="1"/>
      <c r="AO119" s="1"/>
      <c r="AP119" s="1"/>
      <c r="AQ119" s="1"/>
      <c r="AR119" s="1"/>
      <c r="AS119" s="1"/>
      <c r="AT119" s="1"/>
    </row>
    <row r="120" customFormat="false" ht="12.75" hidden="false" customHeight="true" outlineLevel="0" collapsed="false">
      <c r="A120" s="344" t="s">
        <v>236</v>
      </c>
      <c r="B120" s="344"/>
      <c r="K120" s="70"/>
      <c r="L120" s="70"/>
      <c r="M120" s="70"/>
      <c r="N120" s="345"/>
      <c r="O120" s="70"/>
      <c r="P120" s="70"/>
      <c r="Q120" s="70"/>
      <c r="R120" s="70"/>
      <c r="AJ120" s="1"/>
      <c r="AK120" s="1"/>
      <c r="AN120" s="1"/>
      <c r="AO120" s="1"/>
      <c r="AP120" s="1"/>
      <c r="AQ120" s="1"/>
      <c r="AR120" s="1"/>
      <c r="AS120" s="1"/>
      <c r="AT120" s="1"/>
    </row>
    <row r="121" customFormat="false" ht="12.75" hidden="false" customHeight="true" outlineLevel="0" collapsed="false">
      <c r="K121" s="70"/>
      <c r="L121" s="70"/>
      <c r="M121" s="70"/>
      <c r="N121" s="345"/>
      <c r="O121" s="70"/>
      <c r="P121" s="70"/>
      <c r="Q121" s="70"/>
      <c r="R121" s="70"/>
      <c r="AJ121" s="1"/>
      <c r="AK121" s="1"/>
      <c r="AN121" s="1"/>
      <c r="AO121" s="1"/>
      <c r="AP121" s="1"/>
      <c r="AQ121" s="1"/>
      <c r="AR121" s="1"/>
      <c r="AS121" s="1"/>
      <c r="AT121" s="1"/>
    </row>
    <row r="122" customFormat="false" ht="14.25" hidden="false" customHeight="false" outlineLevel="0" collapsed="false">
      <c r="A122" s="346" t="s">
        <v>237</v>
      </c>
      <c r="B122" s="347"/>
      <c r="C122" s="348"/>
      <c r="D122" s="349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  <c r="CW122" s="1"/>
      <c r="CX122" s="1"/>
      <c r="CY122" s="1"/>
      <c r="CZ122" s="1"/>
      <c r="DA122" s="1"/>
      <c r="DB122" s="1"/>
      <c r="DC122" s="1"/>
      <c r="DD122" s="1"/>
      <c r="DE122" s="1"/>
      <c r="DF122" s="1"/>
      <c r="DG122" s="1"/>
      <c r="DH122" s="1"/>
      <c r="DI122" s="1"/>
      <c r="DJ122" s="1"/>
      <c r="DK122" s="1"/>
      <c r="DL122" s="1"/>
      <c r="DM122" s="1"/>
      <c r="DN122" s="1"/>
      <c r="DO122" s="1"/>
      <c r="DP122" s="1"/>
      <c r="DQ122" s="1"/>
      <c r="DR122" s="1"/>
      <c r="DS122" s="1"/>
      <c r="DT122" s="1"/>
      <c r="DU122" s="1"/>
      <c r="DV122" s="1"/>
      <c r="DW122" s="1"/>
      <c r="DX122" s="1"/>
      <c r="DY122" s="1"/>
      <c r="DZ122" s="1"/>
      <c r="EA122" s="1"/>
      <c r="EB122" s="1"/>
      <c r="EC122" s="1"/>
      <c r="ED122" s="1"/>
      <c r="EE122" s="1"/>
      <c r="EF122" s="1"/>
      <c r="EG122" s="1"/>
      <c r="EH122" s="1"/>
      <c r="EI122" s="1"/>
      <c r="EJ122" s="1"/>
      <c r="EK122" s="1"/>
      <c r="EL122" s="1"/>
      <c r="EM122" s="1"/>
      <c r="EN122" s="1"/>
      <c r="EO122" s="1"/>
      <c r="EP122" s="1"/>
      <c r="EQ122" s="1"/>
      <c r="ER122" s="1"/>
      <c r="ES122" s="1"/>
      <c r="ET122" s="1"/>
      <c r="EU122" s="1"/>
      <c r="EV122" s="1"/>
      <c r="EW122" s="1"/>
      <c r="EX122" s="1"/>
      <c r="EY122" s="1"/>
      <c r="EZ122" s="1"/>
      <c r="FA122" s="1"/>
      <c r="FB122" s="1"/>
      <c r="FC122" s="1"/>
      <c r="FD122" s="1"/>
      <c r="FE122" s="1"/>
      <c r="FF122" s="1"/>
      <c r="FG122" s="1"/>
      <c r="FH122" s="1"/>
      <c r="FI122" s="1"/>
      <c r="FJ122" s="1"/>
      <c r="FK122" s="1"/>
      <c r="FL122" s="1"/>
      <c r="FM122" s="1"/>
      <c r="FN122" s="1"/>
      <c r="FO122" s="1"/>
      <c r="FP122" s="1"/>
      <c r="FQ122" s="1"/>
      <c r="FR122" s="1"/>
      <c r="FS122" s="1"/>
      <c r="FT122" s="1"/>
      <c r="FU122" s="1"/>
      <c r="FV122" s="1"/>
      <c r="FW122" s="1"/>
      <c r="FX122" s="1"/>
      <c r="FY122" s="1"/>
      <c r="FZ122" s="1"/>
      <c r="GA122" s="1"/>
      <c r="GB122" s="1"/>
      <c r="GC122" s="1"/>
      <c r="GD122" s="1"/>
      <c r="GE122" s="1"/>
      <c r="GF122" s="1"/>
      <c r="GG122" s="1"/>
      <c r="GH122" s="1"/>
      <c r="GI122" s="1"/>
      <c r="GJ122" s="1"/>
      <c r="GK122" s="1"/>
      <c r="GL122" s="1"/>
      <c r="GM122" s="1"/>
      <c r="GN122" s="1"/>
      <c r="GO122" s="1"/>
      <c r="GP122" s="1"/>
      <c r="GQ122" s="1"/>
      <c r="GR122" s="1"/>
      <c r="GS122" s="1"/>
      <c r="GT122" s="1"/>
      <c r="GU122" s="1"/>
      <c r="GV122" s="1"/>
      <c r="GW122" s="1"/>
      <c r="GX122" s="1"/>
      <c r="GY122" s="1"/>
      <c r="GZ122" s="1"/>
      <c r="HA122" s="1"/>
      <c r="HB122" s="1"/>
      <c r="HC122" s="1"/>
      <c r="HD122" s="1"/>
      <c r="HE122" s="1"/>
      <c r="HF122" s="1"/>
      <c r="HG122" s="1"/>
      <c r="HH122" s="1"/>
      <c r="HI122" s="1"/>
      <c r="HJ122" s="1"/>
      <c r="HK122" s="1"/>
      <c r="HL122" s="1"/>
      <c r="HM122" s="1"/>
      <c r="HN122" s="1"/>
      <c r="HO122" s="1"/>
      <c r="HP122" s="1"/>
      <c r="HQ122" s="1"/>
      <c r="HR122" s="1"/>
      <c r="HS122" s="1"/>
      <c r="HT122" s="1"/>
      <c r="HU122" s="1"/>
      <c r="HV122" s="1"/>
      <c r="HW122" s="1"/>
      <c r="HX122" s="1"/>
      <c r="HY122" s="1"/>
      <c r="HZ122" s="1"/>
      <c r="IA122" s="1"/>
      <c r="IB122" s="1"/>
      <c r="IC122" s="1"/>
      <c r="ID122" s="1"/>
      <c r="IE122" s="1"/>
      <c r="IF122" s="1"/>
      <c r="IG122" s="1"/>
      <c r="IH122" s="1"/>
      <c r="II122" s="1"/>
      <c r="IJ122" s="1"/>
      <c r="IK122" s="1"/>
      <c r="IL122" s="1"/>
      <c r="IM122" s="1"/>
      <c r="IN122" s="1"/>
      <c r="IO122" s="1"/>
      <c r="IP122" s="1"/>
      <c r="IQ122" s="1"/>
      <c r="IR122" s="1"/>
      <c r="IS122" s="1"/>
      <c r="IT122" s="1"/>
      <c r="IU122" s="1"/>
      <c r="IV122" s="1"/>
      <c r="IW122" s="1"/>
    </row>
    <row r="123" customFormat="false" ht="12.75" hidden="false" customHeight="true" outlineLevel="0" collapsed="false">
      <c r="A123" s="350" t="s">
        <v>238</v>
      </c>
      <c r="B123" s="351" t="s">
        <v>176</v>
      </c>
      <c r="C123" s="351" t="s">
        <v>149</v>
      </c>
      <c r="D123" s="352" t="s">
        <v>239</v>
      </c>
      <c r="E123" s="70"/>
      <c r="F123" s="70"/>
      <c r="G123" s="70"/>
      <c r="H123" s="70"/>
      <c r="I123" s="70"/>
      <c r="J123" s="70"/>
      <c r="K123" s="70"/>
      <c r="L123" s="70"/>
      <c r="M123" s="70"/>
      <c r="N123" s="345"/>
      <c r="O123" s="70"/>
      <c r="P123" s="70"/>
      <c r="Q123" s="70"/>
      <c r="R123" s="70"/>
      <c r="AJ123" s="1"/>
      <c r="AK123" s="1"/>
      <c r="AN123" s="1"/>
      <c r="AO123" s="1"/>
      <c r="AP123" s="1"/>
      <c r="AQ123" s="1"/>
      <c r="AR123" s="1"/>
      <c r="AS123" s="1"/>
      <c r="AT123" s="1"/>
    </row>
    <row r="124" customFormat="false" ht="12.75" hidden="false" customHeight="true" outlineLevel="0" collapsed="false">
      <c r="A124" s="353" t="s">
        <v>240</v>
      </c>
      <c r="B124" s="354" t="n">
        <v>0</v>
      </c>
      <c r="C124" s="354" t="n">
        <f aca="false">E103</f>
        <v>0</v>
      </c>
      <c r="D124" s="355" t="n">
        <f aca="false">+C124+B124</f>
        <v>0</v>
      </c>
      <c r="E124" s="356"/>
      <c r="F124" s="356"/>
      <c r="G124" s="356"/>
      <c r="H124" s="356"/>
      <c r="I124" s="356"/>
      <c r="J124" s="356"/>
      <c r="K124" s="356"/>
      <c r="L124" s="356"/>
      <c r="M124" s="356"/>
      <c r="N124" s="357"/>
      <c r="O124" s="357"/>
      <c r="P124" s="357"/>
      <c r="Q124" s="357"/>
      <c r="R124" s="70"/>
      <c r="AJ124" s="1"/>
      <c r="AK124" s="1"/>
      <c r="AN124" s="1"/>
      <c r="AO124" s="1"/>
      <c r="AP124" s="1"/>
      <c r="AQ124" s="1"/>
      <c r="AR124" s="1"/>
      <c r="AS124" s="1"/>
      <c r="AT124" s="1"/>
    </row>
    <row r="125" customFormat="false" ht="12.75" hidden="false" customHeight="true" outlineLevel="0" collapsed="false">
      <c r="A125" s="353" t="s">
        <v>241</v>
      </c>
      <c r="B125" s="354" t="n">
        <v>0</v>
      </c>
      <c r="C125" s="354" t="n">
        <f aca="false">E102</f>
        <v>0</v>
      </c>
      <c r="D125" s="355" t="n">
        <f aca="false">+C125+B125</f>
        <v>0</v>
      </c>
      <c r="E125" s="335"/>
      <c r="F125" s="335"/>
      <c r="G125" s="335"/>
      <c r="H125" s="335"/>
      <c r="I125" s="335"/>
      <c r="J125" s="335"/>
      <c r="K125" s="335"/>
      <c r="L125" s="335"/>
      <c r="M125" s="335"/>
      <c r="N125" s="335"/>
      <c r="O125" s="335"/>
      <c r="P125" s="335"/>
      <c r="Q125" s="335"/>
      <c r="R125" s="70"/>
      <c r="AJ125" s="1"/>
      <c r="AK125" s="1"/>
      <c r="AN125" s="1"/>
      <c r="AO125" s="1"/>
      <c r="AP125" s="1"/>
      <c r="AQ125" s="1"/>
      <c r="AR125" s="1"/>
      <c r="AS125" s="1"/>
      <c r="AT125" s="1"/>
    </row>
    <row r="126" customFormat="false" ht="12.75" hidden="false" customHeight="true" outlineLevel="0" collapsed="false">
      <c r="A126" s="353" t="s">
        <v>242</v>
      </c>
      <c r="B126" s="354" t="n">
        <v>0</v>
      </c>
      <c r="C126" s="354" t="n">
        <f aca="false">E104</f>
        <v>0</v>
      </c>
      <c r="D126" s="355" t="n">
        <f aca="false">+C126+B126</f>
        <v>0</v>
      </c>
      <c r="E126" s="335"/>
      <c r="F126" s="335"/>
      <c r="G126" s="335"/>
      <c r="H126" s="335"/>
      <c r="I126" s="335"/>
      <c r="J126" s="335"/>
      <c r="K126" s="335"/>
      <c r="L126" s="335"/>
      <c r="M126" s="335"/>
      <c r="N126" s="335"/>
      <c r="O126" s="335"/>
      <c r="P126" s="335"/>
      <c r="Q126" s="335"/>
      <c r="R126" s="70"/>
      <c r="AJ126" s="1"/>
      <c r="AK126" s="1"/>
      <c r="AN126" s="1"/>
      <c r="AO126" s="1"/>
      <c r="AP126" s="1"/>
      <c r="AQ126" s="1"/>
      <c r="AR126" s="1"/>
      <c r="AS126" s="1"/>
      <c r="AT126" s="1"/>
    </row>
    <row r="127" customFormat="false" ht="12.75" hidden="false" customHeight="true" outlineLevel="0" collapsed="false">
      <c r="A127" s="358" t="s">
        <v>243</v>
      </c>
      <c r="B127" s="359" t="n">
        <v>0</v>
      </c>
      <c r="C127" s="359" t="n">
        <f aca="false">SUM(C124:C126)</f>
        <v>0</v>
      </c>
      <c r="D127" s="360" t="n">
        <f aca="false">SUM(B127:C127)</f>
        <v>0</v>
      </c>
      <c r="E127" s="335"/>
      <c r="F127" s="335"/>
      <c r="G127" s="335"/>
      <c r="H127" s="335"/>
      <c r="I127" s="335"/>
      <c r="J127" s="335"/>
      <c r="K127" s="335"/>
      <c r="L127" s="335"/>
      <c r="M127" s="335"/>
      <c r="N127" s="335"/>
      <c r="O127" s="361"/>
      <c r="P127" s="361"/>
      <c r="Q127" s="361"/>
      <c r="R127" s="70"/>
      <c r="AJ127" s="1"/>
      <c r="AK127" s="1"/>
      <c r="AN127" s="1"/>
      <c r="AO127" s="1"/>
      <c r="AP127" s="1"/>
      <c r="AQ127" s="1"/>
      <c r="AR127" s="1"/>
      <c r="AS127" s="1"/>
      <c r="AT127" s="1"/>
    </row>
    <row r="128" customFormat="false" ht="12.75" hidden="false" customHeight="true" outlineLevel="0" collapsed="false">
      <c r="A128" s="23"/>
      <c r="B128" s="70"/>
      <c r="C128" s="70"/>
      <c r="D128" s="70"/>
      <c r="E128" s="362"/>
      <c r="F128" s="70"/>
      <c r="K128" s="70"/>
      <c r="L128" s="70"/>
      <c r="M128" s="70"/>
      <c r="N128" s="345"/>
      <c r="O128" s="70"/>
      <c r="P128" s="70"/>
      <c r="Q128" s="70"/>
      <c r="R128" s="70"/>
      <c r="AJ128" s="1"/>
      <c r="AK128" s="1"/>
      <c r="AN128" s="1"/>
      <c r="AO128" s="1"/>
      <c r="AP128" s="1"/>
      <c r="AQ128" s="1"/>
      <c r="AR128" s="1"/>
      <c r="AS128" s="1"/>
      <c r="AT128" s="1"/>
    </row>
    <row r="129" customFormat="false" ht="12.75" hidden="false" customHeight="true" outlineLevel="0" collapsed="false">
      <c r="A129" s="23"/>
      <c r="B129" s="70"/>
      <c r="C129" s="70"/>
      <c r="D129" s="70"/>
      <c r="E129" s="362"/>
      <c r="F129" s="70"/>
      <c r="K129" s="70"/>
      <c r="L129" s="70"/>
      <c r="M129" s="70"/>
      <c r="N129" s="345"/>
      <c r="O129" s="70"/>
      <c r="P129" s="70"/>
      <c r="Q129" s="70"/>
      <c r="R129" s="70"/>
      <c r="AJ129" s="1"/>
      <c r="AK129" s="1"/>
      <c r="AN129" s="1"/>
      <c r="AO129" s="1"/>
      <c r="AP129" s="1"/>
      <c r="AQ129" s="1"/>
      <c r="AR129" s="1"/>
      <c r="AS129" s="1"/>
      <c r="AT129" s="1"/>
    </row>
    <row r="130" customFormat="false" ht="12.75" hidden="false" customHeight="true" outlineLevel="0" collapsed="false">
      <c r="A130" s="363" t="s">
        <v>244</v>
      </c>
      <c r="B130" s="364"/>
      <c r="C130" s="364"/>
      <c r="D130" s="364"/>
      <c r="E130" s="365"/>
      <c r="F130" s="364"/>
      <c r="G130" s="364"/>
      <c r="H130" s="364"/>
      <c r="I130" s="366"/>
      <c r="K130" s="70"/>
      <c r="L130" s="70"/>
      <c r="M130" s="70"/>
      <c r="N130" s="345"/>
      <c r="O130" s="70"/>
      <c r="P130" s="70"/>
      <c r="Q130" s="70"/>
      <c r="R130" s="70"/>
      <c r="AJ130" s="1"/>
      <c r="AK130" s="1"/>
      <c r="AN130" s="1"/>
      <c r="AO130" s="1"/>
      <c r="AP130" s="1"/>
      <c r="AQ130" s="1"/>
      <c r="AR130" s="1"/>
      <c r="AS130" s="1"/>
      <c r="AT130" s="1"/>
    </row>
    <row r="131" customFormat="false" ht="12.75" hidden="false" customHeight="true" outlineLevel="0" collapsed="false">
      <c r="A131" s="367"/>
      <c r="B131" s="258"/>
      <c r="C131" s="368" t="s">
        <v>245</v>
      </c>
      <c r="D131" s="368"/>
      <c r="E131" s="368" t="s">
        <v>246</v>
      </c>
      <c r="F131" s="368"/>
      <c r="G131" s="368"/>
      <c r="H131" s="368" t="s">
        <v>247</v>
      </c>
      <c r="I131" s="369" t="s">
        <v>248</v>
      </c>
      <c r="K131" s="70"/>
      <c r="L131" s="70"/>
      <c r="M131" s="70"/>
      <c r="N131" s="345"/>
      <c r="O131" s="70"/>
      <c r="P131" s="70"/>
      <c r="Q131" s="70"/>
      <c r="R131" s="70"/>
      <c r="AJ131" s="1"/>
      <c r="AK131" s="1"/>
      <c r="AN131" s="1"/>
      <c r="AO131" s="1"/>
      <c r="AP131" s="1"/>
      <c r="AQ131" s="1"/>
      <c r="AR131" s="1"/>
      <c r="AS131" s="1"/>
      <c r="AT131" s="1"/>
    </row>
    <row r="132" customFormat="false" ht="12.75" hidden="false" customHeight="true" outlineLevel="0" collapsed="false">
      <c r="A132" s="370" t="s">
        <v>43</v>
      </c>
      <c r="B132" s="258" t="n">
        <f aca="false">E137+G137</f>
        <v>0</v>
      </c>
      <c r="C132" s="371" t="s">
        <v>124</v>
      </c>
      <c r="D132" s="372" t="s">
        <v>249</v>
      </c>
      <c r="E132" s="371" t="s">
        <v>124</v>
      </c>
      <c r="F132" s="373" t="s">
        <v>249</v>
      </c>
      <c r="G132" s="374"/>
      <c r="H132" s="375" t="s">
        <v>250</v>
      </c>
      <c r="I132" s="376"/>
      <c r="K132" s="70"/>
      <c r="L132" s="70"/>
      <c r="M132" s="70"/>
      <c r="N132" s="345"/>
      <c r="O132" s="70"/>
      <c r="P132" s="70"/>
      <c r="Q132" s="70"/>
      <c r="R132" s="70"/>
      <c r="AJ132" s="1"/>
      <c r="AK132" s="1"/>
      <c r="AN132" s="1"/>
      <c r="AO132" s="1"/>
      <c r="AP132" s="1"/>
      <c r="AQ132" s="1"/>
      <c r="AR132" s="1"/>
      <c r="AS132" s="1"/>
      <c r="AT132" s="1"/>
    </row>
    <row r="133" customFormat="false" ht="12.75" hidden="false" customHeight="true" outlineLevel="0" collapsed="false">
      <c r="A133" s="370" t="s">
        <v>251</v>
      </c>
      <c r="B133" s="258" t="n">
        <f aca="false">C137</f>
        <v>0</v>
      </c>
      <c r="C133" s="342"/>
      <c r="D133" s="342"/>
      <c r="E133" s="342"/>
      <c r="F133" s="377" t="n">
        <f aca="false">-J9</f>
        <v>-0</v>
      </c>
      <c r="G133" s="378"/>
      <c r="H133" s="379" t="s">
        <v>252</v>
      </c>
      <c r="I133" s="380"/>
      <c r="K133" s="70"/>
      <c r="L133" s="70"/>
      <c r="M133" s="70"/>
      <c r="N133" s="345"/>
      <c r="O133" s="70"/>
      <c r="P133" s="70"/>
      <c r="Q133" s="70"/>
      <c r="R133" s="70"/>
      <c r="AJ133" s="1"/>
      <c r="AK133" s="1"/>
      <c r="AN133" s="1"/>
      <c r="AO133" s="1"/>
      <c r="AP133" s="1"/>
      <c r="AQ133" s="1"/>
      <c r="AR133" s="1"/>
      <c r="AS133" s="1"/>
      <c r="AT133" s="1"/>
    </row>
    <row r="134" customFormat="false" ht="12.75" hidden="false" customHeight="true" outlineLevel="0" collapsed="false">
      <c r="A134" s="370" t="s">
        <v>131</v>
      </c>
      <c r="B134" s="381" t="n">
        <f aca="false">H137</f>
        <v>0</v>
      </c>
      <c r="C134" s="382" t="s">
        <v>249</v>
      </c>
      <c r="D134" s="383" t="s">
        <v>199</v>
      </c>
      <c r="E134" s="382" t="s">
        <v>249</v>
      </c>
      <c r="F134" s="384" t="s">
        <v>199</v>
      </c>
      <c r="G134" s="383" t="s">
        <v>125</v>
      </c>
      <c r="H134" s="385" t="s">
        <v>253</v>
      </c>
      <c r="I134" s="386"/>
      <c r="K134" s="70"/>
      <c r="L134" s="70"/>
      <c r="M134" s="70"/>
      <c r="N134" s="345"/>
      <c r="O134" s="70"/>
      <c r="P134" s="70"/>
      <c r="Q134" s="70"/>
      <c r="R134" s="70"/>
      <c r="AJ134" s="1"/>
      <c r="AK134" s="1"/>
      <c r="AN134" s="1"/>
      <c r="AO134" s="1"/>
      <c r="AP134" s="1"/>
      <c r="AQ134" s="1"/>
      <c r="AR134" s="1"/>
      <c r="AS134" s="1"/>
      <c r="AT134" s="1"/>
    </row>
    <row r="135" customFormat="false" ht="12.75" hidden="false" customHeight="true" outlineLevel="0" collapsed="false">
      <c r="A135" s="367"/>
      <c r="B135" s="387"/>
      <c r="C135" s="388" t="s">
        <v>254</v>
      </c>
      <c r="D135" s="389" t="s">
        <v>249</v>
      </c>
      <c r="E135" s="388" t="s">
        <v>254</v>
      </c>
      <c r="F135" s="390" t="s">
        <v>249</v>
      </c>
      <c r="G135" s="389" t="s">
        <v>255</v>
      </c>
      <c r="H135" s="135"/>
      <c r="I135" s="391" t="s">
        <v>142</v>
      </c>
      <c r="K135" s="70"/>
      <c r="L135" s="70"/>
      <c r="M135" s="70"/>
      <c r="N135" s="345"/>
      <c r="O135" s="70"/>
      <c r="P135" s="70"/>
      <c r="Q135" s="70"/>
      <c r="R135" s="70"/>
      <c r="AJ135" s="1"/>
      <c r="AK135" s="1"/>
      <c r="AN135" s="1"/>
      <c r="AO135" s="1"/>
      <c r="AP135" s="1"/>
      <c r="AQ135" s="1"/>
      <c r="AR135" s="1"/>
      <c r="AS135" s="1"/>
      <c r="AT135" s="1"/>
    </row>
    <row r="136" customFormat="false" ht="12.75" hidden="false" customHeight="true" outlineLevel="0" collapsed="false">
      <c r="A136" s="392" t="s">
        <v>256</v>
      </c>
      <c r="B136" s="387"/>
      <c r="C136" s="393" t="n">
        <v>0</v>
      </c>
      <c r="D136" s="394" t="n">
        <v>0</v>
      </c>
      <c r="E136" s="395" t="n">
        <v>0</v>
      </c>
      <c r="F136" s="395" t="n">
        <v>0</v>
      </c>
      <c r="G136" s="394" t="n">
        <v>0</v>
      </c>
      <c r="H136" s="396" t="n">
        <v>0</v>
      </c>
      <c r="I136" s="397" t="n">
        <v>0</v>
      </c>
      <c r="K136" s="70"/>
      <c r="L136" s="70"/>
      <c r="M136" s="70"/>
      <c r="N136" s="345"/>
      <c r="O136" s="70"/>
      <c r="P136" s="70"/>
      <c r="Q136" s="70"/>
      <c r="R136" s="70"/>
      <c r="AJ136" s="1"/>
      <c r="AK136" s="1"/>
      <c r="AN136" s="1"/>
      <c r="AO136" s="1"/>
      <c r="AP136" s="1"/>
      <c r="AQ136" s="1"/>
      <c r="AR136" s="1"/>
      <c r="AS136" s="1"/>
      <c r="AT136" s="1"/>
    </row>
    <row r="137" customFormat="false" ht="12.75" hidden="false" customHeight="true" outlineLevel="0" collapsed="false">
      <c r="A137" s="392" t="s">
        <v>257</v>
      </c>
      <c r="B137" s="1"/>
      <c r="C137" s="398" t="n">
        <f aca="false">C133-D137</f>
        <v>0</v>
      </c>
      <c r="D137" s="399" t="n">
        <f aca="false">D133</f>
        <v>0</v>
      </c>
      <c r="E137" s="400" t="n">
        <f aca="false">E133-E174-F137</f>
        <v>0</v>
      </c>
      <c r="F137" s="401" t="n">
        <f aca="false">E133+F133</f>
        <v>0</v>
      </c>
      <c r="G137" s="402"/>
      <c r="H137" s="403"/>
      <c r="I137" s="404" t="n">
        <f aca="false">SUM(C137:H137)</f>
        <v>0</v>
      </c>
      <c r="K137" s="70"/>
      <c r="L137" s="70"/>
      <c r="M137" s="70"/>
      <c r="N137" s="345"/>
      <c r="O137" s="70"/>
      <c r="P137" s="70"/>
      <c r="Q137" s="70"/>
      <c r="R137" s="70"/>
      <c r="AJ137" s="1"/>
      <c r="AK137" s="1"/>
      <c r="AN137" s="1"/>
      <c r="AO137" s="1"/>
      <c r="AP137" s="1"/>
      <c r="AQ137" s="1"/>
      <c r="AR137" s="1"/>
      <c r="AS137" s="1"/>
      <c r="AT137" s="1"/>
    </row>
    <row r="138" customFormat="false" ht="12.75" hidden="false" customHeight="true" outlineLevel="0" collapsed="false">
      <c r="A138" s="392" t="s">
        <v>116</v>
      </c>
      <c r="B138" s="1"/>
      <c r="C138" s="405" t="n">
        <f aca="false">SUM(C136:C137)</f>
        <v>0</v>
      </c>
      <c r="D138" s="406" t="n">
        <f aca="false">SUM(D136:D137)</f>
        <v>0</v>
      </c>
      <c r="E138" s="407" t="n">
        <f aca="false">SUM(E136:E137)</f>
        <v>0</v>
      </c>
      <c r="F138" s="407" t="n">
        <f aca="false">SUM(F136:F137)</f>
        <v>0</v>
      </c>
      <c r="G138" s="407" t="n">
        <f aca="false">SUM(G136:G137)</f>
        <v>0</v>
      </c>
      <c r="H138" s="408" t="n">
        <f aca="false">SUM(H136:H137)</f>
        <v>0</v>
      </c>
      <c r="I138" s="409" t="n">
        <f aca="false">SUM(I136:I137)</f>
        <v>0</v>
      </c>
      <c r="K138" s="70"/>
      <c r="L138" s="70"/>
      <c r="M138" s="70"/>
      <c r="N138" s="345"/>
      <c r="O138" s="70"/>
      <c r="P138" s="70"/>
      <c r="Q138" s="70"/>
      <c r="R138" s="70"/>
      <c r="AJ138" s="1"/>
      <c r="AK138" s="1"/>
      <c r="AN138" s="1"/>
      <c r="AO138" s="1"/>
      <c r="AP138" s="1"/>
      <c r="AQ138" s="1"/>
      <c r="AR138" s="1"/>
      <c r="AS138" s="1"/>
      <c r="AT138" s="1"/>
    </row>
    <row r="139" customFormat="false" ht="12.75" hidden="false" customHeight="true" outlineLevel="0" collapsed="false">
      <c r="A139" s="392" t="s">
        <v>258</v>
      </c>
      <c r="B139" s="1"/>
      <c r="C139" s="410" t="n">
        <f aca="false">SUM(C137:D137)</f>
        <v>0</v>
      </c>
      <c r="D139" s="410"/>
      <c r="E139" s="410" t="n">
        <f aca="false">E137+F137+G137</f>
        <v>0</v>
      </c>
      <c r="F139" s="410"/>
      <c r="G139" s="410"/>
      <c r="H139" s="410"/>
      <c r="I139" s="411"/>
      <c r="K139" s="70"/>
      <c r="L139" s="70"/>
      <c r="M139" s="70"/>
      <c r="N139" s="345"/>
      <c r="O139" s="70"/>
      <c r="P139" s="70"/>
      <c r="Q139" s="70"/>
      <c r="R139" s="70"/>
      <c r="AJ139" s="1"/>
      <c r="AK139" s="1"/>
      <c r="AN139" s="1"/>
      <c r="AO139" s="1"/>
      <c r="AP139" s="1"/>
      <c r="AQ139" s="1"/>
      <c r="AR139" s="1"/>
      <c r="AS139" s="1"/>
      <c r="AT139" s="1"/>
    </row>
    <row r="140" customFormat="false" ht="12.75" hidden="false" customHeight="true" outlineLevel="0" collapsed="false">
      <c r="A140" s="392" t="s">
        <v>259</v>
      </c>
      <c r="B140" s="1"/>
      <c r="C140" s="410" t="n">
        <f aca="false">SUM(C173:D173)</f>
        <v>0</v>
      </c>
      <c r="D140" s="410"/>
      <c r="E140" s="410" t="n">
        <f aca="false">E173+G173+F173</f>
        <v>0</v>
      </c>
      <c r="F140" s="410"/>
      <c r="G140" s="410"/>
      <c r="H140" s="410"/>
      <c r="I140" s="411"/>
      <c r="K140" s="70"/>
      <c r="L140" s="70"/>
      <c r="M140" s="70"/>
      <c r="N140" s="345"/>
      <c r="O140" s="70"/>
      <c r="P140" s="70"/>
      <c r="Q140" s="70"/>
      <c r="R140" s="70"/>
      <c r="AJ140" s="1"/>
      <c r="AK140" s="1"/>
      <c r="AN140" s="1"/>
      <c r="AO140" s="1"/>
      <c r="AP140" s="1"/>
      <c r="AQ140" s="1"/>
      <c r="AR140" s="1"/>
      <c r="AS140" s="1"/>
      <c r="AT140" s="1"/>
    </row>
    <row r="141" customFormat="false" ht="12.75" hidden="false" customHeight="true" outlineLevel="0" collapsed="false">
      <c r="A141" s="367"/>
      <c r="B141" s="1"/>
      <c r="C141" s="1"/>
      <c r="D141" s="1"/>
      <c r="E141" s="1"/>
      <c r="F141" s="1"/>
      <c r="G141" s="1"/>
      <c r="H141" s="1"/>
      <c r="I141" s="412"/>
      <c r="K141" s="70"/>
      <c r="L141" s="70"/>
      <c r="M141" s="70"/>
      <c r="N141" s="345"/>
      <c r="O141" s="70"/>
      <c r="P141" s="70"/>
      <c r="Q141" s="70"/>
      <c r="R141" s="70"/>
      <c r="AJ141" s="1"/>
      <c r="AK141" s="1"/>
      <c r="AN141" s="1"/>
      <c r="AO141" s="1"/>
      <c r="AP141" s="1"/>
      <c r="AQ141" s="1"/>
      <c r="AR141" s="1"/>
      <c r="AS141" s="1"/>
      <c r="AT141" s="1"/>
    </row>
    <row r="142" customFormat="false" ht="12.75" hidden="false" customHeight="true" outlineLevel="0" collapsed="false">
      <c r="A142" s="367"/>
      <c r="B142" s="413" t="n">
        <f aca="false">+B4</f>
        <v>37165</v>
      </c>
      <c r="C142" s="414"/>
      <c r="D142" s="414"/>
      <c r="E142" s="414"/>
      <c r="F142" s="414"/>
      <c r="G142" s="414"/>
      <c r="H142" s="414"/>
      <c r="I142" s="415" t="n">
        <f aca="false">SUM(C142:H142)</f>
        <v>0</v>
      </c>
      <c r="K142" s="70"/>
      <c r="L142" s="70"/>
      <c r="M142" s="70"/>
      <c r="N142" s="345"/>
      <c r="O142" s="70"/>
      <c r="P142" s="70"/>
      <c r="Q142" s="70"/>
      <c r="R142" s="70"/>
      <c r="AJ142" s="1"/>
      <c r="AK142" s="1"/>
      <c r="AN142" s="1"/>
      <c r="AO142" s="1"/>
      <c r="AP142" s="1"/>
      <c r="AQ142" s="1"/>
      <c r="AR142" s="1"/>
      <c r="AS142" s="1"/>
      <c r="AT142" s="1"/>
    </row>
    <row r="143" customFormat="false" ht="12.75" hidden="false" customHeight="true" outlineLevel="0" collapsed="false">
      <c r="A143" s="367"/>
      <c r="B143" s="413" t="n">
        <f aca="false">+B142+1</f>
        <v>37166</v>
      </c>
      <c r="C143" s="416"/>
      <c r="D143" s="416"/>
      <c r="E143" s="416"/>
      <c r="F143" s="416"/>
      <c r="G143" s="416"/>
      <c r="H143" s="416"/>
      <c r="I143" s="417" t="n">
        <f aca="false">SUM(C143:H143)</f>
        <v>0</v>
      </c>
      <c r="K143" s="70"/>
      <c r="L143" s="70"/>
      <c r="M143" s="70"/>
      <c r="N143" s="345"/>
      <c r="O143" s="70"/>
      <c r="P143" s="70"/>
      <c r="Q143" s="70"/>
      <c r="R143" s="70"/>
      <c r="AJ143" s="1"/>
      <c r="AK143" s="1"/>
      <c r="AN143" s="1"/>
      <c r="AO143" s="1"/>
      <c r="AP143" s="1"/>
      <c r="AQ143" s="1"/>
      <c r="AR143" s="1"/>
      <c r="AS143" s="1"/>
      <c r="AT143" s="1"/>
    </row>
    <row r="144" customFormat="false" ht="12.75" hidden="false" customHeight="true" outlineLevel="0" collapsed="false">
      <c r="A144" s="367"/>
      <c r="B144" s="413" t="n">
        <f aca="false">+B143+1</f>
        <v>37167</v>
      </c>
      <c r="C144" s="416"/>
      <c r="D144" s="416"/>
      <c r="E144" s="416"/>
      <c r="F144" s="416"/>
      <c r="G144" s="416"/>
      <c r="H144" s="416"/>
      <c r="I144" s="417" t="n">
        <f aca="false">SUM(C144:H144)</f>
        <v>0</v>
      </c>
      <c r="K144" s="70"/>
      <c r="L144" s="70"/>
      <c r="M144" s="70"/>
      <c r="N144" s="345"/>
      <c r="O144" s="70"/>
      <c r="P144" s="70"/>
      <c r="Q144" s="70"/>
      <c r="R144" s="70"/>
      <c r="AJ144" s="1"/>
      <c r="AK144" s="1"/>
      <c r="AN144" s="1"/>
      <c r="AO144" s="1"/>
      <c r="AP144" s="1"/>
      <c r="AQ144" s="1"/>
      <c r="AR144" s="1"/>
      <c r="AS144" s="1"/>
      <c r="AT144" s="1"/>
    </row>
    <row r="145" customFormat="false" ht="12.75" hidden="false" customHeight="true" outlineLevel="0" collapsed="false">
      <c r="A145" s="367"/>
      <c r="B145" s="413" t="n">
        <f aca="false">+B144+1</f>
        <v>37168</v>
      </c>
      <c r="C145" s="416"/>
      <c r="D145" s="416"/>
      <c r="E145" s="416"/>
      <c r="F145" s="416"/>
      <c r="G145" s="416"/>
      <c r="H145" s="416"/>
      <c r="I145" s="417" t="n">
        <f aca="false">SUM(C145:H145)</f>
        <v>0</v>
      </c>
      <c r="K145" s="70"/>
      <c r="L145" s="70"/>
      <c r="M145" s="70"/>
      <c r="N145" s="345"/>
      <c r="O145" s="70"/>
      <c r="P145" s="70"/>
      <c r="Q145" s="70"/>
      <c r="R145" s="70"/>
      <c r="AJ145" s="1"/>
      <c r="AK145" s="1"/>
      <c r="AN145" s="1"/>
      <c r="AO145" s="1"/>
      <c r="AP145" s="1"/>
      <c r="AQ145" s="1"/>
      <c r="AR145" s="1"/>
      <c r="AS145" s="1"/>
      <c r="AT145" s="1"/>
    </row>
    <row r="146" customFormat="false" ht="12.75" hidden="false" customHeight="true" outlineLevel="0" collapsed="false">
      <c r="A146" s="367"/>
      <c r="B146" s="413" t="n">
        <f aca="false">+B145+1</f>
        <v>37169</v>
      </c>
      <c r="C146" s="416"/>
      <c r="D146" s="416"/>
      <c r="E146" s="416"/>
      <c r="F146" s="416"/>
      <c r="G146" s="416"/>
      <c r="H146" s="416"/>
      <c r="I146" s="417" t="n">
        <f aca="false">SUM(C146:H146)</f>
        <v>0</v>
      </c>
      <c r="K146" s="70"/>
      <c r="L146" s="70"/>
      <c r="M146" s="70"/>
      <c r="N146" s="345"/>
      <c r="O146" s="70"/>
      <c r="P146" s="70"/>
      <c r="Q146" s="70"/>
      <c r="R146" s="70"/>
      <c r="AJ146" s="1"/>
      <c r="AK146" s="1"/>
      <c r="AN146" s="1"/>
      <c r="AO146" s="1"/>
      <c r="AP146" s="1"/>
      <c r="AQ146" s="1"/>
      <c r="AR146" s="1"/>
      <c r="AS146" s="1"/>
      <c r="AT146" s="1"/>
    </row>
    <row r="147" customFormat="false" ht="12.75" hidden="false" customHeight="true" outlineLevel="0" collapsed="false">
      <c r="A147" s="367"/>
      <c r="B147" s="413" t="n">
        <f aca="false">+B146+1</f>
        <v>37170</v>
      </c>
      <c r="C147" s="416"/>
      <c r="D147" s="416"/>
      <c r="E147" s="416"/>
      <c r="F147" s="416"/>
      <c r="G147" s="416"/>
      <c r="H147" s="416"/>
      <c r="I147" s="417" t="n">
        <f aca="false">SUM(C147:H147)</f>
        <v>0</v>
      </c>
      <c r="K147" s="70"/>
      <c r="L147" s="70"/>
      <c r="M147" s="70"/>
      <c r="N147" s="345"/>
      <c r="O147" s="70"/>
      <c r="P147" s="70"/>
      <c r="Q147" s="70"/>
      <c r="R147" s="70"/>
      <c r="AJ147" s="1"/>
      <c r="AK147" s="1"/>
      <c r="AN147" s="1"/>
      <c r="AO147" s="1"/>
      <c r="AP147" s="1"/>
      <c r="AQ147" s="1"/>
      <c r="AR147" s="1"/>
      <c r="AS147" s="1"/>
      <c r="AT147" s="1"/>
    </row>
    <row r="148" customFormat="false" ht="12.75" hidden="false" customHeight="true" outlineLevel="0" collapsed="false">
      <c r="A148" s="367"/>
      <c r="B148" s="413" t="n">
        <f aca="false">+B147+1</f>
        <v>37171</v>
      </c>
      <c r="C148" s="416"/>
      <c r="D148" s="416"/>
      <c r="E148" s="416"/>
      <c r="F148" s="416"/>
      <c r="G148" s="416"/>
      <c r="H148" s="416"/>
      <c r="I148" s="417" t="n">
        <f aca="false">SUM(C148:H148)</f>
        <v>0</v>
      </c>
      <c r="K148" s="70"/>
      <c r="L148" s="70"/>
      <c r="M148" s="70"/>
      <c r="N148" s="345"/>
      <c r="O148" s="70"/>
      <c r="P148" s="70"/>
      <c r="Q148" s="70"/>
      <c r="R148" s="70"/>
      <c r="AJ148" s="1"/>
      <c r="AK148" s="1"/>
      <c r="AN148" s="1"/>
      <c r="AO148" s="1"/>
      <c r="AP148" s="1"/>
      <c r="AQ148" s="1"/>
      <c r="AR148" s="1"/>
      <c r="AS148" s="1"/>
      <c r="AT148" s="1"/>
    </row>
    <row r="149" customFormat="false" ht="12.75" hidden="false" customHeight="true" outlineLevel="0" collapsed="false">
      <c r="A149" s="367"/>
      <c r="B149" s="413" t="n">
        <f aca="false">+B148+1</f>
        <v>37172</v>
      </c>
      <c r="C149" s="416"/>
      <c r="D149" s="416"/>
      <c r="E149" s="416"/>
      <c r="F149" s="416"/>
      <c r="G149" s="416"/>
      <c r="H149" s="416"/>
      <c r="I149" s="417" t="n">
        <f aca="false">SUM(C149:H149)</f>
        <v>0</v>
      </c>
      <c r="K149" s="70"/>
      <c r="L149" s="70"/>
      <c r="M149" s="70"/>
      <c r="N149" s="345"/>
      <c r="O149" s="70"/>
      <c r="P149" s="70"/>
      <c r="Q149" s="70"/>
      <c r="R149" s="70"/>
      <c r="AJ149" s="1"/>
      <c r="AK149" s="1"/>
      <c r="AN149" s="1"/>
      <c r="AO149" s="1"/>
      <c r="AP149" s="1"/>
      <c r="AQ149" s="1"/>
      <c r="AR149" s="1"/>
      <c r="AS149" s="1"/>
      <c r="AT149" s="1"/>
    </row>
    <row r="150" customFormat="false" ht="12.75" hidden="false" customHeight="true" outlineLevel="0" collapsed="false">
      <c r="A150" s="367"/>
      <c r="B150" s="413" t="n">
        <f aca="false">+B149+1</f>
        <v>37173</v>
      </c>
      <c r="C150" s="416"/>
      <c r="D150" s="416"/>
      <c r="E150" s="416"/>
      <c r="F150" s="416"/>
      <c r="G150" s="416"/>
      <c r="H150" s="416"/>
      <c r="I150" s="417" t="n">
        <f aca="false">SUM(C150:H150)</f>
        <v>0</v>
      </c>
      <c r="K150" s="70"/>
      <c r="L150" s="70"/>
      <c r="M150" s="70"/>
      <c r="N150" s="345"/>
      <c r="O150" s="70"/>
      <c r="P150" s="70"/>
      <c r="Q150" s="70"/>
      <c r="R150" s="70"/>
      <c r="AJ150" s="1"/>
      <c r="AK150" s="1"/>
      <c r="AN150" s="1"/>
      <c r="AO150" s="1"/>
      <c r="AP150" s="1"/>
      <c r="AQ150" s="1"/>
      <c r="AR150" s="1"/>
      <c r="AS150" s="1"/>
      <c r="AT150" s="1"/>
    </row>
    <row r="151" customFormat="false" ht="12.75" hidden="false" customHeight="true" outlineLevel="0" collapsed="false">
      <c r="A151" s="367"/>
      <c r="B151" s="413" t="n">
        <f aca="false">+B150+1</f>
        <v>37174</v>
      </c>
      <c r="C151" s="416"/>
      <c r="D151" s="416"/>
      <c r="E151" s="416"/>
      <c r="F151" s="416"/>
      <c r="G151" s="416"/>
      <c r="H151" s="416"/>
      <c r="I151" s="417" t="n">
        <f aca="false">SUM(C151:H151)</f>
        <v>0</v>
      </c>
      <c r="K151" s="70"/>
      <c r="L151" s="70"/>
      <c r="M151" s="70"/>
      <c r="N151" s="345"/>
      <c r="O151" s="70"/>
      <c r="P151" s="70"/>
      <c r="Q151" s="70"/>
      <c r="R151" s="70"/>
      <c r="AJ151" s="1"/>
      <c r="AK151" s="1"/>
      <c r="AN151" s="1"/>
      <c r="AO151" s="1"/>
      <c r="AP151" s="1"/>
      <c r="AQ151" s="1"/>
      <c r="AR151" s="1"/>
      <c r="AS151" s="1"/>
      <c r="AT151" s="1"/>
    </row>
    <row r="152" customFormat="false" ht="12.75" hidden="false" customHeight="true" outlineLevel="0" collapsed="false">
      <c r="A152" s="367"/>
      <c r="B152" s="413" t="n">
        <f aca="false">+B151+1</f>
        <v>37175</v>
      </c>
      <c r="C152" s="416"/>
      <c r="D152" s="416"/>
      <c r="E152" s="416"/>
      <c r="F152" s="416"/>
      <c r="G152" s="416"/>
      <c r="H152" s="416"/>
      <c r="I152" s="417" t="n">
        <f aca="false">SUM(C152:H152)</f>
        <v>0</v>
      </c>
      <c r="K152" s="70"/>
      <c r="L152" s="70"/>
      <c r="M152" s="70"/>
      <c r="N152" s="345"/>
      <c r="O152" s="70"/>
      <c r="P152" s="70"/>
      <c r="Q152" s="70"/>
      <c r="R152" s="70"/>
      <c r="AJ152" s="1"/>
      <c r="AK152" s="1"/>
      <c r="AN152" s="1"/>
      <c r="AO152" s="1"/>
      <c r="AP152" s="1"/>
      <c r="AQ152" s="1"/>
      <c r="AR152" s="1"/>
      <c r="AS152" s="1"/>
      <c r="AT152" s="1"/>
    </row>
    <row r="153" customFormat="false" ht="12.75" hidden="false" customHeight="true" outlineLevel="0" collapsed="false">
      <c r="A153" s="367"/>
      <c r="B153" s="413" t="n">
        <f aca="false">+B152+1</f>
        <v>37176</v>
      </c>
      <c r="C153" s="416"/>
      <c r="D153" s="416"/>
      <c r="E153" s="416"/>
      <c r="F153" s="416"/>
      <c r="G153" s="416"/>
      <c r="H153" s="416"/>
      <c r="I153" s="417" t="n">
        <f aca="false">SUM(C153:H153)</f>
        <v>0</v>
      </c>
      <c r="K153" s="70"/>
      <c r="L153" s="70"/>
      <c r="M153" s="70"/>
      <c r="N153" s="345"/>
      <c r="O153" s="70"/>
      <c r="P153" s="70"/>
      <c r="Q153" s="70"/>
      <c r="R153" s="70"/>
      <c r="AJ153" s="1"/>
      <c r="AK153" s="1"/>
      <c r="AN153" s="1"/>
      <c r="AO153" s="1"/>
      <c r="AP153" s="1"/>
      <c r="AQ153" s="1"/>
      <c r="AR153" s="1"/>
      <c r="AS153" s="1"/>
      <c r="AT153" s="1"/>
    </row>
    <row r="154" customFormat="false" ht="12.75" hidden="false" customHeight="true" outlineLevel="0" collapsed="false">
      <c r="A154" s="367"/>
      <c r="B154" s="413" t="n">
        <f aca="false">+B153+1</f>
        <v>37177</v>
      </c>
      <c r="C154" s="416"/>
      <c r="D154" s="416"/>
      <c r="E154" s="416"/>
      <c r="F154" s="416"/>
      <c r="G154" s="416"/>
      <c r="H154" s="416"/>
      <c r="I154" s="417" t="n">
        <f aca="false">SUM(C154:H154)</f>
        <v>0</v>
      </c>
      <c r="K154" s="70"/>
      <c r="L154" s="70"/>
      <c r="M154" s="70"/>
      <c r="N154" s="345"/>
      <c r="O154" s="70"/>
      <c r="P154" s="70"/>
      <c r="Q154" s="70"/>
      <c r="R154" s="70"/>
      <c r="AJ154" s="1"/>
      <c r="AK154" s="1"/>
      <c r="AN154" s="1"/>
      <c r="AO154" s="1"/>
      <c r="AP154" s="1"/>
      <c r="AQ154" s="1"/>
      <c r="AR154" s="1"/>
      <c r="AS154" s="1"/>
      <c r="AT154" s="1"/>
    </row>
    <row r="155" customFormat="false" ht="12.75" hidden="false" customHeight="true" outlineLevel="0" collapsed="false">
      <c r="A155" s="367"/>
      <c r="B155" s="413" t="n">
        <f aca="false">+B154+1</f>
        <v>37178</v>
      </c>
      <c r="C155" s="416"/>
      <c r="D155" s="416"/>
      <c r="E155" s="416"/>
      <c r="F155" s="416"/>
      <c r="G155" s="416"/>
      <c r="H155" s="416"/>
      <c r="I155" s="417" t="n">
        <f aca="false">SUM(C155:H155)</f>
        <v>0</v>
      </c>
      <c r="K155" s="70"/>
      <c r="L155" s="70"/>
      <c r="M155" s="70"/>
      <c r="N155" s="345"/>
      <c r="O155" s="70"/>
      <c r="P155" s="70"/>
      <c r="Q155" s="70"/>
      <c r="R155" s="70"/>
      <c r="AJ155" s="1"/>
      <c r="AK155" s="1"/>
      <c r="AN155" s="1"/>
      <c r="AO155" s="1"/>
      <c r="AP155" s="1"/>
      <c r="AQ155" s="1"/>
      <c r="AR155" s="1"/>
      <c r="AS155" s="1"/>
      <c r="AT155" s="1"/>
    </row>
    <row r="156" customFormat="false" ht="12.75" hidden="false" customHeight="true" outlineLevel="0" collapsed="false">
      <c r="A156" s="367"/>
      <c r="B156" s="413" t="n">
        <f aca="false">+B155+1</f>
        <v>37179</v>
      </c>
      <c r="C156" s="416"/>
      <c r="D156" s="416"/>
      <c r="E156" s="416"/>
      <c r="F156" s="416"/>
      <c r="G156" s="416"/>
      <c r="H156" s="416"/>
      <c r="I156" s="417" t="n">
        <f aca="false">SUM(C156:H156)</f>
        <v>0</v>
      </c>
      <c r="K156" s="70"/>
      <c r="L156" s="70"/>
      <c r="M156" s="70"/>
      <c r="N156" s="345"/>
      <c r="O156" s="70"/>
      <c r="P156" s="70"/>
      <c r="Q156" s="70"/>
      <c r="R156" s="70"/>
      <c r="AJ156" s="1"/>
      <c r="AK156" s="1"/>
      <c r="AN156" s="1"/>
      <c r="AO156" s="1"/>
      <c r="AP156" s="1"/>
      <c r="AQ156" s="1"/>
      <c r="AR156" s="1"/>
      <c r="AS156" s="1"/>
      <c r="AT156" s="1"/>
    </row>
    <row r="157" customFormat="false" ht="12.75" hidden="false" customHeight="true" outlineLevel="0" collapsed="false">
      <c r="A157" s="367"/>
      <c r="B157" s="413" t="n">
        <f aca="false">+B156+1</f>
        <v>37180</v>
      </c>
      <c r="C157" s="416"/>
      <c r="D157" s="416"/>
      <c r="E157" s="416"/>
      <c r="F157" s="416"/>
      <c r="G157" s="416"/>
      <c r="H157" s="416"/>
      <c r="I157" s="417" t="n">
        <f aca="false">SUM(C157:H157)</f>
        <v>0</v>
      </c>
      <c r="K157" s="70"/>
      <c r="L157" s="70"/>
      <c r="M157" s="70"/>
      <c r="N157" s="345"/>
      <c r="O157" s="70"/>
      <c r="P157" s="70"/>
      <c r="Q157" s="70"/>
      <c r="R157" s="70"/>
      <c r="AJ157" s="1"/>
      <c r="AK157" s="1"/>
      <c r="AN157" s="1"/>
      <c r="AO157" s="1"/>
      <c r="AP157" s="1"/>
      <c r="AQ157" s="1"/>
      <c r="AR157" s="1"/>
      <c r="AS157" s="1"/>
      <c r="AT157" s="1"/>
    </row>
    <row r="158" customFormat="false" ht="12.75" hidden="false" customHeight="true" outlineLevel="0" collapsed="false">
      <c r="A158" s="367"/>
      <c r="B158" s="413" t="n">
        <f aca="false">+B157+1</f>
        <v>37181</v>
      </c>
      <c r="C158" s="393"/>
      <c r="D158" s="394"/>
      <c r="E158" s="393"/>
      <c r="F158" s="395"/>
      <c r="G158" s="416"/>
      <c r="H158" s="416"/>
      <c r="I158" s="417" t="n">
        <f aca="false">SUM(C158:H158)</f>
        <v>0</v>
      </c>
      <c r="K158" s="70"/>
      <c r="L158" s="70"/>
      <c r="M158" s="70"/>
      <c r="N158" s="345"/>
      <c r="O158" s="70"/>
      <c r="P158" s="70"/>
      <c r="Q158" s="70"/>
      <c r="R158" s="70"/>
      <c r="AJ158" s="1"/>
      <c r="AK158" s="1"/>
      <c r="AN158" s="1"/>
      <c r="AO158" s="1"/>
      <c r="AP158" s="1"/>
      <c r="AQ158" s="1"/>
      <c r="AR158" s="1"/>
      <c r="AS158" s="1"/>
      <c r="AT158" s="1"/>
    </row>
    <row r="159" customFormat="false" ht="12.75" hidden="false" customHeight="true" outlineLevel="0" collapsed="false">
      <c r="A159" s="367"/>
      <c r="B159" s="413" t="n">
        <f aca="false">+B158+1</f>
        <v>37182</v>
      </c>
      <c r="C159" s="416"/>
      <c r="D159" s="416"/>
      <c r="E159" s="416"/>
      <c r="F159" s="416"/>
      <c r="G159" s="416"/>
      <c r="H159" s="416"/>
      <c r="I159" s="417" t="n">
        <f aca="false">SUM(C159:H159)</f>
        <v>0</v>
      </c>
      <c r="K159" s="70"/>
      <c r="L159" s="70"/>
      <c r="M159" s="70"/>
      <c r="N159" s="345"/>
      <c r="O159" s="70"/>
      <c r="P159" s="70"/>
      <c r="Q159" s="70"/>
      <c r="R159" s="70"/>
      <c r="AJ159" s="1"/>
      <c r="AK159" s="1"/>
      <c r="AN159" s="1"/>
      <c r="AO159" s="1"/>
      <c r="AP159" s="1"/>
      <c r="AQ159" s="1"/>
      <c r="AR159" s="1"/>
      <c r="AS159" s="1"/>
      <c r="AT159" s="1"/>
    </row>
    <row r="160" customFormat="false" ht="12.75" hidden="false" customHeight="true" outlineLevel="0" collapsed="false">
      <c r="A160" s="418"/>
      <c r="B160" s="413" t="n">
        <f aca="false">+B159+1</f>
        <v>37183</v>
      </c>
      <c r="C160" s="393"/>
      <c r="D160" s="394"/>
      <c r="E160" s="393"/>
      <c r="F160" s="395"/>
      <c r="G160" s="419"/>
      <c r="H160" s="403"/>
      <c r="I160" s="417" t="n">
        <f aca="false">SUM(C160:H160)</f>
        <v>0</v>
      </c>
      <c r="K160" s="70"/>
      <c r="L160" s="70"/>
      <c r="M160" s="70"/>
      <c r="N160" s="345"/>
      <c r="O160" s="70"/>
      <c r="P160" s="70"/>
      <c r="Q160" s="70"/>
      <c r="R160" s="70"/>
      <c r="AJ160" s="1"/>
      <c r="AK160" s="1"/>
      <c r="AN160" s="1"/>
      <c r="AO160" s="1"/>
      <c r="AP160" s="1"/>
      <c r="AQ160" s="1"/>
      <c r="AR160" s="1"/>
      <c r="AS160" s="1"/>
      <c r="AT160" s="1"/>
    </row>
    <row r="161" customFormat="false" ht="12.75" hidden="false" customHeight="true" outlineLevel="0" collapsed="false">
      <c r="A161" s="418"/>
      <c r="B161" s="413" t="n">
        <f aca="false">+B160+1</f>
        <v>37184</v>
      </c>
      <c r="C161" s="416"/>
      <c r="D161" s="416"/>
      <c r="E161" s="416"/>
      <c r="F161" s="416"/>
      <c r="G161" s="416"/>
      <c r="H161" s="416"/>
      <c r="I161" s="417" t="n">
        <f aca="false">SUM(C161:H161)</f>
        <v>0</v>
      </c>
      <c r="K161" s="70"/>
      <c r="L161" s="70"/>
      <c r="M161" s="70"/>
      <c r="N161" s="345"/>
      <c r="O161" s="70"/>
      <c r="P161" s="70"/>
      <c r="Q161" s="70"/>
      <c r="R161" s="70"/>
      <c r="AJ161" s="1"/>
      <c r="AK161" s="1"/>
      <c r="AN161" s="1"/>
      <c r="AO161" s="1"/>
      <c r="AP161" s="1"/>
      <c r="AQ161" s="1"/>
      <c r="AR161" s="1"/>
      <c r="AS161" s="1"/>
      <c r="AT161" s="1"/>
    </row>
    <row r="162" customFormat="false" ht="12.75" hidden="false" customHeight="true" outlineLevel="0" collapsed="false">
      <c r="A162" s="418"/>
      <c r="B162" s="413" t="n">
        <f aca="false">+B161+1</f>
        <v>37185</v>
      </c>
      <c r="C162" s="416"/>
      <c r="D162" s="416"/>
      <c r="E162" s="416"/>
      <c r="F162" s="416"/>
      <c r="G162" s="416"/>
      <c r="H162" s="416"/>
      <c r="I162" s="417" t="n">
        <f aca="false">SUM(C162:H162)</f>
        <v>0</v>
      </c>
      <c r="K162" s="70"/>
      <c r="L162" s="70"/>
      <c r="M162" s="70"/>
      <c r="N162" s="345"/>
      <c r="O162" s="70"/>
      <c r="P162" s="70"/>
      <c r="Q162" s="70"/>
      <c r="R162" s="70"/>
      <c r="AJ162" s="1"/>
      <c r="AK162" s="1"/>
      <c r="AN162" s="1"/>
      <c r="AO162" s="1"/>
      <c r="AP162" s="1"/>
      <c r="AQ162" s="1"/>
      <c r="AR162" s="1"/>
      <c r="AS162" s="1"/>
      <c r="AT162" s="1"/>
    </row>
    <row r="163" customFormat="false" ht="12.75" hidden="false" customHeight="true" outlineLevel="0" collapsed="false">
      <c r="A163" s="367"/>
      <c r="B163" s="413" t="n">
        <f aca="false">+B162+1</f>
        <v>37186</v>
      </c>
      <c r="C163" s="416"/>
      <c r="D163" s="416"/>
      <c r="E163" s="416"/>
      <c r="F163" s="416"/>
      <c r="G163" s="416"/>
      <c r="H163" s="416"/>
      <c r="I163" s="417" t="n">
        <f aca="false">SUM(C163:H163)</f>
        <v>0</v>
      </c>
      <c r="K163" s="70"/>
      <c r="L163" s="70"/>
      <c r="M163" s="70"/>
      <c r="N163" s="345"/>
      <c r="O163" s="70"/>
      <c r="P163" s="70"/>
      <c r="Q163" s="70"/>
      <c r="R163" s="70"/>
      <c r="AJ163" s="1"/>
      <c r="AK163" s="1"/>
      <c r="AN163" s="1"/>
      <c r="AO163" s="1"/>
      <c r="AP163" s="1"/>
      <c r="AQ163" s="1"/>
      <c r="AR163" s="1"/>
      <c r="AS163" s="1"/>
      <c r="AT163" s="1"/>
    </row>
    <row r="164" customFormat="false" ht="12.75" hidden="false" customHeight="true" outlineLevel="0" collapsed="false">
      <c r="A164" s="367"/>
      <c r="B164" s="413" t="n">
        <f aca="false">+B163+1</f>
        <v>37187</v>
      </c>
      <c r="C164" s="416"/>
      <c r="D164" s="416"/>
      <c r="E164" s="416"/>
      <c r="F164" s="416"/>
      <c r="G164" s="416"/>
      <c r="H164" s="416"/>
      <c r="I164" s="417" t="n">
        <f aca="false">SUM(C164:H164)</f>
        <v>0</v>
      </c>
      <c r="K164" s="70"/>
      <c r="L164" s="70"/>
      <c r="M164" s="70"/>
      <c r="N164" s="345"/>
      <c r="O164" s="70"/>
      <c r="P164" s="70"/>
      <c r="Q164" s="70"/>
      <c r="R164" s="70"/>
      <c r="AJ164" s="1"/>
      <c r="AK164" s="1"/>
      <c r="AN164" s="1"/>
      <c r="AO164" s="1"/>
      <c r="AP164" s="1"/>
      <c r="AQ164" s="1"/>
      <c r="AR164" s="1"/>
      <c r="AS164" s="1"/>
      <c r="AT164" s="1"/>
    </row>
    <row r="165" customFormat="false" ht="12.75" hidden="false" customHeight="true" outlineLevel="0" collapsed="false">
      <c r="A165" s="420" t="s">
        <v>260</v>
      </c>
      <c r="B165" s="413" t="n">
        <f aca="false">+B164+1</f>
        <v>37188</v>
      </c>
      <c r="C165" s="416"/>
      <c r="D165" s="416"/>
      <c r="E165" s="416"/>
      <c r="F165" s="416"/>
      <c r="G165" s="416"/>
      <c r="H165" s="416"/>
      <c r="I165" s="417" t="n">
        <f aca="false">SUM(C165:H165)</f>
        <v>0</v>
      </c>
      <c r="K165" s="70"/>
      <c r="L165" s="70"/>
      <c r="M165" s="70"/>
      <c r="N165" s="345"/>
      <c r="O165" s="70"/>
      <c r="P165" s="70"/>
      <c r="Q165" s="70"/>
      <c r="R165" s="70"/>
      <c r="AJ165" s="1"/>
      <c r="AK165" s="1"/>
      <c r="AN165" s="1"/>
      <c r="AO165" s="1"/>
      <c r="AP165" s="1"/>
      <c r="AQ165" s="1"/>
      <c r="AR165" s="1"/>
      <c r="AS165" s="1"/>
      <c r="AT165" s="1"/>
    </row>
    <row r="166" customFormat="false" ht="12.75" hidden="false" customHeight="true" outlineLevel="0" collapsed="false">
      <c r="A166" s="421" t="n">
        <v>0</v>
      </c>
      <c r="B166" s="413" t="n">
        <f aca="false">+B165+1</f>
        <v>37189</v>
      </c>
      <c r="C166" s="416"/>
      <c r="D166" s="416"/>
      <c r="E166" s="416"/>
      <c r="F166" s="416"/>
      <c r="G166" s="416"/>
      <c r="H166" s="416"/>
      <c r="I166" s="417" t="n">
        <f aca="false">SUM(C166:H166)</f>
        <v>0</v>
      </c>
      <c r="K166" s="70"/>
      <c r="L166" s="70"/>
      <c r="M166" s="70"/>
      <c r="N166" s="345"/>
      <c r="O166" s="70"/>
      <c r="P166" s="70"/>
      <c r="Q166" s="70"/>
      <c r="R166" s="70"/>
      <c r="AJ166" s="1"/>
      <c r="AK166" s="1"/>
      <c r="AN166" s="1"/>
      <c r="AO166" s="1"/>
      <c r="AP166" s="1"/>
      <c r="AQ166" s="1"/>
      <c r="AR166" s="1"/>
      <c r="AS166" s="1"/>
      <c r="AT166" s="1"/>
    </row>
    <row r="167" customFormat="false" ht="12.75" hidden="false" customHeight="true" outlineLevel="0" collapsed="false">
      <c r="A167" s="418" t="n">
        <f aca="false">SUM(C173:D173)</f>
        <v>0</v>
      </c>
      <c r="B167" s="413" t="n">
        <f aca="false">+B166+1</f>
        <v>37190</v>
      </c>
      <c r="C167" s="416"/>
      <c r="D167" s="416"/>
      <c r="E167" s="416"/>
      <c r="F167" s="416"/>
      <c r="G167" s="416"/>
      <c r="H167" s="416"/>
      <c r="I167" s="417" t="n">
        <f aca="false">SUM(C167:H167)</f>
        <v>0</v>
      </c>
      <c r="K167" s="70"/>
      <c r="L167" s="70"/>
      <c r="M167" s="70"/>
      <c r="N167" s="345"/>
      <c r="O167" s="70"/>
      <c r="P167" s="70"/>
      <c r="Q167" s="70"/>
      <c r="R167" s="70"/>
      <c r="AJ167" s="1"/>
      <c r="AK167" s="1"/>
      <c r="AN167" s="1"/>
      <c r="AO167" s="1"/>
      <c r="AP167" s="1"/>
      <c r="AQ167" s="1"/>
      <c r="AR167" s="1"/>
      <c r="AS167" s="1"/>
      <c r="AT167" s="1"/>
    </row>
    <row r="168" customFormat="false" ht="12.75" hidden="false" customHeight="true" outlineLevel="0" collapsed="false">
      <c r="A168" s="422" t="n">
        <f aca="false">+A166-A167</f>
        <v>0</v>
      </c>
      <c r="B168" s="413" t="n">
        <f aca="false">+B167+1</f>
        <v>37191</v>
      </c>
      <c r="C168" s="416"/>
      <c r="D168" s="416"/>
      <c r="E168" s="416"/>
      <c r="F168" s="416"/>
      <c r="G168" s="416"/>
      <c r="H168" s="416"/>
      <c r="I168" s="417" t="n">
        <f aca="false">SUM(C168:H168)</f>
        <v>0</v>
      </c>
      <c r="K168" s="70"/>
      <c r="L168" s="70"/>
      <c r="M168" s="70"/>
      <c r="N168" s="345"/>
      <c r="O168" s="70"/>
      <c r="P168" s="70"/>
      <c r="Q168" s="70"/>
      <c r="R168" s="70"/>
      <c r="AJ168" s="1"/>
      <c r="AK168" s="1"/>
      <c r="AN168" s="1"/>
      <c r="AO168" s="1"/>
      <c r="AP168" s="1"/>
      <c r="AQ168" s="1"/>
      <c r="AR168" s="1"/>
      <c r="AS168" s="1"/>
      <c r="AT168" s="1"/>
    </row>
    <row r="169" customFormat="false" ht="12.75" hidden="false" customHeight="true" outlineLevel="0" collapsed="false">
      <c r="A169" s="367"/>
      <c r="B169" s="413" t="n">
        <f aca="false">+B168+1</f>
        <v>37192</v>
      </c>
      <c r="C169" s="416"/>
      <c r="D169" s="416"/>
      <c r="E169" s="416"/>
      <c r="F169" s="416"/>
      <c r="G169" s="416"/>
      <c r="H169" s="416"/>
      <c r="I169" s="417" t="n">
        <f aca="false">SUM(C169:H169)</f>
        <v>0</v>
      </c>
      <c r="K169" s="70"/>
      <c r="L169" s="70"/>
      <c r="M169" s="70"/>
      <c r="N169" s="345"/>
      <c r="O169" s="70"/>
      <c r="P169" s="70"/>
      <c r="Q169" s="70"/>
      <c r="R169" s="70"/>
      <c r="AJ169" s="1"/>
      <c r="AK169" s="1"/>
      <c r="AN169" s="1"/>
      <c r="AO169" s="1"/>
      <c r="AP169" s="1"/>
      <c r="AQ169" s="1"/>
      <c r="AR169" s="1"/>
      <c r="AS169" s="1"/>
      <c r="AT169" s="1"/>
    </row>
    <row r="170" customFormat="false" ht="12.75" hidden="false" customHeight="true" outlineLevel="0" collapsed="false">
      <c r="A170" s="367"/>
      <c r="B170" s="413" t="n">
        <f aca="false">+B169+1</f>
        <v>37193</v>
      </c>
      <c r="C170" s="416"/>
      <c r="D170" s="416"/>
      <c r="E170" s="416"/>
      <c r="F170" s="416"/>
      <c r="G170" s="416"/>
      <c r="H170" s="304"/>
      <c r="I170" s="417" t="n">
        <f aca="false">SUM(C170:H170)</f>
        <v>0</v>
      </c>
      <c r="K170" s="70"/>
      <c r="L170" s="70"/>
      <c r="M170" s="70"/>
      <c r="N170" s="345"/>
      <c r="O170" s="70"/>
      <c r="P170" s="70"/>
      <c r="Q170" s="70"/>
      <c r="R170" s="70"/>
      <c r="AJ170" s="1"/>
      <c r="AK170" s="1"/>
      <c r="AN170" s="1"/>
      <c r="AO170" s="1"/>
      <c r="AP170" s="1"/>
      <c r="AQ170" s="1"/>
      <c r="AR170" s="1"/>
      <c r="AS170" s="1"/>
      <c r="AT170" s="1"/>
    </row>
    <row r="171" customFormat="false" ht="12.75" hidden="false" customHeight="true" outlineLevel="0" collapsed="false">
      <c r="A171" s="367"/>
      <c r="B171" s="413" t="n">
        <f aca="false">+B170+1</f>
        <v>37194</v>
      </c>
      <c r="C171" s="416"/>
      <c r="D171" s="416"/>
      <c r="E171" s="416"/>
      <c r="F171" s="416"/>
      <c r="G171" s="416"/>
      <c r="H171" s="304"/>
      <c r="I171" s="417" t="n">
        <f aca="false">SUM(C171:H171)</f>
        <v>0</v>
      </c>
      <c r="K171" s="70"/>
      <c r="L171" s="70"/>
      <c r="M171" s="70"/>
      <c r="N171" s="345"/>
      <c r="O171" s="70"/>
      <c r="P171" s="70"/>
      <c r="Q171" s="70"/>
      <c r="R171" s="70"/>
      <c r="AJ171" s="1"/>
      <c r="AK171" s="1"/>
      <c r="AN171" s="1"/>
      <c r="AO171" s="1"/>
      <c r="AP171" s="1"/>
      <c r="AQ171" s="1"/>
      <c r="AR171" s="1"/>
      <c r="AS171" s="1"/>
      <c r="AT171" s="1"/>
    </row>
    <row r="172" customFormat="false" ht="12.75" hidden="false" customHeight="true" outlineLevel="0" collapsed="false">
      <c r="A172" s="367"/>
      <c r="B172" s="413" t="n">
        <f aca="false">+B171+1</f>
        <v>37195</v>
      </c>
      <c r="C172" s="423"/>
      <c r="D172" s="424"/>
      <c r="E172" s="424"/>
      <c r="F172" s="424"/>
      <c r="G172" s="423"/>
      <c r="H172" s="425"/>
      <c r="I172" s="426" t="n">
        <f aca="false">SUM(C172:H172)</f>
        <v>0</v>
      </c>
      <c r="K172" s="70"/>
      <c r="L172" s="70"/>
      <c r="M172" s="70"/>
      <c r="N172" s="345"/>
      <c r="O172" s="70"/>
      <c r="P172" s="70"/>
      <c r="Q172" s="70"/>
      <c r="R172" s="70"/>
      <c r="AJ172" s="1"/>
      <c r="AK172" s="1"/>
      <c r="AN172" s="1"/>
      <c r="AO172" s="1"/>
      <c r="AP172" s="1"/>
      <c r="AQ172" s="1"/>
      <c r="AR172" s="1"/>
      <c r="AS172" s="1"/>
      <c r="AT172" s="1"/>
    </row>
    <row r="173" customFormat="false" ht="12.75" hidden="false" customHeight="true" outlineLevel="0" collapsed="false">
      <c r="A173" s="367"/>
      <c r="B173" s="427" t="s">
        <v>261</v>
      </c>
      <c r="C173" s="407" t="n">
        <f aca="false">SUM(C142:C172)</f>
        <v>0</v>
      </c>
      <c r="D173" s="407" t="n">
        <f aca="false">SUM(D142:D172)</f>
        <v>0</v>
      </c>
      <c r="E173" s="407" t="n">
        <f aca="false">SUM(E142:E172)</f>
        <v>0</v>
      </c>
      <c r="F173" s="407" t="n">
        <f aca="false">SUM(F142:F172)</f>
        <v>0</v>
      </c>
      <c r="G173" s="407" t="n">
        <f aca="false">SUM(G142:G172)</f>
        <v>0</v>
      </c>
      <c r="H173" s="407" t="n">
        <f aca="false">SUM(H142:H172)</f>
        <v>0</v>
      </c>
      <c r="I173" s="417" t="n">
        <f aca="false">SUM(I142:I172)</f>
        <v>0</v>
      </c>
      <c r="K173" s="70"/>
      <c r="L173" s="70"/>
      <c r="M173" s="70"/>
      <c r="N173" s="345"/>
      <c r="O173" s="70"/>
      <c r="P173" s="70"/>
      <c r="Q173" s="70"/>
      <c r="R173" s="70"/>
      <c r="AJ173" s="1"/>
      <c r="AK173" s="1"/>
      <c r="AN173" s="1"/>
      <c r="AO173" s="1"/>
      <c r="AP173" s="1"/>
      <c r="AQ173" s="1"/>
      <c r="AR173" s="1"/>
      <c r="AS173" s="1"/>
      <c r="AT173" s="1"/>
    </row>
    <row r="174" customFormat="false" ht="12.75" hidden="false" customHeight="true" outlineLevel="0" collapsed="false">
      <c r="A174" s="367"/>
      <c r="B174" s="427" t="s">
        <v>127</v>
      </c>
      <c r="C174" s="428"/>
      <c r="D174" s="135"/>
      <c r="E174" s="407"/>
      <c r="F174" s="135"/>
      <c r="G174" s="135"/>
      <c r="H174" s="135"/>
      <c r="I174" s="429"/>
      <c r="K174" s="70"/>
      <c r="L174" s="70"/>
      <c r="M174" s="70"/>
      <c r="N174" s="345"/>
      <c r="O174" s="70"/>
      <c r="P174" s="70"/>
      <c r="Q174" s="70"/>
      <c r="R174" s="70"/>
      <c r="AJ174" s="1"/>
      <c r="AK174" s="1"/>
      <c r="AN174" s="1"/>
      <c r="AO174" s="1"/>
      <c r="AP174" s="1"/>
      <c r="AQ174" s="1"/>
      <c r="AR174" s="1"/>
      <c r="AS174" s="1"/>
      <c r="AT174" s="1"/>
    </row>
    <row r="175" customFormat="false" ht="12.75" hidden="false" customHeight="true" outlineLevel="0" collapsed="false">
      <c r="A175" s="430"/>
      <c r="B175" s="431"/>
      <c r="C175" s="432"/>
      <c r="D175" s="432"/>
      <c r="E175" s="432"/>
      <c r="F175" s="433"/>
      <c r="G175" s="432"/>
      <c r="H175" s="432"/>
      <c r="I175" s="434"/>
      <c r="K175" s="70"/>
      <c r="L175" s="70"/>
      <c r="M175" s="70"/>
      <c r="N175" s="345"/>
      <c r="O175" s="70"/>
      <c r="P175" s="70"/>
      <c r="Q175" s="70"/>
      <c r="R175" s="70"/>
      <c r="AJ175" s="1"/>
      <c r="AK175" s="1"/>
      <c r="AN175" s="1"/>
      <c r="AO175" s="1"/>
      <c r="AP175" s="1"/>
      <c r="AQ175" s="1"/>
      <c r="AR175" s="1"/>
      <c r="AS175" s="1"/>
      <c r="AT175" s="1"/>
    </row>
    <row r="176" customFormat="false" ht="12.75" hidden="false" customHeight="true" outlineLevel="0" collapsed="false">
      <c r="A176" s="435"/>
      <c r="B176" s="27"/>
      <c r="C176" s="23"/>
      <c r="D176" s="23"/>
      <c r="E176" s="23"/>
      <c r="F176" s="436"/>
      <c r="G176" s="23"/>
      <c r="H176" s="23"/>
      <c r="I176" s="23"/>
      <c r="K176" s="70"/>
      <c r="L176" s="70"/>
      <c r="M176" s="70"/>
      <c r="N176" s="345"/>
      <c r="O176" s="70"/>
      <c r="P176" s="70"/>
      <c r="Q176" s="70"/>
      <c r="R176" s="70"/>
      <c r="AJ176" s="1"/>
      <c r="AK176" s="1"/>
      <c r="AN176" s="1"/>
      <c r="AO176" s="1"/>
      <c r="AP176" s="1"/>
      <c r="AQ176" s="1"/>
      <c r="AR176" s="1"/>
      <c r="AS176" s="1"/>
      <c r="AT176" s="1"/>
    </row>
    <row r="177" customFormat="false" ht="12.75" hidden="false" customHeight="true" outlineLevel="0" collapsed="false">
      <c r="A177" s="9"/>
      <c r="B177" s="437"/>
      <c r="C177" s="438"/>
      <c r="D177" s="438"/>
      <c r="E177" s="9"/>
      <c r="F177" s="438"/>
      <c r="G177" s="70"/>
      <c r="H177" s="70"/>
      <c r="I177" s="70"/>
      <c r="K177" s="70"/>
      <c r="L177" s="70"/>
      <c r="M177" s="70"/>
      <c r="N177" s="345"/>
      <c r="O177" s="70"/>
      <c r="P177" s="70"/>
      <c r="Q177" s="70"/>
      <c r="R177" s="70"/>
      <c r="AJ177" s="1"/>
      <c r="AK177" s="1"/>
      <c r="AN177" s="1"/>
      <c r="AO177" s="1"/>
      <c r="AP177" s="1"/>
      <c r="AQ177" s="1"/>
      <c r="AR177" s="1"/>
      <c r="AS177" s="1"/>
      <c r="AT177" s="1"/>
    </row>
    <row r="178" customFormat="false" ht="12.75" hidden="false" customHeight="true" outlineLevel="0" collapsed="false">
      <c r="A178" s="9"/>
      <c r="B178" s="439"/>
      <c r="C178" s="440"/>
      <c r="D178" s="437"/>
      <c r="E178" s="9"/>
      <c r="F178" s="441"/>
      <c r="G178" s="70"/>
      <c r="H178" s="70"/>
      <c r="I178" s="70"/>
      <c r="K178" s="70"/>
      <c r="L178" s="70"/>
      <c r="M178" s="70"/>
      <c r="N178" s="345"/>
      <c r="O178" s="70"/>
      <c r="P178" s="70"/>
      <c r="Q178" s="70"/>
      <c r="R178" s="70"/>
      <c r="AJ178" s="1"/>
      <c r="AK178" s="1"/>
      <c r="AN178" s="1"/>
      <c r="AO178" s="1"/>
      <c r="AP178" s="1"/>
      <c r="AQ178" s="1"/>
      <c r="AR178" s="1"/>
      <c r="AS178" s="1"/>
      <c r="AT178" s="1"/>
    </row>
    <row r="179" customFormat="false" ht="12.75" hidden="false" customHeight="true" outlineLevel="0" collapsed="false">
      <c r="A179" s="9"/>
      <c r="B179" s="439"/>
      <c r="C179" s="440"/>
      <c r="D179" s="437"/>
      <c r="E179" s="9"/>
      <c r="F179" s="437"/>
      <c r="G179" s="70"/>
      <c r="H179" s="70"/>
      <c r="I179" s="70"/>
      <c r="K179" s="70"/>
      <c r="L179" s="70"/>
      <c r="M179" s="70"/>
      <c r="N179" s="345"/>
      <c r="O179" s="70"/>
      <c r="P179" s="70"/>
      <c r="Q179" s="70"/>
      <c r="R179" s="70"/>
      <c r="AJ179" s="1"/>
      <c r="AK179" s="1"/>
      <c r="AN179" s="1"/>
      <c r="AO179" s="1"/>
      <c r="AP179" s="1"/>
      <c r="AQ179" s="1"/>
      <c r="AR179" s="1"/>
      <c r="AS179" s="1"/>
      <c r="AT179" s="1"/>
    </row>
    <row r="180" customFormat="false" ht="12.75" hidden="false" customHeight="true" outlineLevel="0" collapsed="false">
      <c r="A180" s="9"/>
      <c r="B180" s="439"/>
      <c r="C180" s="437"/>
      <c r="D180" s="437"/>
      <c r="E180" s="9"/>
      <c r="F180" s="437"/>
      <c r="G180" s="70"/>
      <c r="H180" s="70"/>
      <c r="I180" s="70"/>
      <c r="K180" s="70"/>
      <c r="L180" s="70"/>
      <c r="M180" s="70"/>
      <c r="N180" s="345"/>
      <c r="O180" s="70"/>
      <c r="P180" s="70"/>
      <c r="Q180" s="70"/>
      <c r="R180" s="70"/>
      <c r="AJ180" s="1"/>
      <c r="AK180" s="1"/>
      <c r="AN180" s="1"/>
      <c r="AO180" s="1"/>
      <c r="AP180" s="1"/>
      <c r="AQ180" s="1"/>
      <c r="AR180" s="1"/>
      <c r="AS180" s="1"/>
      <c r="AT180" s="1"/>
    </row>
    <row r="181" customFormat="false" ht="12.75" hidden="false" customHeight="true" outlineLevel="0" collapsed="false">
      <c r="A181" s="9"/>
      <c r="B181" s="439"/>
      <c r="C181" s="437"/>
      <c r="D181" s="437"/>
      <c r="E181" s="9"/>
      <c r="F181" s="437"/>
      <c r="G181" s="70"/>
      <c r="H181" s="70"/>
      <c r="I181" s="70"/>
      <c r="K181" s="70"/>
      <c r="L181" s="70"/>
      <c r="M181" s="70"/>
      <c r="N181" s="345"/>
      <c r="O181" s="70"/>
      <c r="P181" s="70"/>
      <c r="Q181" s="70"/>
      <c r="R181" s="70"/>
      <c r="AJ181" s="1"/>
      <c r="AK181" s="1"/>
      <c r="AN181" s="1"/>
      <c r="AO181" s="1"/>
      <c r="AP181" s="1"/>
      <c r="AQ181" s="1"/>
      <c r="AR181" s="1"/>
      <c r="AS181" s="1"/>
      <c r="AT181" s="1"/>
    </row>
    <row r="182" customFormat="false" ht="12.75" hidden="false" customHeight="true" outlineLevel="0" collapsed="false">
      <c r="A182" s="9"/>
      <c r="B182" s="442"/>
      <c r="C182" s="443"/>
      <c r="D182" s="443"/>
      <c r="E182" s="9"/>
      <c r="F182" s="443"/>
      <c r="G182" s="70"/>
      <c r="H182" s="70"/>
      <c r="I182" s="70"/>
      <c r="K182" s="70"/>
      <c r="L182" s="70"/>
      <c r="M182" s="70"/>
      <c r="N182" s="345"/>
      <c r="O182" s="70"/>
      <c r="P182" s="70"/>
      <c r="Q182" s="70"/>
      <c r="R182" s="70"/>
      <c r="AJ182" s="1"/>
      <c r="AK182" s="1"/>
      <c r="AN182" s="1"/>
      <c r="AO182" s="1"/>
      <c r="AP182" s="1"/>
      <c r="AQ182" s="1"/>
      <c r="AR182" s="1"/>
      <c r="AS182" s="1"/>
      <c r="AT182" s="1"/>
    </row>
    <row r="183" customFormat="false" ht="12.75" hidden="false" customHeight="true" outlineLevel="0" collapsed="false">
      <c r="A183" s="9"/>
      <c r="B183" s="9"/>
      <c r="C183" s="9"/>
      <c r="D183" s="9"/>
      <c r="E183" s="9"/>
      <c r="F183" s="9"/>
      <c r="G183" s="70"/>
      <c r="H183" s="70"/>
      <c r="I183" s="70"/>
      <c r="K183" s="70"/>
      <c r="L183" s="70"/>
      <c r="M183" s="70"/>
      <c r="N183" s="345"/>
      <c r="O183" s="70"/>
      <c r="P183" s="70"/>
      <c r="Q183" s="70"/>
      <c r="R183" s="70"/>
      <c r="AJ183" s="1"/>
      <c r="AK183" s="1"/>
      <c r="AN183" s="1"/>
      <c r="AO183" s="1"/>
      <c r="AP183" s="1"/>
      <c r="AQ183" s="1"/>
      <c r="AR183" s="1"/>
      <c r="AS183" s="1"/>
      <c r="AT183" s="1"/>
    </row>
    <row r="184" customFormat="false" ht="12.75" hidden="false" customHeight="true" outlineLevel="0" collapsed="false">
      <c r="A184" s="444"/>
      <c r="B184" s="444"/>
      <c r="C184" s="437"/>
      <c r="D184" s="437"/>
      <c r="E184" s="437"/>
      <c r="F184" s="70"/>
      <c r="K184" s="70"/>
      <c r="L184" s="70"/>
      <c r="M184" s="70"/>
      <c r="N184" s="345"/>
      <c r="O184" s="70"/>
      <c r="P184" s="70"/>
      <c r="Q184" s="70"/>
      <c r="R184" s="70"/>
      <c r="AJ184" s="1"/>
      <c r="AK184" s="1"/>
      <c r="AN184" s="1"/>
      <c r="AO184" s="1"/>
      <c r="AP184" s="1"/>
      <c r="AQ184" s="1"/>
      <c r="AR184" s="1"/>
      <c r="AS184" s="1"/>
      <c r="AT184" s="1"/>
    </row>
    <row r="185" customFormat="false" ht="12.75" hidden="false" customHeight="true" outlineLevel="0" collapsed="false">
      <c r="A185" s="346" t="s">
        <v>262</v>
      </c>
      <c r="B185" s="349"/>
      <c r="C185" s="70"/>
      <c r="D185" s="445" t="s">
        <v>263</v>
      </c>
      <c r="E185" s="445"/>
      <c r="F185" s="445"/>
      <c r="G185" s="445"/>
      <c r="H185" s="445"/>
      <c r="I185" s="445"/>
      <c r="J185" s="445"/>
      <c r="K185" s="345"/>
      <c r="L185" s="70"/>
      <c r="M185" s="70"/>
      <c r="N185" s="70"/>
      <c r="O185" s="70"/>
      <c r="AG185" s="1"/>
      <c r="AH185" s="1"/>
      <c r="AK185" s="1"/>
      <c r="AL185" s="1"/>
      <c r="AM185" s="1"/>
      <c r="AN185" s="1"/>
      <c r="AO185" s="1"/>
      <c r="AP185" s="1"/>
      <c r="AQ185" s="1"/>
    </row>
    <row r="186" customFormat="false" ht="12.75" hidden="false" customHeight="true" outlineLevel="0" collapsed="false">
      <c r="A186" s="446" t="s">
        <v>238</v>
      </c>
      <c r="B186" s="447" t="s">
        <v>264</v>
      </c>
      <c r="D186" s="448" t="s">
        <v>265</v>
      </c>
      <c r="E186" s="449" t="s">
        <v>266</v>
      </c>
      <c r="F186" s="449"/>
      <c r="G186" s="449"/>
      <c r="H186" s="449"/>
      <c r="I186" s="449"/>
      <c r="J186" s="450" t="s">
        <v>264</v>
      </c>
      <c r="K186" s="345"/>
      <c r="L186" s="70"/>
      <c r="M186" s="70"/>
      <c r="N186" s="70"/>
      <c r="O186" s="70"/>
      <c r="AG186" s="1"/>
      <c r="AH186" s="1"/>
      <c r="AK186" s="1"/>
      <c r="AL186" s="1"/>
      <c r="AM186" s="1"/>
      <c r="AN186" s="1"/>
      <c r="AO186" s="1"/>
      <c r="AP186" s="1"/>
      <c r="AQ186" s="1"/>
    </row>
    <row r="187" customFormat="false" ht="12.75" hidden="false" customHeight="true" outlineLevel="0" collapsed="false">
      <c r="A187" s="451" t="s">
        <v>267</v>
      </c>
      <c r="B187" s="452"/>
      <c r="D187" s="453"/>
      <c r="E187" s="454"/>
      <c r="F187" s="454"/>
      <c r="G187" s="70"/>
      <c r="H187" s="1"/>
      <c r="I187" s="455"/>
      <c r="J187" s="456"/>
      <c r="K187" s="345"/>
      <c r="L187" s="70"/>
      <c r="M187" s="70"/>
      <c r="N187" s="70"/>
      <c r="O187" s="70"/>
      <c r="AG187" s="1"/>
      <c r="AH187" s="1"/>
      <c r="AK187" s="1"/>
      <c r="AL187" s="1"/>
      <c r="AM187" s="1"/>
      <c r="AN187" s="1"/>
      <c r="AO187" s="1"/>
      <c r="AP187" s="1"/>
      <c r="AQ187" s="1"/>
    </row>
    <row r="188" customFormat="false" ht="12.75" hidden="false" customHeight="true" outlineLevel="0" collapsed="false">
      <c r="A188" s="457" t="n">
        <v>35079</v>
      </c>
      <c r="B188" s="458"/>
      <c r="D188" s="459"/>
      <c r="E188" s="9"/>
      <c r="F188" s="9"/>
      <c r="G188" s="48"/>
      <c r="H188" s="1"/>
      <c r="I188" s="455"/>
      <c r="J188" s="456"/>
      <c r="K188" s="345"/>
      <c r="L188" s="70"/>
      <c r="M188" s="70"/>
      <c r="N188" s="70"/>
      <c r="O188" s="70"/>
      <c r="AG188" s="1"/>
      <c r="AH188" s="1"/>
      <c r="AK188" s="1"/>
      <c r="AL188" s="1"/>
      <c r="AM188" s="1"/>
      <c r="AN188" s="1"/>
      <c r="AO188" s="1"/>
      <c r="AP188" s="1"/>
      <c r="AQ188" s="1"/>
    </row>
    <row r="189" customFormat="false" ht="12.75" hidden="false" customHeight="true" outlineLevel="0" collapsed="false">
      <c r="A189" s="457" t="n">
        <v>35111</v>
      </c>
      <c r="B189" s="458"/>
      <c r="D189" s="459"/>
      <c r="E189" s="70"/>
      <c r="F189" s="70"/>
      <c r="G189" s="1"/>
      <c r="H189" s="1"/>
      <c r="I189" s="455"/>
      <c r="J189" s="456"/>
      <c r="K189" s="345"/>
      <c r="L189" s="70"/>
      <c r="M189" s="70"/>
      <c r="N189" s="70"/>
      <c r="O189" s="70"/>
      <c r="AG189" s="1"/>
      <c r="AH189" s="1"/>
      <c r="AK189" s="1"/>
      <c r="AL189" s="1"/>
      <c r="AM189" s="1"/>
      <c r="AN189" s="1"/>
      <c r="AO189" s="1"/>
      <c r="AP189" s="1"/>
      <c r="AQ189" s="1"/>
    </row>
    <row r="190" customFormat="false" ht="12.75" hidden="false" customHeight="true" outlineLevel="0" collapsed="false">
      <c r="A190" s="457" t="n">
        <v>35143</v>
      </c>
      <c r="B190" s="458"/>
      <c r="D190" s="459"/>
      <c r="E190" s="70"/>
      <c r="F190" s="70"/>
      <c r="G190" s="1"/>
      <c r="H190" s="1"/>
      <c r="I190" s="460"/>
      <c r="J190" s="461"/>
      <c r="K190" s="345"/>
      <c r="L190" s="70"/>
      <c r="M190" s="70"/>
      <c r="N190" s="70"/>
      <c r="O190" s="70"/>
      <c r="AG190" s="1"/>
      <c r="AH190" s="1"/>
      <c r="AK190" s="1"/>
      <c r="AL190" s="1"/>
      <c r="AM190" s="1"/>
      <c r="AN190" s="1"/>
      <c r="AO190" s="1"/>
      <c r="AP190" s="1"/>
      <c r="AQ190" s="1"/>
    </row>
    <row r="191" customFormat="false" ht="12.75" hidden="false" customHeight="true" outlineLevel="0" collapsed="false">
      <c r="A191" s="457" t="n">
        <v>35175</v>
      </c>
      <c r="B191" s="458"/>
      <c r="D191" s="459"/>
      <c r="E191" s="70"/>
      <c r="F191" s="70"/>
      <c r="G191" s="1"/>
      <c r="H191" s="1"/>
      <c r="I191" s="460"/>
      <c r="J191" s="456"/>
      <c r="K191" s="345"/>
      <c r="L191" s="70"/>
      <c r="M191" s="70"/>
      <c r="N191" s="70"/>
      <c r="O191" s="70"/>
      <c r="AG191" s="1"/>
      <c r="AH191" s="1"/>
      <c r="AK191" s="1"/>
      <c r="AL191" s="1"/>
      <c r="AM191" s="1"/>
      <c r="AN191" s="1"/>
      <c r="AO191" s="1"/>
      <c r="AP191" s="1"/>
      <c r="AQ191" s="1"/>
    </row>
    <row r="192" customFormat="false" ht="12.75" hidden="false" customHeight="true" outlineLevel="0" collapsed="false">
      <c r="A192" s="457" t="n">
        <v>35207</v>
      </c>
      <c r="B192" s="458"/>
      <c r="D192" s="459"/>
      <c r="E192" s="70"/>
      <c r="F192" s="70"/>
      <c r="G192" s="1"/>
      <c r="H192" s="1"/>
      <c r="I192" s="460"/>
      <c r="J192" s="456"/>
      <c r="K192" s="70"/>
      <c r="L192" s="345"/>
      <c r="M192" s="70"/>
      <c r="N192" s="70"/>
      <c r="O192" s="70"/>
      <c r="P192" s="70"/>
      <c r="AH192" s="1"/>
      <c r="AI192" s="1"/>
      <c r="AL192" s="1"/>
      <c r="AM192" s="1"/>
      <c r="AN192" s="1"/>
      <c r="AO192" s="1"/>
      <c r="AP192" s="1"/>
      <c r="AQ192" s="1"/>
    </row>
    <row r="193" customFormat="false" ht="12.75" hidden="false" customHeight="true" outlineLevel="0" collapsed="false">
      <c r="A193" s="457" t="n">
        <v>35239</v>
      </c>
      <c r="B193" s="458"/>
      <c r="D193" s="459"/>
      <c r="E193" s="1"/>
      <c r="F193" s="1"/>
      <c r="G193" s="1"/>
      <c r="H193" s="1"/>
      <c r="I193" s="455"/>
      <c r="J193" s="461"/>
      <c r="K193" s="70"/>
      <c r="L193" s="345"/>
      <c r="M193" s="70"/>
      <c r="N193" s="70"/>
      <c r="O193" s="70"/>
      <c r="P193" s="70"/>
      <c r="AH193" s="1"/>
      <c r="AI193" s="1"/>
      <c r="AL193" s="1"/>
      <c r="AM193" s="1"/>
      <c r="AN193" s="1"/>
      <c r="AO193" s="1"/>
      <c r="AP193" s="1"/>
      <c r="AQ193" s="1"/>
    </row>
    <row r="194" customFormat="false" ht="12.75" hidden="false" customHeight="true" outlineLevel="0" collapsed="false">
      <c r="A194" s="457" t="n">
        <v>35271</v>
      </c>
      <c r="B194" s="458"/>
      <c r="D194" s="459"/>
      <c r="E194" s="70"/>
      <c r="F194" s="70"/>
      <c r="G194" s="1"/>
      <c r="H194" s="1"/>
      <c r="I194" s="460"/>
      <c r="J194" s="461"/>
      <c r="K194" s="70"/>
      <c r="L194" s="345"/>
      <c r="M194" s="70"/>
      <c r="N194" s="70"/>
      <c r="O194" s="70"/>
      <c r="P194" s="70"/>
      <c r="AH194" s="1"/>
      <c r="AI194" s="1"/>
      <c r="AL194" s="1"/>
      <c r="AM194" s="1"/>
      <c r="AN194" s="1"/>
      <c r="AO194" s="1"/>
      <c r="AP194" s="1"/>
      <c r="AQ194" s="1"/>
    </row>
    <row r="195" customFormat="false" ht="12.75" hidden="false" customHeight="true" outlineLevel="0" collapsed="false">
      <c r="A195" s="457" t="n">
        <v>35303</v>
      </c>
      <c r="B195" s="458"/>
      <c r="D195" s="459"/>
      <c r="E195" s="70"/>
      <c r="F195" s="70"/>
      <c r="G195" s="1"/>
      <c r="H195" s="1"/>
      <c r="I195" s="460"/>
      <c r="J195" s="456"/>
      <c r="K195" s="70"/>
      <c r="L195" s="345"/>
      <c r="M195" s="70"/>
      <c r="N195" s="70"/>
      <c r="O195" s="70"/>
      <c r="P195" s="70"/>
      <c r="AH195" s="1"/>
      <c r="AI195" s="1"/>
      <c r="AL195" s="1"/>
      <c r="AM195" s="1"/>
      <c r="AN195" s="1"/>
      <c r="AO195" s="1"/>
      <c r="AP195" s="1"/>
      <c r="AQ195" s="1"/>
    </row>
    <row r="196" customFormat="false" ht="12.75" hidden="false" customHeight="true" outlineLevel="0" collapsed="false">
      <c r="A196" s="457" t="n">
        <v>35335</v>
      </c>
      <c r="B196" s="458"/>
      <c r="D196" s="459"/>
      <c r="E196" s="70"/>
      <c r="F196" s="70"/>
      <c r="G196" s="1"/>
      <c r="H196" s="1"/>
      <c r="I196" s="460"/>
      <c r="J196" s="456"/>
      <c r="AF196" s="70"/>
      <c r="AH196" s="70"/>
      <c r="AI196" s="4"/>
      <c r="AJ196" s="222"/>
      <c r="AK196" s="2"/>
    </row>
    <row r="197" customFormat="false" ht="12.75" hidden="false" customHeight="true" outlineLevel="0" collapsed="false">
      <c r="A197" s="457" t="n">
        <v>35367</v>
      </c>
      <c r="B197" s="458"/>
      <c r="D197" s="459"/>
      <c r="E197" s="70"/>
      <c r="F197" s="70"/>
      <c r="G197" s="1"/>
      <c r="H197" s="1"/>
      <c r="I197" s="460"/>
      <c r="J197" s="456"/>
      <c r="AF197" s="70"/>
      <c r="AH197" s="70"/>
      <c r="AI197" s="4"/>
      <c r="AJ197" s="222"/>
      <c r="AK197" s="2"/>
    </row>
    <row r="198" customFormat="false" ht="12.75" hidden="false" customHeight="true" outlineLevel="0" collapsed="false">
      <c r="A198" s="457" t="n">
        <v>35399</v>
      </c>
      <c r="B198" s="458"/>
      <c r="D198" s="459"/>
      <c r="E198" s="70"/>
      <c r="F198" s="70"/>
      <c r="G198" s="1"/>
      <c r="H198" s="1"/>
      <c r="I198" s="460"/>
      <c r="J198" s="456"/>
      <c r="AF198" s="70"/>
      <c r="AH198" s="70"/>
      <c r="AI198" s="4"/>
      <c r="AJ198" s="222"/>
      <c r="AK198" s="2"/>
    </row>
    <row r="199" customFormat="false" ht="12.75" hidden="false" customHeight="true" outlineLevel="0" collapsed="false">
      <c r="A199" s="457" t="n">
        <v>35430</v>
      </c>
      <c r="B199" s="458"/>
      <c r="D199" s="459"/>
      <c r="E199" s="70"/>
      <c r="F199" s="70"/>
      <c r="G199" s="1"/>
      <c r="H199" s="1"/>
      <c r="I199" s="460"/>
      <c r="J199" s="456"/>
      <c r="AI199" s="1"/>
      <c r="AJ199" s="222"/>
      <c r="AK199" s="2"/>
    </row>
    <row r="200" customFormat="false" ht="12.75" hidden="false" customHeight="true" outlineLevel="0" collapsed="false">
      <c r="A200" s="457" t="n">
        <v>35431</v>
      </c>
      <c r="B200" s="458"/>
      <c r="D200" s="459"/>
      <c r="E200" s="70"/>
      <c r="F200" s="70"/>
      <c r="G200" s="1"/>
      <c r="H200" s="1"/>
      <c r="I200" s="460"/>
      <c r="J200" s="456"/>
      <c r="AG200" s="1"/>
      <c r="AH200" s="9"/>
      <c r="AI200" s="9"/>
      <c r="AJ200" s="1"/>
      <c r="AK200" s="1"/>
    </row>
    <row r="201" customFormat="false" ht="12.75" hidden="false" customHeight="true" outlineLevel="0" collapsed="false">
      <c r="A201" s="457" t="n">
        <v>35462</v>
      </c>
      <c r="B201" s="458"/>
      <c r="D201" s="459"/>
      <c r="E201" s="70"/>
      <c r="F201" s="70"/>
      <c r="G201" s="1"/>
      <c r="H201" s="1"/>
      <c r="I201" s="460"/>
      <c r="J201" s="456"/>
      <c r="K201" s="1"/>
      <c r="L201" s="1"/>
      <c r="M201" s="1"/>
      <c r="N201" s="1"/>
    </row>
    <row r="202" customFormat="false" ht="12.75" hidden="false" customHeight="true" outlineLevel="0" collapsed="false">
      <c r="A202" s="457" t="n">
        <v>35490</v>
      </c>
      <c r="B202" s="458"/>
      <c r="D202" s="459"/>
      <c r="E202" s="70"/>
      <c r="F202" s="70"/>
      <c r="G202" s="1"/>
      <c r="H202" s="1"/>
      <c r="I202" s="460"/>
      <c r="J202" s="456"/>
      <c r="K202" s="1"/>
      <c r="L202" s="1"/>
      <c r="M202" s="1"/>
      <c r="N202" s="1"/>
    </row>
    <row r="203" customFormat="false" ht="12.75" hidden="false" customHeight="true" outlineLevel="0" collapsed="false">
      <c r="A203" s="457" t="n">
        <v>35521</v>
      </c>
      <c r="B203" s="462" t="n">
        <f aca="false">E87+E88</f>
        <v>0</v>
      </c>
      <c r="D203" s="459"/>
      <c r="E203" s="70"/>
      <c r="F203" s="70"/>
      <c r="G203" s="1"/>
      <c r="H203" s="1"/>
      <c r="I203" s="460"/>
      <c r="J203" s="456"/>
      <c r="K203" s="1"/>
      <c r="L203" s="1"/>
      <c r="M203" s="1"/>
      <c r="N203" s="1"/>
    </row>
    <row r="204" customFormat="false" ht="12.75" hidden="false" customHeight="true" outlineLevel="0" collapsed="false">
      <c r="A204" s="457" t="n">
        <v>35551</v>
      </c>
      <c r="B204" s="462"/>
      <c r="D204" s="459"/>
      <c r="E204" s="70"/>
      <c r="F204" s="70"/>
      <c r="G204" s="1"/>
      <c r="H204" s="1"/>
      <c r="I204" s="460"/>
      <c r="J204" s="456"/>
      <c r="K204" s="1"/>
      <c r="L204" s="1"/>
      <c r="M204" s="1"/>
      <c r="N204" s="1"/>
    </row>
    <row r="205" customFormat="false" ht="12.75" hidden="false" customHeight="true" outlineLevel="0" collapsed="false">
      <c r="A205" s="457" t="n">
        <v>35582</v>
      </c>
      <c r="B205" s="462"/>
      <c r="D205" s="459"/>
      <c r="E205" s="70"/>
      <c r="F205" s="70"/>
      <c r="G205" s="1"/>
      <c r="H205" s="1"/>
      <c r="I205" s="460"/>
      <c r="J205" s="456"/>
      <c r="K205" s="1"/>
      <c r="L205" s="1"/>
      <c r="M205" s="1"/>
      <c r="N205" s="1"/>
    </row>
    <row r="206" customFormat="false" ht="12.75" hidden="false" customHeight="true" outlineLevel="0" collapsed="false">
      <c r="A206" s="457" t="n">
        <v>35612</v>
      </c>
      <c r="B206" s="462"/>
      <c r="D206" s="459"/>
      <c r="E206" s="70"/>
      <c r="F206" s="70"/>
      <c r="G206" s="1"/>
      <c r="H206" s="1"/>
      <c r="I206" s="460"/>
      <c r="J206" s="456"/>
      <c r="K206" s="1"/>
      <c r="L206" s="1"/>
      <c r="M206" s="1"/>
      <c r="N206" s="1"/>
    </row>
    <row r="207" customFormat="false" ht="12.75" hidden="false" customHeight="true" outlineLevel="0" collapsed="false">
      <c r="A207" s="457" t="n">
        <v>35643</v>
      </c>
      <c r="B207" s="462"/>
      <c r="D207" s="459"/>
      <c r="E207" s="70"/>
      <c r="F207" s="70"/>
      <c r="G207" s="1"/>
      <c r="H207" s="1"/>
      <c r="I207" s="460"/>
      <c r="J207" s="456"/>
      <c r="K207" s="1"/>
      <c r="L207" s="1"/>
      <c r="M207" s="1"/>
      <c r="N207" s="1"/>
    </row>
    <row r="208" customFormat="false" ht="12.75" hidden="false" customHeight="true" outlineLevel="0" collapsed="false">
      <c r="A208" s="457" t="n">
        <v>35674</v>
      </c>
      <c r="B208" s="462"/>
      <c r="D208" s="459"/>
      <c r="E208" s="70"/>
      <c r="F208" s="70"/>
      <c r="G208" s="1"/>
      <c r="H208" s="1"/>
      <c r="I208" s="460"/>
      <c r="J208" s="456"/>
      <c r="K208" s="1"/>
      <c r="L208" s="1"/>
      <c r="M208" s="1"/>
      <c r="N208" s="1"/>
    </row>
    <row r="209" customFormat="false" ht="12.75" hidden="false" customHeight="true" outlineLevel="0" collapsed="false">
      <c r="A209" s="457" t="n">
        <v>35704</v>
      </c>
      <c r="B209" s="462"/>
      <c r="D209" s="459"/>
      <c r="E209" s="70"/>
      <c r="F209" s="70"/>
      <c r="G209" s="1"/>
      <c r="H209" s="1"/>
      <c r="I209" s="460"/>
      <c r="J209" s="456"/>
      <c r="K209" s="1"/>
      <c r="L209" s="1"/>
      <c r="M209" s="1"/>
      <c r="N209" s="1"/>
    </row>
    <row r="210" customFormat="false" ht="12.75" hidden="false" customHeight="true" outlineLevel="0" collapsed="false">
      <c r="A210" s="457" t="n">
        <v>35735</v>
      </c>
      <c r="B210" s="462"/>
      <c r="D210" s="459"/>
      <c r="E210" s="70"/>
      <c r="F210" s="70"/>
      <c r="G210" s="1"/>
      <c r="H210" s="1"/>
      <c r="I210" s="460"/>
      <c r="J210" s="456"/>
      <c r="K210" s="1"/>
      <c r="L210" s="1"/>
      <c r="M210" s="1"/>
      <c r="N210" s="1"/>
    </row>
    <row r="211" customFormat="false" ht="12.75" hidden="false" customHeight="true" outlineLevel="0" collapsed="false">
      <c r="A211" s="457" t="n">
        <v>35765</v>
      </c>
      <c r="B211" s="462"/>
      <c r="D211" s="459"/>
      <c r="E211" s="70"/>
      <c r="F211" s="70"/>
      <c r="G211" s="1"/>
      <c r="H211" s="1"/>
      <c r="I211" s="460"/>
      <c r="J211" s="456"/>
      <c r="K211" s="1"/>
      <c r="L211" s="1"/>
      <c r="M211" s="1"/>
      <c r="N211" s="1"/>
    </row>
    <row r="212" customFormat="false" ht="12.75" hidden="false" customHeight="true" outlineLevel="0" collapsed="false">
      <c r="A212" s="457" t="n">
        <v>35796</v>
      </c>
      <c r="B212" s="456"/>
      <c r="D212" s="459"/>
      <c r="E212" s="70"/>
      <c r="F212" s="70"/>
      <c r="G212" s="1"/>
      <c r="H212" s="1"/>
      <c r="I212" s="460"/>
      <c r="J212" s="456"/>
      <c r="K212" s="1"/>
      <c r="L212" s="1"/>
      <c r="M212" s="1"/>
      <c r="N212" s="1"/>
    </row>
    <row r="213" customFormat="false" ht="12.75" hidden="false" customHeight="true" outlineLevel="0" collapsed="false">
      <c r="A213" s="457" t="n">
        <v>35827</v>
      </c>
      <c r="B213" s="456" t="n">
        <f aca="false">E87+E88+E99</f>
        <v>0</v>
      </c>
      <c r="D213" s="459"/>
      <c r="E213" s="70"/>
      <c r="F213" s="70"/>
      <c r="G213" s="1"/>
      <c r="H213" s="1"/>
      <c r="I213" s="460"/>
      <c r="J213" s="456"/>
      <c r="K213" s="1"/>
      <c r="L213" s="1"/>
      <c r="M213" s="1"/>
      <c r="N213" s="1"/>
    </row>
    <row r="214" customFormat="false" ht="12.75" hidden="false" customHeight="true" outlineLevel="0" collapsed="false">
      <c r="A214" s="457" t="n">
        <v>35855</v>
      </c>
      <c r="B214" s="456"/>
      <c r="D214" s="459"/>
      <c r="E214" s="70"/>
      <c r="F214" s="70"/>
      <c r="G214" s="1"/>
      <c r="H214" s="1"/>
      <c r="I214" s="460"/>
      <c r="J214" s="456"/>
      <c r="K214" s="1"/>
      <c r="L214" s="1"/>
      <c r="M214" s="1"/>
      <c r="N214" s="1"/>
    </row>
    <row r="215" customFormat="false" ht="12.75" hidden="false" customHeight="true" outlineLevel="0" collapsed="false">
      <c r="A215" s="457" t="n">
        <v>35886</v>
      </c>
      <c r="B215" s="456"/>
      <c r="D215" s="459"/>
      <c r="E215" s="70"/>
      <c r="F215" s="70"/>
      <c r="G215" s="1"/>
      <c r="H215" s="1"/>
      <c r="I215" s="460"/>
      <c r="J215" s="456"/>
      <c r="K215" s="1"/>
      <c r="L215" s="1"/>
      <c r="M215" s="1"/>
      <c r="N215" s="1"/>
    </row>
    <row r="216" customFormat="false" ht="12.75" hidden="false" customHeight="true" outlineLevel="0" collapsed="false">
      <c r="A216" s="457" t="n">
        <v>35916</v>
      </c>
      <c r="B216" s="456"/>
      <c r="D216" s="459"/>
      <c r="E216" s="70"/>
      <c r="F216" s="70"/>
      <c r="G216" s="1"/>
      <c r="H216" s="1"/>
      <c r="I216" s="460"/>
      <c r="J216" s="456"/>
      <c r="K216" s="1"/>
      <c r="L216" s="1"/>
      <c r="M216" s="1"/>
      <c r="N216" s="1"/>
    </row>
    <row r="217" customFormat="false" ht="12.75" hidden="false" customHeight="true" outlineLevel="0" collapsed="false">
      <c r="A217" s="457" t="n">
        <v>35947</v>
      </c>
      <c r="B217" s="456"/>
      <c r="D217" s="459"/>
      <c r="E217" s="70"/>
      <c r="F217" s="70"/>
      <c r="G217" s="1"/>
      <c r="H217" s="1"/>
      <c r="I217" s="460"/>
      <c r="J217" s="456"/>
      <c r="K217" s="1"/>
      <c r="L217" s="1"/>
      <c r="M217" s="1"/>
      <c r="N217" s="1"/>
    </row>
    <row r="218" customFormat="false" ht="12.75" hidden="false" customHeight="true" outlineLevel="0" collapsed="false">
      <c r="A218" s="457"/>
      <c r="B218" s="456"/>
      <c r="D218" s="459"/>
      <c r="E218" s="70"/>
      <c r="F218" s="70"/>
      <c r="G218" s="1"/>
      <c r="H218" s="1"/>
      <c r="I218" s="460"/>
      <c r="J218" s="456"/>
      <c r="K218" s="1"/>
      <c r="L218" s="1"/>
      <c r="M218" s="1"/>
      <c r="N218" s="1"/>
    </row>
    <row r="219" customFormat="false" ht="12.75" hidden="false" customHeight="true" outlineLevel="0" collapsed="false">
      <c r="A219" s="457"/>
      <c r="B219" s="463"/>
      <c r="D219" s="459"/>
      <c r="E219" s="70"/>
      <c r="F219" s="70"/>
      <c r="G219" s="1"/>
      <c r="H219" s="1"/>
      <c r="I219" s="460"/>
      <c r="J219" s="463"/>
      <c r="K219" s="1"/>
      <c r="L219" s="1"/>
      <c r="M219" s="1"/>
      <c r="N219" s="1"/>
    </row>
    <row r="220" customFormat="false" ht="12.75" hidden="false" customHeight="true" outlineLevel="0" collapsed="false">
      <c r="A220" s="464" t="s">
        <v>76</v>
      </c>
      <c r="B220" s="465" t="n">
        <f aca="false">SUM(B187:B219)</f>
        <v>0</v>
      </c>
      <c r="D220" s="466"/>
      <c r="E220" s="70"/>
      <c r="F220" s="70"/>
      <c r="G220" s="1"/>
      <c r="H220" s="1"/>
      <c r="I220" s="467" t="s">
        <v>268</v>
      </c>
      <c r="J220" s="465" t="n">
        <f aca="false">SUM(J187:J219)</f>
        <v>0</v>
      </c>
      <c r="K220" s="1"/>
      <c r="L220" s="1"/>
      <c r="M220" s="1"/>
      <c r="N220" s="1"/>
    </row>
    <row r="221" customFormat="false" ht="12.75" hidden="false" customHeight="true" outlineLevel="0" collapsed="false">
      <c r="A221" s="468"/>
      <c r="B221" s="434"/>
      <c r="D221" s="469"/>
      <c r="E221" s="432"/>
      <c r="F221" s="432"/>
      <c r="G221" s="432"/>
      <c r="H221" s="432"/>
      <c r="I221" s="432"/>
      <c r="J221" s="434"/>
      <c r="K221" s="1"/>
      <c r="L221" s="1"/>
      <c r="M221" s="1"/>
      <c r="N221" s="1"/>
    </row>
    <row r="222" customFormat="false" ht="12.75" hidden="false" customHeight="true" outlineLevel="0" collapsed="false">
      <c r="A222" s="70"/>
      <c r="B222" s="70"/>
      <c r="D222" s="176"/>
      <c r="E222" s="70"/>
      <c r="F222" s="70"/>
      <c r="G222" s="70"/>
      <c r="H222" s="70"/>
      <c r="I222" s="70"/>
      <c r="J222" s="70"/>
      <c r="K222" s="1"/>
      <c r="L222" s="1"/>
      <c r="M222" s="1"/>
      <c r="N222" s="1"/>
    </row>
    <row r="223" customFormat="false" ht="12.75" hidden="false" customHeight="true" outlineLevel="0" collapsed="false">
      <c r="A223" s="70"/>
      <c r="B223" s="70"/>
      <c r="D223" s="176"/>
      <c r="E223" s="70"/>
      <c r="F223" s="70"/>
      <c r="G223" s="70"/>
      <c r="H223" s="70"/>
      <c r="I223" s="70"/>
      <c r="J223" s="70"/>
      <c r="K223" s="1"/>
      <c r="L223" s="1"/>
      <c r="M223" s="1"/>
      <c r="N223" s="1"/>
    </row>
    <row r="224" customFormat="false" ht="12.75" hidden="false" customHeight="true" outlineLevel="0" collapsed="false">
      <c r="A224" s="1"/>
      <c r="B224" s="1"/>
      <c r="C224" s="1"/>
      <c r="D224" s="1"/>
      <c r="E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</row>
    <row r="225" customFormat="false" ht="12.75" hidden="false" customHeight="true" outlineLevel="0" collapsed="false">
      <c r="A225" s="470" t="s">
        <v>269</v>
      </c>
      <c r="B225" s="471"/>
      <c r="C225" s="471"/>
      <c r="D225" s="471"/>
      <c r="E225" s="471"/>
      <c r="F225" s="471"/>
      <c r="G225" s="471"/>
      <c r="H225" s="471"/>
      <c r="I225" s="471"/>
      <c r="J225" s="471"/>
      <c r="K225" s="471"/>
      <c r="L225" s="471"/>
      <c r="M225" s="472"/>
      <c r="N225" s="70"/>
      <c r="P225" s="1"/>
      <c r="Q225" s="1"/>
      <c r="R225" s="1"/>
      <c r="S225" s="1"/>
    </row>
    <row r="226" customFormat="false" ht="12.75" hidden="false" customHeight="true" outlineLevel="0" collapsed="false">
      <c r="A226" s="473" t="s">
        <v>265</v>
      </c>
      <c r="B226" s="474" t="s">
        <v>270</v>
      </c>
      <c r="C226" s="475" t="s">
        <v>271</v>
      </c>
      <c r="D226" s="476" t="s">
        <v>266</v>
      </c>
      <c r="E226" s="476"/>
      <c r="F226" s="476"/>
      <c r="G226" s="476"/>
      <c r="H226" s="476"/>
      <c r="I226" s="476"/>
      <c r="J226" s="476"/>
      <c r="K226" s="476"/>
      <c r="L226" s="476"/>
      <c r="M226" s="477" t="s">
        <v>264</v>
      </c>
      <c r="N226" s="1"/>
      <c r="P226" s="1"/>
      <c r="Q226" s="1"/>
      <c r="R226" s="1"/>
      <c r="S226" s="1"/>
    </row>
    <row r="227" customFormat="false" ht="12.75" hidden="false" customHeight="true" outlineLevel="0" collapsed="false">
      <c r="A227" s="478"/>
      <c r="B227" s="479"/>
      <c r="C227" s="460"/>
      <c r="D227" s="70"/>
      <c r="E227" s="70"/>
      <c r="F227" s="70"/>
      <c r="G227" s="70"/>
      <c r="H227" s="70"/>
      <c r="I227" s="70"/>
      <c r="J227" s="70"/>
      <c r="K227" s="70"/>
      <c r="L227" s="70"/>
      <c r="M227" s="480"/>
      <c r="N227" s="1"/>
      <c r="P227" s="1"/>
      <c r="Q227" s="1"/>
      <c r="R227" s="1"/>
      <c r="S227" s="1"/>
    </row>
    <row r="228" customFormat="false" ht="12.75" hidden="false" customHeight="true" outlineLevel="0" collapsed="false">
      <c r="A228" s="478"/>
      <c r="B228" s="479"/>
      <c r="C228" s="460"/>
      <c r="D228" s="70"/>
      <c r="E228" s="70"/>
      <c r="F228" s="70"/>
      <c r="G228" s="70"/>
      <c r="H228" s="70"/>
      <c r="I228" s="70"/>
      <c r="J228" s="70"/>
      <c r="K228" s="70"/>
      <c r="L228" s="70"/>
      <c r="M228" s="480"/>
      <c r="N228" s="1"/>
      <c r="P228" s="1"/>
      <c r="Q228" s="1"/>
      <c r="R228" s="1"/>
      <c r="S228" s="1"/>
    </row>
    <row r="229" customFormat="false" ht="12.75" hidden="false" customHeight="true" outlineLevel="0" collapsed="false">
      <c r="A229" s="478"/>
      <c r="B229" s="479"/>
      <c r="C229" s="460"/>
      <c r="D229" s="70"/>
      <c r="E229" s="70"/>
      <c r="F229" s="70"/>
      <c r="G229" s="70"/>
      <c r="H229" s="70"/>
      <c r="I229" s="70"/>
      <c r="J229" s="70"/>
      <c r="K229" s="70"/>
      <c r="L229" s="70"/>
      <c r="M229" s="480"/>
      <c r="N229" s="1"/>
      <c r="P229" s="1"/>
      <c r="Q229" s="1"/>
      <c r="R229" s="1"/>
      <c r="S229" s="1"/>
    </row>
    <row r="230" customFormat="false" ht="12.75" hidden="false" customHeight="true" outlineLevel="0" collapsed="false">
      <c r="A230" s="478"/>
      <c r="B230" s="479"/>
      <c r="C230" s="460"/>
      <c r="D230" s="70"/>
      <c r="E230" s="70"/>
      <c r="F230" s="70"/>
      <c r="G230" s="70"/>
      <c r="H230" s="70"/>
      <c r="I230" s="70"/>
      <c r="J230" s="70"/>
      <c r="K230" s="70"/>
      <c r="L230" s="70"/>
      <c r="M230" s="480"/>
      <c r="N230" s="1"/>
      <c r="P230" s="1"/>
      <c r="Q230" s="1"/>
      <c r="R230" s="1"/>
      <c r="S230" s="1"/>
    </row>
    <row r="231" customFormat="false" ht="12.75" hidden="false" customHeight="true" outlineLevel="0" collapsed="false">
      <c r="A231" s="478"/>
      <c r="B231" s="479"/>
      <c r="C231" s="460"/>
      <c r="D231" s="70"/>
      <c r="E231" s="70"/>
      <c r="F231" s="70"/>
      <c r="G231" s="70"/>
      <c r="H231" s="70"/>
      <c r="I231" s="70"/>
      <c r="J231" s="70"/>
      <c r="K231" s="70"/>
      <c r="L231" s="70"/>
      <c r="M231" s="480"/>
      <c r="N231" s="1"/>
      <c r="P231" s="1"/>
      <c r="Q231" s="1"/>
      <c r="R231" s="1"/>
      <c r="S231" s="1"/>
    </row>
    <row r="232" customFormat="false" ht="12.75" hidden="false" customHeight="true" outlineLevel="0" collapsed="false">
      <c r="A232" s="478"/>
      <c r="B232" s="479"/>
      <c r="C232" s="460"/>
      <c r="D232" s="70"/>
      <c r="E232" s="70"/>
      <c r="F232" s="70"/>
      <c r="G232" s="70"/>
      <c r="H232" s="70"/>
      <c r="I232" s="70"/>
      <c r="J232" s="70"/>
      <c r="K232" s="70"/>
      <c r="L232" s="70"/>
      <c r="M232" s="480"/>
      <c r="N232" s="1"/>
    </row>
    <row r="233" customFormat="false" ht="12.75" hidden="false" customHeight="true" outlineLevel="0" collapsed="false">
      <c r="A233" s="478"/>
      <c r="B233" s="479"/>
      <c r="C233" s="460"/>
      <c r="D233" s="70"/>
      <c r="E233" s="70"/>
      <c r="F233" s="70"/>
      <c r="G233" s="70"/>
      <c r="H233" s="70"/>
      <c r="I233" s="70"/>
      <c r="J233" s="70"/>
      <c r="K233" s="70"/>
      <c r="L233" s="70"/>
      <c r="M233" s="480"/>
      <c r="N233" s="1"/>
    </row>
    <row r="234" customFormat="false" ht="12.75" hidden="false" customHeight="true" outlineLevel="0" collapsed="false">
      <c r="A234" s="478"/>
      <c r="B234" s="479"/>
      <c r="C234" s="460"/>
      <c r="D234" s="70"/>
      <c r="E234" s="70"/>
      <c r="F234" s="70"/>
      <c r="G234" s="70"/>
      <c r="H234" s="70"/>
      <c r="I234" s="70"/>
      <c r="J234" s="70"/>
      <c r="K234" s="70"/>
      <c r="L234" s="70"/>
      <c r="M234" s="480"/>
      <c r="N234" s="1"/>
    </row>
    <row r="235" customFormat="false" ht="12.75" hidden="false" customHeight="true" outlineLevel="0" collapsed="false">
      <c r="A235" s="478"/>
      <c r="B235" s="479"/>
      <c r="C235" s="460"/>
      <c r="D235" s="70"/>
      <c r="E235" s="70"/>
      <c r="F235" s="70"/>
      <c r="G235" s="70"/>
      <c r="H235" s="70"/>
      <c r="I235" s="70"/>
      <c r="J235" s="70"/>
      <c r="K235" s="70"/>
      <c r="L235" s="70"/>
      <c r="M235" s="480"/>
      <c r="N235" s="1"/>
    </row>
    <row r="236" customFormat="false" ht="12.75" hidden="false" customHeight="true" outlineLevel="0" collapsed="false">
      <c r="A236" s="478"/>
      <c r="B236" s="479"/>
      <c r="C236" s="460"/>
      <c r="D236" s="70"/>
      <c r="E236" s="70"/>
      <c r="F236" s="70"/>
      <c r="G236" s="70"/>
      <c r="H236" s="70"/>
      <c r="I236" s="70"/>
      <c r="J236" s="70"/>
      <c r="K236" s="70"/>
      <c r="L236" s="70"/>
      <c r="M236" s="480"/>
      <c r="N236" s="1"/>
    </row>
    <row r="237" customFormat="false" ht="12.75" hidden="false" customHeight="true" outlineLevel="0" collapsed="false">
      <c r="A237" s="478"/>
      <c r="B237" s="479"/>
      <c r="C237" s="460"/>
      <c r="D237" s="70"/>
      <c r="E237" s="70"/>
      <c r="F237" s="70"/>
      <c r="G237" s="70"/>
      <c r="H237" s="70"/>
      <c r="I237" s="70"/>
      <c r="J237" s="70"/>
      <c r="K237" s="70"/>
      <c r="L237" s="70"/>
      <c r="M237" s="480"/>
      <c r="N237" s="1"/>
    </row>
    <row r="238" customFormat="false" ht="12.75" hidden="false" customHeight="true" outlineLevel="0" collapsed="false">
      <c r="A238" s="478"/>
      <c r="B238" s="479"/>
      <c r="C238" s="460"/>
      <c r="D238" s="70"/>
      <c r="E238" s="70"/>
      <c r="F238" s="70"/>
      <c r="G238" s="70"/>
      <c r="H238" s="70"/>
      <c r="I238" s="70"/>
      <c r="J238" s="70"/>
      <c r="K238" s="70"/>
      <c r="L238" s="70"/>
      <c r="M238" s="480"/>
      <c r="N238" s="1"/>
    </row>
    <row r="239" customFormat="false" ht="12.75" hidden="false" customHeight="true" outlineLevel="0" collapsed="false">
      <c r="A239" s="478"/>
      <c r="B239" s="479"/>
      <c r="C239" s="460"/>
      <c r="D239" s="70"/>
      <c r="E239" s="70"/>
      <c r="F239" s="70"/>
      <c r="G239" s="70"/>
      <c r="H239" s="70"/>
      <c r="I239" s="70"/>
      <c r="J239" s="70"/>
      <c r="K239" s="70"/>
      <c r="L239" s="70"/>
      <c r="M239" s="480"/>
      <c r="N239" s="1"/>
    </row>
    <row r="240" customFormat="false" ht="12.75" hidden="false" customHeight="true" outlineLevel="0" collapsed="false">
      <c r="A240" s="478"/>
      <c r="B240" s="479"/>
      <c r="C240" s="460"/>
      <c r="D240" s="70"/>
      <c r="E240" s="70"/>
      <c r="F240" s="70"/>
      <c r="G240" s="70"/>
      <c r="H240" s="70"/>
      <c r="I240" s="70"/>
      <c r="J240" s="70"/>
      <c r="K240" s="70"/>
      <c r="L240" s="70"/>
      <c r="M240" s="480"/>
      <c r="N240" s="1"/>
    </row>
    <row r="241" customFormat="false" ht="12.75" hidden="false" customHeight="true" outlineLevel="0" collapsed="false">
      <c r="A241" s="478"/>
      <c r="B241" s="481"/>
      <c r="C241" s="460"/>
      <c r="D241" s="70"/>
      <c r="E241" s="70"/>
      <c r="F241" s="70"/>
      <c r="G241" s="70"/>
      <c r="H241" s="70"/>
      <c r="I241" s="70"/>
      <c r="J241" s="70"/>
      <c r="K241" s="70"/>
      <c r="L241" s="70"/>
      <c r="M241" s="480"/>
      <c r="N241" s="1"/>
    </row>
    <row r="242" customFormat="false" ht="12.75" hidden="false" customHeight="true" outlineLevel="0" collapsed="false">
      <c r="A242" s="478"/>
      <c r="B242" s="481"/>
      <c r="C242" s="460"/>
      <c r="D242" s="70"/>
      <c r="E242" s="70"/>
      <c r="F242" s="70"/>
      <c r="G242" s="70"/>
      <c r="H242" s="70"/>
      <c r="I242" s="70"/>
      <c r="J242" s="70"/>
      <c r="K242" s="70"/>
      <c r="L242" s="70"/>
      <c r="M242" s="480"/>
      <c r="N242" s="1"/>
    </row>
    <row r="243" customFormat="false" ht="12.75" hidden="false" customHeight="true" outlineLevel="0" collapsed="false">
      <c r="A243" s="478"/>
      <c r="B243" s="481"/>
      <c r="C243" s="460"/>
      <c r="D243" s="70"/>
      <c r="E243" s="70"/>
      <c r="F243" s="70"/>
      <c r="G243" s="70"/>
      <c r="H243" s="70"/>
      <c r="I243" s="70"/>
      <c r="J243" s="70"/>
      <c r="K243" s="70"/>
      <c r="L243" s="70"/>
      <c r="M243" s="480"/>
      <c r="N243" s="1"/>
    </row>
    <row r="244" customFormat="false" ht="12.75" hidden="false" customHeight="true" outlineLevel="0" collapsed="false">
      <c r="A244" s="478"/>
      <c r="B244" s="482"/>
      <c r="C244" s="460"/>
      <c r="D244" s="70"/>
      <c r="E244" s="70"/>
      <c r="F244" s="70"/>
      <c r="G244" s="70"/>
      <c r="H244" s="70"/>
      <c r="I244" s="70"/>
      <c r="J244" s="70"/>
      <c r="K244" s="70"/>
      <c r="L244" s="70"/>
      <c r="M244" s="480"/>
      <c r="N244" s="1"/>
    </row>
    <row r="245" customFormat="false" ht="12.75" hidden="false" customHeight="true" outlineLevel="0" collapsed="false">
      <c r="A245" s="478"/>
      <c r="B245" s="482"/>
      <c r="C245" s="460"/>
      <c r="D245" s="70"/>
      <c r="E245" s="70"/>
      <c r="F245" s="70"/>
      <c r="G245" s="70"/>
      <c r="H245" s="70"/>
      <c r="I245" s="70"/>
      <c r="J245" s="70"/>
      <c r="K245" s="70"/>
      <c r="L245" s="70"/>
      <c r="M245" s="480"/>
      <c r="N245" s="1"/>
    </row>
    <row r="246" customFormat="false" ht="12.75" hidden="false" customHeight="true" outlineLevel="0" collapsed="false">
      <c r="A246" s="478"/>
      <c r="B246" s="482"/>
      <c r="C246" s="460"/>
      <c r="D246" s="70"/>
      <c r="E246" s="70"/>
      <c r="F246" s="70"/>
      <c r="G246" s="70"/>
      <c r="H246" s="70"/>
      <c r="I246" s="70"/>
      <c r="J246" s="70"/>
      <c r="K246" s="70"/>
      <c r="L246" s="70"/>
      <c r="M246" s="480"/>
      <c r="N246" s="1"/>
    </row>
    <row r="247" customFormat="false" ht="12.75" hidden="false" customHeight="true" outlineLevel="0" collapsed="false">
      <c r="A247" s="478"/>
      <c r="B247" s="482"/>
      <c r="C247" s="460"/>
      <c r="D247" s="70"/>
      <c r="E247" s="70"/>
      <c r="F247" s="70"/>
      <c r="G247" s="70"/>
      <c r="H247" s="70"/>
      <c r="I247" s="70"/>
      <c r="J247" s="70"/>
      <c r="K247" s="70"/>
      <c r="L247" s="70"/>
      <c r="M247" s="480"/>
      <c r="N247" s="1"/>
    </row>
    <row r="248" customFormat="false" ht="12.75" hidden="false" customHeight="true" outlineLevel="0" collapsed="false">
      <c r="A248" s="478"/>
      <c r="B248" s="482"/>
      <c r="C248" s="460"/>
      <c r="D248" s="70"/>
      <c r="E248" s="70"/>
      <c r="F248" s="70"/>
      <c r="G248" s="70"/>
      <c r="H248" s="70"/>
      <c r="I248" s="70"/>
      <c r="J248" s="70"/>
      <c r="K248" s="70"/>
      <c r="L248" s="70"/>
      <c r="M248" s="480"/>
      <c r="N248" s="1"/>
    </row>
    <row r="249" customFormat="false" ht="12.75" hidden="false" customHeight="true" outlineLevel="0" collapsed="false">
      <c r="A249" s="478"/>
      <c r="B249" s="482"/>
      <c r="C249" s="460"/>
      <c r="D249" s="70"/>
      <c r="E249" s="70"/>
      <c r="F249" s="70"/>
      <c r="G249" s="70"/>
      <c r="H249" s="70"/>
      <c r="I249" s="70"/>
      <c r="J249" s="70"/>
      <c r="K249" s="70"/>
      <c r="L249" s="70"/>
      <c r="M249" s="480"/>
      <c r="N249" s="1"/>
    </row>
    <row r="250" customFormat="false" ht="12.75" hidden="false" customHeight="true" outlineLevel="0" collapsed="false">
      <c r="A250" s="478"/>
      <c r="B250" s="483"/>
      <c r="C250" s="460"/>
      <c r="D250" s="70"/>
      <c r="E250" s="70"/>
      <c r="F250" s="70"/>
      <c r="G250" s="70"/>
      <c r="H250" s="70"/>
      <c r="I250" s="70"/>
      <c r="J250" s="70"/>
      <c r="K250" s="70"/>
      <c r="L250" s="467" t="s">
        <v>272</v>
      </c>
      <c r="M250" s="484" t="n">
        <f aca="false">SUM(M227:M249)</f>
        <v>0</v>
      </c>
      <c r="N250" s="1"/>
    </row>
    <row r="251" customFormat="false" ht="12.75" hidden="false" customHeight="true" outlineLevel="0" collapsed="false">
      <c r="A251" s="430"/>
      <c r="B251" s="432"/>
      <c r="C251" s="432"/>
      <c r="D251" s="432"/>
      <c r="E251" s="432"/>
      <c r="F251" s="432"/>
      <c r="G251" s="432"/>
      <c r="H251" s="432"/>
      <c r="I251" s="432"/>
      <c r="J251" s="432"/>
      <c r="K251" s="432"/>
      <c r="L251" s="432"/>
      <c r="M251" s="434"/>
      <c r="N251" s="1"/>
    </row>
    <row r="252" customFormat="false" ht="12.75" hidden="false" customHeight="true" outlineLevel="0" collapsed="false"/>
    <row r="253" customFormat="false" ht="12.75" hidden="false" customHeight="true" outlineLevel="0" collapsed="false"/>
    <row r="254" customFormat="false" ht="12.75" hidden="false" customHeight="true" outlineLevel="0" collapsed="false">
      <c r="D254" s="1"/>
      <c r="E254" s="1"/>
      <c r="F254" s="1"/>
      <c r="G254" s="213"/>
      <c r="H254" s="213"/>
    </row>
    <row r="255" customFormat="false" ht="12.75" hidden="false" customHeight="true" outlineLevel="0" collapsed="false">
      <c r="A255" s="485" t="s">
        <v>273</v>
      </c>
      <c r="B255" s="486"/>
      <c r="C255" s="486"/>
      <c r="D255" s="486"/>
      <c r="E255" s="486"/>
      <c r="F255" s="487"/>
      <c r="G255" s="213"/>
      <c r="H255" s="213"/>
      <c r="I255" s="213"/>
      <c r="J255" s="213"/>
      <c r="K255" s="213"/>
      <c r="L255" s="213"/>
      <c r="M255" s="213"/>
      <c r="N255" s="213"/>
      <c r="O255" s="213"/>
    </row>
    <row r="256" customFormat="false" ht="12.75" hidden="false" customHeight="true" outlineLevel="0" collapsed="false">
      <c r="A256" s="488" t="s">
        <v>274</v>
      </c>
      <c r="B256" s="489" t="s">
        <v>265</v>
      </c>
      <c r="C256" s="490" t="s">
        <v>270</v>
      </c>
      <c r="D256" s="491" t="s">
        <v>271</v>
      </c>
      <c r="E256" s="491"/>
      <c r="F256" s="492" t="s">
        <v>264</v>
      </c>
      <c r="G256" s="493"/>
      <c r="H256" s="493"/>
      <c r="I256" s="213"/>
      <c r="J256" s="213"/>
      <c r="K256" s="213"/>
      <c r="L256" s="213"/>
      <c r="M256" s="213"/>
      <c r="N256" s="213"/>
      <c r="O256" s="213"/>
    </row>
    <row r="257" customFormat="false" ht="12.75" hidden="false" customHeight="true" outlineLevel="0" collapsed="false">
      <c r="A257" s="494"/>
      <c r="B257" s="165"/>
      <c r="C257" s="495"/>
      <c r="D257" s="70"/>
      <c r="E257" s="496"/>
      <c r="F257" s="497"/>
      <c r="G257" s="493"/>
      <c r="H257" s="493"/>
      <c r="I257" s="493"/>
      <c r="J257" s="493"/>
      <c r="K257" s="493"/>
      <c r="L257" s="493"/>
      <c r="M257" s="493"/>
      <c r="N257" s="493"/>
      <c r="O257" s="493"/>
    </row>
    <row r="258" customFormat="false" ht="12.75" hidden="false" customHeight="true" outlineLevel="0" collapsed="false">
      <c r="A258" s="494"/>
      <c r="B258" s="165"/>
      <c r="C258" s="213"/>
      <c r="D258" s="246"/>
      <c r="E258" s="496"/>
      <c r="F258" s="498"/>
      <c r="G258" s="213"/>
      <c r="H258" s="213"/>
      <c r="I258" s="493"/>
      <c r="J258" s="493"/>
      <c r="K258" s="493"/>
      <c r="L258" s="493"/>
      <c r="M258" s="493"/>
      <c r="N258" s="493"/>
      <c r="O258" s="493"/>
    </row>
    <row r="259" customFormat="false" ht="12.75" hidden="false" customHeight="true" outlineLevel="0" collapsed="false">
      <c r="A259" s="494"/>
      <c r="B259" s="165"/>
      <c r="C259" s="213"/>
      <c r="D259" s="246"/>
      <c r="E259" s="496"/>
      <c r="F259" s="499"/>
      <c r="G259" s="213"/>
      <c r="H259" s="213"/>
      <c r="I259" s="213"/>
      <c r="J259" s="213"/>
      <c r="K259" s="213"/>
      <c r="L259" s="213"/>
      <c r="M259" s="213"/>
      <c r="N259" s="213"/>
      <c r="O259" s="213"/>
    </row>
    <row r="260" customFormat="false" ht="12.75" hidden="false" customHeight="true" outlineLevel="0" collapsed="false">
      <c r="A260" s="494"/>
      <c r="B260" s="165"/>
      <c r="C260" s="213"/>
      <c r="D260" s="246"/>
      <c r="E260" s="496"/>
      <c r="F260" s="499"/>
      <c r="G260" s="213"/>
      <c r="H260" s="213"/>
      <c r="I260" s="213"/>
      <c r="J260" s="213"/>
      <c r="K260" s="213"/>
      <c r="L260" s="213"/>
      <c r="M260" s="213"/>
      <c r="N260" s="213"/>
      <c r="O260" s="213"/>
    </row>
    <row r="261" customFormat="false" ht="12.75" hidden="false" customHeight="true" outlineLevel="0" collapsed="false">
      <c r="A261" s="494"/>
      <c r="B261" s="165"/>
      <c r="C261" s="213"/>
      <c r="D261" s="246"/>
      <c r="E261" s="496"/>
      <c r="F261" s="499"/>
      <c r="G261" s="213"/>
      <c r="H261" s="213"/>
      <c r="I261" s="213"/>
      <c r="J261" s="213"/>
      <c r="K261" s="213"/>
      <c r="L261" s="213"/>
      <c r="M261" s="213"/>
      <c r="N261" s="213"/>
      <c r="O261" s="213"/>
    </row>
    <row r="262" customFormat="false" ht="12.75" hidden="false" customHeight="true" outlineLevel="0" collapsed="false">
      <c r="A262" s="494"/>
      <c r="B262" s="165"/>
      <c r="C262" s="213"/>
      <c r="D262" s="246"/>
      <c r="E262" s="496"/>
      <c r="F262" s="499"/>
      <c r="G262" s="213"/>
      <c r="H262" s="213"/>
      <c r="I262" s="213"/>
      <c r="J262" s="213"/>
      <c r="K262" s="213"/>
      <c r="L262" s="213"/>
      <c r="M262" s="213"/>
      <c r="N262" s="213"/>
      <c r="O262" s="213"/>
    </row>
    <row r="263" customFormat="false" ht="12.75" hidden="false" customHeight="true" outlineLevel="0" collapsed="false">
      <c r="A263" s="494"/>
      <c r="B263" s="165"/>
      <c r="C263" s="213"/>
      <c r="D263" s="246"/>
      <c r="E263" s="496"/>
      <c r="F263" s="499"/>
      <c r="G263" s="213"/>
      <c r="H263" s="213"/>
      <c r="I263" s="213"/>
      <c r="J263" s="213"/>
      <c r="K263" s="213"/>
      <c r="L263" s="213"/>
      <c r="M263" s="213"/>
      <c r="N263" s="213"/>
      <c r="O263" s="213"/>
    </row>
    <row r="264" customFormat="false" ht="12.75" hidden="false" customHeight="true" outlineLevel="0" collapsed="false">
      <c r="A264" s="494"/>
      <c r="B264" s="165"/>
      <c r="C264" s="213"/>
      <c r="D264" s="246"/>
      <c r="E264" s="496"/>
      <c r="F264" s="499"/>
      <c r="G264" s="213"/>
      <c r="H264" s="213"/>
      <c r="I264" s="213"/>
      <c r="J264" s="213"/>
      <c r="K264" s="213"/>
      <c r="L264" s="213"/>
      <c r="M264" s="213"/>
      <c r="N264" s="213"/>
      <c r="O264" s="213"/>
    </row>
    <row r="265" customFormat="false" ht="12.75" hidden="false" customHeight="true" outlineLevel="0" collapsed="false">
      <c r="A265" s="494"/>
      <c r="B265" s="165"/>
      <c r="C265" s="213"/>
      <c r="D265" s="246"/>
      <c r="E265" s="496"/>
      <c r="F265" s="499"/>
      <c r="G265" s="213"/>
      <c r="H265" s="213"/>
      <c r="I265" s="213"/>
      <c r="J265" s="213"/>
      <c r="K265" s="213"/>
      <c r="L265" s="213"/>
      <c r="M265" s="213"/>
      <c r="N265" s="213"/>
      <c r="O265" s="213"/>
    </row>
    <row r="266" customFormat="false" ht="12.75" hidden="false" customHeight="true" outlineLevel="0" collapsed="false">
      <c r="A266" s="494"/>
      <c r="B266" s="165"/>
      <c r="C266" s="213"/>
      <c r="D266" s="246"/>
      <c r="E266" s="496"/>
      <c r="F266" s="499"/>
      <c r="G266" s="213"/>
      <c r="H266" s="213"/>
      <c r="I266" s="213"/>
      <c r="J266" s="213"/>
      <c r="K266" s="213"/>
      <c r="L266" s="213"/>
      <c r="M266" s="213"/>
      <c r="N266" s="213"/>
      <c r="O266" s="213"/>
    </row>
    <row r="267" customFormat="false" ht="12.75" hidden="false" customHeight="true" outlineLevel="0" collapsed="false">
      <c r="A267" s="494"/>
      <c r="B267" s="165"/>
      <c r="C267" s="213"/>
      <c r="D267" s="246"/>
      <c r="E267" s="496"/>
      <c r="F267" s="499"/>
      <c r="G267" s="213"/>
      <c r="H267" s="213"/>
      <c r="I267" s="213"/>
      <c r="J267" s="213"/>
      <c r="K267" s="213"/>
      <c r="L267" s="213"/>
      <c r="M267" s="213"/>
      <c r="N267" s="213"/>
      <c r="O267" s="213"/>
    </row>
    <row r="268" customFormat="false" ht="12.75" hidden="false" customHeight="true" outlineLevel="0" collapsed="false">
      <c r="A268" s="494"/>
      <c r="B268" s="165"/>
      <c r="C268" s="213"/>
      <c r="D268" s="246"/>
      <c r="E268" s="496"/>
      <c r="F268" s="499"/>
      <c r="G268" s="213"/>
      <c r="H268" s="213"/>
      <c r="I268" s="213"/>
      <c r="J268" s="213"/>
      <c r="K268" s="213"/>
      <c r="L268" s="213"/>
      <c r="M268" s="213"/>
      <c r="N268" s="213"/>
      <c r="O268" s="213"/>
    </row>
    <row r="269" customFormat="false" ht="12.75" hidden="false" customHeight="true" outlineLevel="0" collapsed="false">
      <c r="A269" s="494"/>
      <c r="B269" s="165"/>
      <c r="C269" s="213"/>
      <c r="D269" s="246"/>
      <c r="E269" s="496"/>
      <c r="F269" s="499"/>
      <c r="G269" s="213"/>
      <c r="H269" s="213"/>
      <c r="I269" s="213"/>
      <c r="J269" s="213"/>
      <c r="K269" s="213"/>
      <c r="L269" s="213"/>
      <c r="M269" s="213"/>
      <c r="N269" s="213"/>
      <c r="O269" s="213"/>
    </row>
    <row r="270" customFormat="false" ht="12.75" hidden="false" customHeight="true" outlineLevel="0" collapsed="false">
      <c r="A270" s="494"/>
      <c r="B270" s="165"/>
      <c r="C270" s="213"/>
      <c r="D270" s="246"/>
      <c r="E270" s="496"/>
      <c r="F270" s="499"/>
      <c r="G270" s="213"/>
      <c r="H270" s="213"/>
      <c r="I270" s="213"/>
      <c r="J270" s="213"/>
      <c r="K270" s="213"/>
      <c r="L270" s="213"/>
      <c r="M270" s="213"/>
      <c r="N270" s="213"/>
      <c r="O270" s="213"/>
    </row>
    <row r="271" customFormat="false" ht="12.75" hidden="false" customHeight="true" outlineLevel="0" collapsed="false">
      <c r="A271" s="494"/>
      <c r="B271" s="165"/>
      <c r="C271" s="213"/>
      <c r="D271" s="246"/>
      <c r="E271" s="496"/>
      <c r="F271" s="499"/>
      <c r="G271" s="213"/>
      <c r="H271" s="213"/>
      <c r="I271" s="213"/>
      <c r="J271" s="213"/>
      <c r="K271" s="213"/>
      <c r="L271" s="213"/>
      <c r="M271" s="213"/>
      <c r="N271" s="213"/>
      <c r="O271" s="213"/>
    </row>
    <row r="272" customFormat="false" ht="12.75" hidden="false" customHeight="true" outlineLevel="0" collapsed="false">
      <c r="A272" s="494"/>
      <c r="B272" s="165"/>
      <c r="C272" s="213"/>
      <c r="D272" s="246"/>
      <c r="E272" s="496"/>
      <c r="F272" s="499"/>
      <c r="G272" s="213"/>
      <c r="H272" s="213"/>
      <c r="I272" s="213"/>
      <c r="J272" s="213"/>
      <c r="K272" s="213"/>
      <c r="L272" s="213"/>
      <c r="M272" s="213"/>
      <c r="N272" s="213"/>
      <c r="O272" s="213"/>
    </row>
    <row r="273" customFormat="false" ht="12.75" hidden="false" customHeight="true" outlineLevel="0" collapsed="false">
      <c r="A273" s="494"/>
      <c r="B273" s="165"/>
      <c r="C273" s="213"/>
      <c r="D273" s="246"/>
      <c r="E273" s="496"/>
      <c r="F273" s="499"/>
      <c r="G273" s="213"/>
      <c r="H273" s="213"/>
      <c r="I273" s="213"/>
      <c r="J273" s="213"/>
      <c r="K273" s="213"/>
      <c r="L273" s="213"/>
      <c r="M273" s="213"/>
      <c r="N273" s="213"/>
      <c r="O273" s="213"/>
    </row>
    <row r="274" customFormat="false" ht="12.75" hidden="false" customHeight="true" outlineLevel="0" collapsed="false">
      <c r="A274" s="494"/>
      <c r="B274" s="165"/>
      <c r="C274" s="213"/>
      <c r="D274" s="246"/>
      <c r="E274" s="496"/>
      <c r="F274" s="499"/>
      <c r="G274" s="213"/>
      <c r="H274" s="213"/>
      <c r="I274" s="213"/>
      <c r="J274" s="213"/>
      <c r="K274" s="213"/>
      <c r="L274" s="213"/>
      <c r="M274" s="213"/>
      <c r="N274" s="213"/>
      <c r="O274" s="213"/>
    </row>
    <row r="275" customFormat="false" ht="12.75" hidden="false" customHeight="true" outlineLevel="0" collapsed="false">
      <c r="A275" s="494"/>
      <c r="B275" s="165"/>
      <c r="C275" s="213"/>
      <c r="D275" s="213"/>
      <c r="E275" s="467" t="s">
        <v>275</v>
      </c>
      <c r="F275" s="500" t="n">
        <f aca="false">SUM(F257:F274)</f>
        <v>0</v>
      </c>
      <c r="G275" s="213"/>
      <c r="H275" s="213"/>
      <c r="I275" s="213"/>
      <c r="J275" s="213"/>
      <c r="K275" s="213"/>
      <c r="L275" s="213"/>
      <c r="M275" s="213"/>
      <c r="N275" s="213"/>
      <c r="O275" s="213"/>
    </row>
    <row r="276" customFormat="false" ht="12.75" hidden="false" customHeight="true" outlineLevel="0" collapsed="false">
      <c r="A276" s="501"/>
      <c r="B276" s="502"/>
      <c r="C276" s="503"/>
      <c r="D276" s="503"/>
      <c r="E276" s="504"/>
      <c r="F276" s="505"/>
      <c r="I276" s="213"/>
      <c r="J276" s="213"/>
      <c r="K276" s="213"/>
      <c r="L276" s="213"/>
      <c r="M276" s="213"/>
      <c r="N276" s="213"/>
      <c r="O276" s="213"/>
    </row>
    <row r="277" customFormat="false" ht="12.75" hidden="false" customHeight="true" outlineLevel="0" collapsed="false"/>
  </sheetData>
  <mergeCells count="11">
    <mergeCell ref="G6:H6"/>
    <mergeCell ref="F14:I14"/>
    <mergeCell ref="F34:G34"/>
    <mergeCell ref="A67:B67"/>
    <mergeCell ref="A120:B120"/>
    <mergeCell ref="C131:D131"/>
    <mergeCell ref="E131:G131"/>
    <mergeCell ref="D185:J185"/>
    <mergeCell ref="E186:I186"/>
    <mergeCell ref="D226:L226"/>
    <mergeCell ref="D256:E256"/>
  </mergeCells>
  <printOptions headings="false" gridLines="false" gridLinesSet="true" horizontalCentered="false" verticalCentered="true"/>
  <pageMargins left="0.747916666666667" right="0.25" top="0.25" bottom="0.4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&amp;LECT&amp;CPage &amp;P&amp;R&amp;D</oddFooter>
  </headerFooter>
  <drawing r:id="rId2"/>
  <legacyDrawing r:id="rId3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277"/>
  <sheetViews>
    <sheetView showFormulas="false" showGridLines="true" showRowColHeaders="true" showZeros="true" rightToLeft="false" tabSelected="false" showOutlineSymbols="true" defaultGridColor="true" view="normal" topLeftCell="S1" colorId="64" zoomScale="80" zoomScaleNormal="80" zoomScalePageLayoutView="100" workbookViewId="0">
      <selection pane="topLeft" activeCell="C174" activeCellId="0" sqref="C174:I174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49" width="25.41"/>
    <col collapsed="false" customWidth="true" hidden="false" outlineLevel="0" max="2" min="2" style="49" width="17.28"/>
    <col collapsed="false" customWidth="true" hidden="false" outlineLevel="0" max="3" min="3" style="49" width="14.41"/>
    <col collapsed="false" customWidth="true" hidden="false" outlineLevel="0" max="4" min="4" style="49" width="14.85"/>
    <col collapsed="false" customWidth="true" hidden="false" outlineLevel="0" max="5" min="5" style="49" width="17.28"/>
    <col collapsed="false" customWidth="true" hidden="false" outlineLevel="0" max="6" min="6" style="49" width="19.85"/>
    <col collapsed="false" customWidth="true" hidden="false" outlineLevel="0" max="7" min="7" style="49" width="16.99"/>
    <col collapsed="false" customWidth="true" hidden="false" outlineLevel="0" max="8" min="8" style="49" width="16.7"/>
    <col collapsed="false" customWidth="true" hidden="false" outlineLevel="0" max="9" min="9" style="49" width="19.85"/>
    <col collapsed="false" customWidth="true" hidden="false" outlineLevel="0" max="10" min="10" style="49" width="14.85"/>
    <col collapsed="false" customWidth="true" hidden="false" outlineLevel="0" max="11" min="11" style="49" width="16.84"/>
    <col collapsed="false" customWidth="true" hidden="false" outlineLevel="0" max="12" min="12" style="49" width="14.85"/>
    <col collapsed="false" customWidth="true" hidden="false" outlineLevel="0" max="13" min="13" style="49" width="15.28"/>
    <col collapsed="false" customWidth="true" hidden="false" outlineLevel="0" max="18" min="14" style="49" width="14.85"/>
    <col collapsed="false" customWidth="true" hidden="false" outlineLevel="0" max="19" min="19" style="49" width="20.85"/>
    <col collapsed="false" customWidth="true" hidden="false" outlineLevel="0" max="24" min="20" style="49" width="14.85"/>
    <col collapsed="false" customWidth="true" hidden="false" outlineLevel="0" max="25" min="25" style="49" width="15.41"/>
    <col collapsed="false" customWidth="true" hidden="false" outlineLevel="0" max="34" min="26" style="49" width="14.85"/>
    <col collapsed="false" customWidth="true" hidden="false" outlineLevel="0" max="35" min="35" style="49" width="13.85"/>
    <col collapsed="false" customWidth="true" hidden="false" outlineLevel="0" max="36" min="36" style="49" width="15.13"/>
    <col collapsed="false" customWidth="true" hidden="false" outlineLevel="0" max="37" min="37" style="49" width="16.13"/>
    <col collapsed="false" customWidth="true" hidden="false" outlineLevel="0" max="38" min="38" style="49" width="14.56"/>
    <col collapsed="false" customWidth="true" hidden="false" outlineLevel="0" max="39" min="39" style="49" width="11.99"/>
    <col collapsed="false" customWidth="true" hidden="false" outlineLevel="0" max="40" min="40" style="49" width="13.28"/>
    <col collapsed="false" customWidth="true" hidden="false" outlineLevel="0" max="41" min="41" style="49" width="11.56"/>
    <col collapsed="false" customWidth="true" hidden="false" outlineLevel="0" max="42" min="42" style="49" width="14.56"/>
    <col collapsed="false" customWidth="false" hidden="false" outlineLevel="0" max="257" min="43" style="49" width="9.14"/>
  </cols>
  <sheetData>
    <row r="1" customFormat="false" ht="18" hidden="false" customHeight="true" outlineLevel="0" collapsed="false">
      <c r="B1" s="120"/>
      <c r="C1" s="121"/>
      <c r="D1" s="122"/>
      <c r="E1" s="1" t="s">
        <v>102</v>
      </c>
      <c r="F1" s="1"/>
      <c r="G1" s="1"/>
      <c r="H1" s="1"/>
      <c r="I1" s="1"/>
      <c r="J1" s="1"/>
      <c r="K1" s="1"/>
      <c r="L1" s="1"/>
      <c r="M1" s="1"/>
      <c r="N1" s="1"/>
      <c r="O1" s="1"/>
      <c r="P1" s="1"/>
    </row>
    <row r="2" customFormat="false" ht="12.75" hidden="false" customHeight="true" outlineLevel="0" collapsed="false">
      <c r="A2" s="123" t="s">
        <v>103</v>
      </c>
      <c r="B2" s="124"/>
      <c r="D2" s="125"/>
      <c r="E2" s="98" t="s">
        <v>104</v>
      </c>
      <c r="F2" s="1"/>
      <c r="G2" s="1"/>
      <c r="H2" s="1"/>
      <c r="I2" s="1"/>
      <c r="J2" s="1"/>
      <c r="K2" s="1"/>
      <c r="L2" s="1"/>
      <c r="M2" s="1"/>
      <c r="N2" s="1"/>
      <c r="O2" s="1"/>
      <c r="P2" s="1"/>
      <c r="S2" s="1"/>
      <c r="T2" s="1"/>
      <c r="U2" s="1"/>
    </row>
    <row r="3" customFormat="false" ht="12.75" hidden="false" customHeight="true" outlineLevel="0" collapsed="false">
      <c r="A3" s="126" t="s">
        <v>105</v>
      </c>
      <c r="B3" s="127" t="s">
        <v>280</v>
      </c>
      <c r="C3" s="124"/>
      <c r="D3" s="128"/>
      <c r="E3" s="1" t="s">
        <v>107</v>
      </c>
      <c r="F3" s="1"/>
      <c r="G3" s="1"/>
      <c r="H3" s="1"/>
      <c r="I3" s="1"/>
      <c r="J3" s="1"/>
      <c r="K3" s="1"/>
      <c r="L3" s="1"/>
      <c r="M3" s="1"/>
      <c r="N3" s="1"/>
      <c r="O3" s="1"/>
      <c r="P3" s="1"/>
      <c r="S3" s="1"/>
      <c r="T3" s="1"/>
      <c r="U3" s="1"/>
    </row>
    <row r="4" customFormat="false" ht="12.75" hidden="false" customHeight="true" outlineLevel="0" collapsed="false">
      <c r="A4" s="126" t="s">
        <v>108</v>
      </c>
      <c r="B4" s="129" t="n">
        <f aca="false">'WSCC-N'!B4</f>
        <v>37165</v>
      </c>
      <c r="D4" s="130"/>
      <c r="E4" s="1" t="s">
        <v>109</v>
      </c>
      <c r="F4" s="1"/>
      <c r="G4" s="1"/>
      <c r="H4" s="1"/>
      <c r="I4" s="1"/>
      <c r="J4" s="131"/>
      <c r="K4" s="1"/>
      <c r="L4" s="1"/>
      <c r="M4" s="1"/>
      <c r="N4" s="1"/>
      <c r="O4" s="1"/>
      <c r="P4" s="1"/>
      <c r="S4" s="1"/>
      <c r="T4" s="1"/>
      <c r="U4" s="1"/>
    </row>
    <row r="5" customFormat="false" ht="12.75" hidden="false" customHeight="true" outlineLevel="0" collapsed="false">
      <c r="A5" s="126" t="s">
        <v>110</v>
      </c>
      <c r="B5" s="132" t="n">
        <f aca="false">'WSCC-N'!B5</f>
        <v>37195</v>
      </c>
      <c r="C5" s="133"/>
      <c r="J5" s="134"/>
      <c r="K5" s="1"/>
      <c r="S5" s="135"/>
      <c r="T5" s="135"/>
      <c r="U5" s="135"/>
      <c r="V5" s="135"/>
      <c r="W5" s="135"/>
      <c r="X5" s="135"/>
      <c r="Y5" s="135"/>
      <c r="Z5" s="135"/>
      <c r="AA5" s="135"/>
      <c r="AB5" s="135"/>
      <c r="AC5" s="136"/>
      <c r="AD5" s="136"/>
      <c r="AE5" s="136"/>
      <c r="AF5" s="136"/>
      <c r="AG5" s="136"/>
      <c r="AH5" s="136"/>
      <c r="AI5" s="136"/>
      <c r="AJ5" s="136"/>
    </row>
    <row r="6" customFormat="false" ht="12.75" hidden="false" customHeight="true" outlineLevel="0" collapsed="false">
      <c r="A6" s="137"/>
      <c r="B6" s="138"/>
      <c r="C6" s="133"/>
      <c r="D6" s="139" t="s">
        <v>111</v>
      </c>
      <c r="E6" s="1"/>
      <c r="F6" s="140" t="s">
        <v>112</v>
      </c>
      <c r="G6" s="141" t="s">
        <v>113</v>
      </c>
      <c r="H6" s="141"/>
      <c r="I6" s="142" t="s">
        <v>114</v>
      </c>
      <c r="J6" s="143"/>
      <c r="K6" s="1"/>
      <c r="L6" s="1"/>
      <c r="M6" s="1"/>
      <c r="N6" s="144" t="s">
        <v>115</v>
      </c>
      <c r="O6" s="144" t="s">
        <v>116</v>
      </c>
      <c r="P6" s="144" t="s">
        <v>117</v>
      </c>
      <c r="Q6" s="1"/>
      <c r="R6" s="1"/>
      <c r="S6" s="145"/>
      <c r="T6" s="146" t="s">
        <v>118</v>
      </c>
      <c r="U6" s="146" t="s">
        <v>118</v>
      </c>
      <c r="V6" s="147" t="s">
        <v>119</v>
      </c>
      <c r="W6" s="147" t="s">
        <v>120</v>
      </c>
      <c r="X6" s="147" t="s">
        <v>121</v>
      </c>
      <c r="Y6" s="147" t="s">
        <v>122</v>
      </c>
      <c r="Z6" s="147" t="s">
        <v>123</v>
      </c>
      <c r="AA6" s="147" t="s">
        <v>124</v>
      </c>
      <c r="AB6" s="147" t="s">
        <v>80</v>
      </c>
      <c r="AC6" s="147" t="s">
        <v>80</v>
      </c>
      <c r="AD6" s="147" t="s">
        <v>125</v>
      </c>
      <c r="AE6" s="147" t="s">
        <v>41</v>
      </c>
      <c r="AF6" s="147" t="s">
        <v>126</v>
      </c>
      <c r="AG6" s="147" t="s">
        <v>127</v>
      </c>
      <c r="AH6" s="147" t="s">
        <v>126</v>
      </c>
      <c r="AI6" s="147" t="s">
        <v>127</v>
      </c>
      <c r="AJ6" s="147" t="s">
        <v>128</v>
      </c>
    </row>
    <row r="7" customFormat="false" ht="12.75" hidden="false" customHeight="true" outlineLevel="0" collapsed="false">
      <c r="A7" s="148" t="s">
        <v>129</v>
      </c>
      <c r="C7" s="1"/>
      <c r="D7" s="149" t="s">
        <v>130</v>
      </c>
      <c r="E7" s="28" t="s">
        <v>131</v>
      </c>
      <c r="F7" s="150"/>
      <c r="G7" s="151" t="s">
        <v>126</v>
      </c>
      <c r="H7" s="152" t="s">
        <v>127</v>
      </c>
      <c r="I7" s="153" t="s">
        <v>126</v>
      </c>
      <c r="J7" s="154" t="s">
        <v>132</v>
      </c>
      <c r="K7" s="1"/>
      <c r="L7" s="1"/>
      <c r="M7" s="1"/>
      <c r="N7" s="144" t="s">
        <v>133</v>
      </c>
      <c r="O7" s="155"/>
      <c r="P7" s="155"/>
      <c r="Q7" s="1"/>
      <c r="R7" s="1"/>
      <c r="S7" s="156"/>
      <c r="T7" s="157" t="s">
        <v>134</v>
      </c>
      <c r="U7" s="157" t="s">
        <v>135</v>
      </c>
      <c r="V7" s="157" t="s">
        <v>136</v>
      </c>
      <c r="W7" s="157" t="s">
        <v>136</v>
      </c>
      <c r="X7" s="157"/>
      <c r="Y7" s="157" t="s">
        <v>81</v>
      </c>
      <c r="Z7" s="157" t="s">
        <v>81</v>
      </c>
      <c r="AA7" s="157"/>
      <c r="AB7" s="157" t="s">
        <v>137</v>
      </c>
      <c r="AC7" s="157"/>
      <c r="AD7" s="157"/>
      <c r="AE7" s="157"/>
      <c r="AF7" s="157" t="s">
        <v>122</v>
      </c>
      <c r="AG7" s="157" t="s">
        <v>122</v>
      </c>
      <c r="AH7" s="157" t="s">
        <v>123</v>
      </c>
      <c r="AI7" s="157" t="s">
        <v>123</v>
      </c>
      <c r="AJ7" s="157" t="s">
        <v>138</v>
      </c>
    </row>
    <row r="8" customFormat="false" ht="12.75" hidden="false" customHeight="true" outlineLevel="0" collapsed="false">
      <c r="A8" s="49" t="s">
        <v>139</v>
      </c>
      <c r="C8" s="1"/>
      <c r="D8" s="158" t="n">
        <f aca="false">VLOOKUP($B$5,$S$8:$AG$38,2,0)+E8+E9+E10</f>
        <v>0</v>
      </c>
      <c r="E8" s="159"/>
      <c r="F8" s="160" t="s">
        <v>122</v>
      </c>
      <c r="G8" s="161"/>
      <c r="H8" s="161"/>
      <c r="I8" s="162"/>
      <c r="J8" s="163" t="n">
        <f aca="false">H8-I8</f>
        <v>0</v>
      </c>
      <c r="K8" s="1"/>
      <c r="L8" s="1"/>
      <c r="M8" s="1"/>
      <c r="N8" s="164" t="n">
        <v>0</v>
      </c>
      <c r="O8" s="164" t="n">
        <f aca="false">D16-P16</f>
        <v>0</v>
      </c>
      <c r="P8" s="164" t="n">
        <v>0</v>
      </c>
      <c r="Q8" s="1"/>
      <c r="R8" s="1"/>
      <c r="S8" s="165" t="n">
        <f aca="false">B4</f>
        <v>37165</v>
      </c>
      <c r="T8" s="166"/>
      <c r="U8" s="166"/>
      <c r="V8" s="166"/>
      <c r="W8" s="166"/>
      <c r="X8" s="166"/>
      <c r="Y8" s="166"/>
      <c r="Z8" s="166"/>
      <c r="AA8" s="166"/>
      <c r="AB8" s="166"/>
      <c r="AC8" s="166"/>
      <c r="AD8" s="166"/>
      <c r="AE8" s="166"/>
      <c r="AF8" s="166"/>
      <c r="AG8" s="166"/>
      <c r="AH8" s="166"/>
      <c r="AI8" s="166"/>
      <c r="AJ8" s="166"/>
    </row>
    <row r="9" customFormat="false" ht="12.75" hidden="false" customHeight="true" outlineLevel="0" collapsed="false">
      <c r="A9" s="49" t="s">
        <v>140</v>
      </c>
      <c r="C9" s="1"/>
      <c r="D9" s="161" t="n">
        <f aca="false">VLOOKUP($B$5,$S$8:$AG$38,3,0)</f>
        <v>0</v>
      </c>
      <c r="E9" s="125"/>
      <c r="F9" s="160" t="s">
        <v>123</v>
      </c>
      <c r="G9" s="161"/>
      <c r="H9" s="161"/>
      <c r="I9" s="162"/>
      <c r="J9" s="163" t="n">
        <f aca="false">H9-I9</f>
        <v>0</v>
      </c>
      <c r="K9" s="1"/>
      <c r="L9" s="1"/>
      <c r="M9" s="1"/>
      <c r="N9" s="167" t="n">
        <v>0</v>
      </c>
      <c r="O9" s="168"/>
      <c r="P9" s="167" t="n">
        <v>0</v>
      </c>
      <c r="Q9" s="1"/>
      <c r="R9" s="1"/>
      <c r="S9" s="165" t="n">
        <f aca="false">+S8+1</f>
        <v>37166</v>
      </c>
      <c r="T9" s="166"/>
      <c r="U9" s="166"/>
      <c r="V9" s="166"/>
      <c r="W9" s="166"/>
      <c r="X9" s="166"/>
      <c r="Y9" s="166"/>
      <c r="Z9" s="166"/>
      <c r="AA9" s="166"/>
      <c r="AB9" s="166"/>
      <c r="AC9" s="166"/>
      <c r="AD9" s="166"/>
      <c r="AE9" s="166"/>
      <c r="AF9" s="166"/>
      <c r="AG9" s="166"/>
      <c r="AH9" s="166"/>
      <c r="AI9" s="166"/>
      <c r="AJ9" s="166"/>
    </row>
    <row r="10" customFormat="false" ht="12.75" hidden="false" customHeight="true" outlineLevel="0" collapsed="false">
      <c r="A10" s="49" t="s">
        <v>141</v>
      </c>
      <c r="C10" s="1"/>
      <c r="D10" s="169" t="n">
        <v>0</v>
      </c>
      <c r="E10" s="125"/>
      <c r="F10" s="160" t="s">
        <v>142</v>
      </c>
      <c r="G10" s="170" t="n">
        <f aca="false">SUM(G8:G9)</f>
        <v>0</v>
      </c>
      <c r="H10" s="171" t="n">
        <f aca="false">SUM(H8:H9)</f>
        <v>0</v>
      </c>
      <c r="I10" s="171" t="n">
        <v>0</v>
      </c>
      <c r="J10" s="172" t="n">
        <f aca="false">H10-I10</f>
        <v>0</v>
      </c>
      <c r="K10" s="1"/>
      <c r="L10" s="1"/>
      <c r="M10" s="1"/>
      <c r="N10" s="167" t="n">
        <v>0</v>
      </c>
      <c r="O10" s="168"/>
      <c r="P10" s="167" t="n">
        <v>0</v>
      </c>
      <c r="Q10" s="1"/>
      <c r="R10" s="1"/>
      <c r="S10" s="165" t="n">
        <f aca="false">+S9+1</f>
        <v>37167</v>
      </c>
      <c r="T10" s="166"/>
      <c r="U10" s="166"/>
      <c r="V10" s="166"/>
      <c r="W10" s="166"/>
      <c r="X10" s="166"/>
      <c r="Y10" s="166"/>
      <c r="Z10" s="166"/>
      <c r="AA10" s="166"/>
      <c r="AB10" s="166"/>
      <c r="AC10" s="166"/>
      <c r="AD10" s="166"/>
      <c r="AE10" s="166"/>
      <c r="AF10" s="166"/>
      <c r="AG10" s="166"/>
      <c r="AH10" s="166"/>
      <c r="AI10" s="166"/>
      <c r="AJ10" s="166"/>
    </row>
    <row r="11" customFormat="false" ht="12.75" hidden="false" customHeight="true" outlineLevel="0" collapsed="false">
      <c r="A11" s="49" t="s">
        <v>143</v>
      </c>
      <c r="D11" s="169" t="n">
        <v>0</v>
      </c>
      <c r="E11" s="1"/>
      <c r="F11" s="173"/>
      <c r="G11" s="174"/>
      <c r="H11" s="174"/>
      <c r="I11" s="174"/>
      <c r="J11" s="175"/>
      <c r="K11" s="1"/>
      <c r="L11" s="1"/>
      <c r="M11" s="1"/>
      <c r="N11" s="167" t="n">
        <v>0</v>
      </c>
      <c r="O11" s="168"/>
      <c r="P11" s="167" t="n">
        <v>0</v>
      </c>
      <c r="Q11" s="1"/>
      <c r="R11" s="1"/>
      <c r="S11" s="165" t="n">
        <f aca="false">+S10+1</f>
        <v>37168</v>
      </c>
      <c r="T11" s="166"/>
      <c r="U11" s="166"/>
      <c r="V11" s="166"/>
      <c r="W11" s="166"/>
      <c r="X11" s="166"/>
      <c r="Y11" s="166"/>
      <c r="Z11" s="166"/>
      <c r="AA11" s="166"/>
      <c r="AB11" s="166"/>
      <c r="AC11" s="166"/>
      <c r="AD11" s="166"/>
      <c r="AE11" s="166"/>
      <c r="AF11" s="166"/>
      <c r="AG11" s="166"/>
      <c r="AH11" s="166"/>
      <c r="AI11" s="166"/>
      <c r="AJ11" s="166"/>
    </row>
    <row r="12" customFormat="false" ht="12.75" hidden="false" customHeight="true" outlineLevel="0" collapsed="false">
      <c r="A12" s="49" t="s">
        <v>144</v>
      </c>
      <c r="D12" s="169" t="n">
        <v>0</v>
      </c>
      <c r="E12" s="1"/>
      <c r="F12" s="1"/>
      <c r="G12" s="1"/>
      <c r="H12" s="1"/>
      <c r="I12" s="1"/>
      <c r="J12" s="176"/>
      <c r="K12" s="1"/>
      <c r="L12" s="1"/>
      <c r="M12" s="1"/>
      <c r="N12" s="167" t="n">
        <v>0</v>
      </c>
      <c r="O12" s="168"/>
      <c r="P12" s="167" t="n">
        <v>0</v>
      </c>
      <c r="Q12" s="1"/>
      <c r="R12" s="1"/>
      <c r="S12" s="165" t="n">
        <f aca="false">+S11+1</f>
        <v>37169</v>
      </c>
      <c r="T12" s="166"/>
      <c r="U12" s="166"/>
      <c r="V12" s="166"/>
      <c r="W12" s="166"/>
      <c r="X12" s="166"/>
      <c r="Y12" s="166"/>
      <c r="Z12" s="166"/>
      <c r="AA12" s="166"/>
      <c r="AB12" s="166"/>
      <c r="AC12" s="166"/>
      <c r="AD12" s="166"/>
      <c r="AE12" s="166"/>
      <c r="AF12" s="166"/>
      <c r="AG12" s="166"/>
      <c r="AH12" s="166"/>
      <c r="AI12" s="166"/>
      <c r="AJ12" s="166"/>
    </row>
    <row r="13" customFormat="false" ht="12.75" hidden="false" customHeight="true" outlineLevel="0" collapsed="false">
      <c r="A13" s="49" t="s">
        <v>145</v>
      </c>
      <c r="D13" s="177" t="n">
        <v>0</v>
      </c>
      <c r="E13" s="1"/>
      <c r="F13" s="1"/>
      <c r="G13" s="1"/>
      <c r="H13" s="59"/>
      <c r="I13" s="1"/>
      <c r="J13" s="134"/>
      <c r="K13" s="1"/>
      <c r="L13" s="1"/>
      <c r="M13" s="1"/>
      <c r="N13" s="167" t="n">
        <v>0</v>
      </c>
      <c r="O13" s="168"/>
      <c r="P13" s="167" t="n">
        <v>0</v>
      </c>
      <c r="Q13" s="1"/>
      <c r="R13" s="1"/>
      <c r="S13" s="165" t="n">
        <f aca="false">+S12+1</f>
        <v>37170</v>
      </c>
      <c r="T13" s="166"/>
      <c r="U13" s="166"/>
      <c r="V13" s="166"/>
      <c r="W13" s="166"/>
      <c r="X13" s="166"/>
      <c r="Y13" s="166"/>
      <c r="Z13" s="166"/>
      <c r="AA13" s="166"/>
      <c r="AB13" s="166"/>
      <c r="AC13" s="166"/>
      <c r="AD13" s="166"/>
      <c r="AE13" s="166"/>
      <c r="AF13" s="166"/>
      <c r="AG13" s="166"/>
      <c r="AH13" s="166"/>
      <c r="AI13" s="166"/>
      <c r="AJ13" s="166"/>
    </row>
    <row r="14" customFormat="false" ht="12.75" hidden="false" customHeight="true" outlineLevel="0" collapsed="false">
      <c r="A14" s="49" t="s">
        <v>146</v>
      </c>
      <c r="D14" s="177" t="n">
        <f aca="false">+J220</f>
        <v>0</v>
      </c>
      <c r="E14" s="1"/>
      <c r="F14" s="178" t="s">
        <v>147</v>
      </c>
      <c r="G14" s="178"/>
      <c r="H14" s="178"/>
      <c r="I14" s="178"/>
      <c r="J14" s="134"/>
      <c r="K14" s="1"/>
      <c r="L14" s="1"/>
      <c r="M14" s="1"/>
      <c r="N14" s="167" t="n">
        <v>0</v>
      </c>
      <c r="O14" s="168"/>
      <c r="P14" s="167" t="n">
        <v>0</v>
      </c>
      <c r="Q14" s="1"/>
      <c r="R14" s="1"/>
      <c r="S14" s="165" t="n">
        <f aca="false">+S13+1</f>
        <v>37171</v>
      </c>
      <c r="T14" s="166"/>
      <c r="U14" s="166"/>
      <c r="V14" s="166"/>
      <c r="W14" s="166"/>
      <c r="X14" s="166"/>
      <c r="Y14" s="166"/>
      <c r="Z14" s="166"/>
      <c r="AA14" s="166"/>
      <c r="AB14" s="166"/>
      <c r="AC14" s="166"/>
      <c r="AD14" s="166"/>
      <c r="AE14" s="166"/>
      <c r="AF14" s="166"/>
      <c r="AG14" s="166"/>
      <c r="AH14" s="166"/>
      <c r="AI14" s="166"/>
      <c r="AJ14" s="166"/>
    </row>
    <row r="15" customFormat="false" ht="12.75" hidden="false" customHeight="true" outlineLevel="0" collapsed="false">
      <c r="A15" s="1"/>
      <c r="D15" s="177"/>
      <c r="F15" s="150"/>
      <c r="G15" s="179" t="s">
        <v>148</v>
      </c>
      <c r="H15" s="180"/>
      <c r="I15" s="181"/>
      <c r="J15" s="176"/>
      <c r="K15" s="1"/>
      <c r="L15" s="1"/>
      <c r="M15" s="1"/>
      <c r="N15" s="167"/>
      <c r="O15" s="168"/>
      <c r="P15" s="167"/>
      <c r="Q15" s="1"/>
      <c r="R15" s="1"/>
      <c r="S15" s="165" t="n">
        <f aca="false">+S14+1</f>
        <v>37172</v>
      </c>
      <c r="T15" s="166"/>
      <c r="U15" s="166"/>
      <c r="V15" s="166"/>
      <c r="W15" s="166"/>
      <c r="X15" s="166"/>
      <c r="Y15" s="166"/>
      <c r="Z15" s="166"/>
      <c r="AA15" s="166"/>
      <c r="AB15" s="166"/>
      <c r="AC15" s="166"/>
      <c r="AD15" s="166"/>
      <c r="AE15" s="166"/>
      <c r="AF15" s="166"/>
      <c r="AG15" s="166"/>
      <c r="AH15" s="166"/>
      <c r="AI15" s="166"/>
      <c r="AJ15" s="166"/>
    </row>
    <row r="16" customFormat="false" ht="12.75" hidden="false" customHeight="true" outlineLevel="0" collapsed="false">
      <c r="A16" s="155" t="s">
        <v>17</v>
      </c>
      <c r="D16" s="182" t="n">
        <f aca="false">SUM(D8:D15)</f>
        <v>0</v>
      </c>
      <c r="E16" s="1"/>
      <c r="F16" s="183" t="s">
        <v>149</v>
      </c>
      <c r="G16" s="184" t="s">
        <v>150</v>
      </c>
      <c r="H16" s="185" t="s">
        <v>151</v>
      </c>
      <c r="I16" s="186" t="s">
        <v>142</v>
      </c>
      <c r="J16" s="176"/>
      <c r="K16" s="1"/>
      <c r="L16" s="1"/>
      <c r="M16" s="1"/>
      <c r="N16" s="182" t="n">
        <v>0</v>
      </c>
      <c r="O16" s="182" t="n">
        <f aca="false">SUM(O8:O14)</f>
        <v>0</v>
      </c>
      <c r="P16" s="182" t="n">
        <v>0</v>
      </c>
      <c r="Q16" s="1"/>
      <c r="R16" s="1"/>
      <c r="S16" s="165" t="n">
        <f aca="false">+S15+1</f>
        <v>37173</v>
      </c>
      <c r="T16" s="166"/>
      <c r="U16" s="166"/>
      <c r="V16" s="166"/>
      <c r="W16" s="166"/>
      <c r="X16" s="166"/>
      <c r="Y16" s="166"/>
      <c r="Z16" s="166"/>
      <c r="AA16" s="166"/>
      <c r="AB16" s="166"/>
      <c r="AC16" s="166"/>
      <c r="AD16" s="166"/>
      <c r="AE16" s="166"/>
      <c r="AF16" s="166"/>
      <c r="AG16" s="166"/>
      <c r="AH16" s="166"/>
      <c r="AI16" s="166"/>
      <c r="AJ16" s="166"/>
    </row>
    <row r="17" customFormat="false" ht="12.75" hidden="false" customHeight="true" outlineLevel="0" collapsed="false">
      <c r="A17" s="1"/>
      <c r="D17" s="1"/>
      <c r="E17" s="1"/>
      <c r="F17" s="187"/>
      <c r="G17" s="188"/>
      <c r="H17" s="189"/>
      <c r="I17" s="190"/>
      <c r="J17" s="176"/>
      <c r="K17" s="1"/>
      <c r="L17" s="1"/>
      <c r="M17" s="1"/>
      <c r="N17" s="1"/>
      <c r="P17" s="1"/>
      <c r="Q17" s="1"/>
      <c r="R17" s="1"/>
      <c r="S17" s="165" t="n">
        <f aca="false">+S16+1</f>
        <v>37174</v>
      </c>
      <c r="T17" s="166"/>
      <c r="U17" s="166"/>
      <c r="V17" s="166"/>
      <c r="W17" s="166"/>
      <c r="X17" s="166"/>
      <c r="Y17" s="166"/>
      <c r="Z17" s="166"/>
      <c r="AA17" s="166"/>
      <c r="AB17" s="166"/>
      <c r="AC17" s="166"/>
      <c r="AD17" s="166"/>
      <c r="AE17" s="166"/>
      <c r="AF17" s="166"/>
      <c r="AG17" s="166"/>
      <c r="AH17" s="166"/>
      <c r="AI17" s="166"/>
      <c r="AJ17" s="166"/>
    </row>
    <row r="18" customFormat="false" ht="12.75" hidden="false" customHeight="true" outlineLevel="0" collapsed="false">
      <c r="A18" s="148" t="s">
        <v>152</v>
      </c>
      <c r="D18" s="136"/>
      <c r="E18" s="1"/>
      <c r="F18" s="191" t="s">
        <v>153</v>
      </c>
      <c r="G18" s="192" t="n">
        <v>1</v>
      </c>
      <c r="H18" s="161" t="n">
        <f aca="false">VLOOKUP($B$5,$S$8:$AG$38,6,0)</f>
        <v>0</v>
      </c>
      <c r="I18" s="193" t="n">
        <f aca="false">H18*G18</f>
        <v>0</v>
      </c>
      <c r="J18" s="176"/>
      <c r="K18" s="1"/>
      <c r="L18" s="1"/>
      <c r="M18" s="1"/>
      <c r="Q18" s="1"/>
      <c r="R18" s="1"/>
      <c r="S18" s="165" t="n">
        <f aca="false">+S17+1</f>
        <v>37175</v>
      </c>
      <c r="T18" s="166"/>
      <c r="U18" s="166"/>
      <c r="V18" s="166"/>
      <c r="W18" s="166"/>
      <c r="X18" s="166"/>
      <c r="Y18" s="166"/>
      <c r="Z18" s="166"/>
      <c r="AA18" s="166"/>
      <c r="AB18" s="166"/>
      <c r="AC18" s="166"/>
      <c r="AD18" s="166"/>
      <c r="AE18" s="166"/>
      <c r="AF18" s="166"/>
      <c r="AG18" s="166"/>
      <c r="AH18" s="166"/>
      <c r="AI18" s="166"/>
      <c r="AJ18" s="166"/>
    </row>
    <row r="19" customFormat="false" ht="12.75" hidden="false" customHeight="true" outlineLevel="0" collapsed="false">
      <c r="A19" s="1" t="s">
        <v>154</v>
      </c>
      <c r="D19" s="161" t="n">
        <f aca="false">VLOOKUP($B$5,$S$8:$AG$38,11,0)</f>
        <v>0</v>
      </c>
      <c r="E19" s="1"/>
      <c r="F19" s="194" t="s">
        <v>155</v>
      </c>
      <c r="G19" s="195" t="n">
        <v>8.57</v>
      </c>
      <c r="H19" s="196"/>
      <c r="I19" s="197" t="n">
        <f aca="false">H18*G19</f>
        <v>0</v>
      </c>
      <c r="J19" s="176"/>
      <c r="K19" s="1"/>
      <c r="L19" s="1"/>
      <c r="M19" s="1"/>
      <c r="N19" s="198" t="n">
        <v>0</v>
      </c>
      <c r="O19" s="199" t="n">
        <f aca="false">D24-P24</f>
        <v>0</v>
      </c>
      <c r="P19" s="164" t="n">
        <v>0</v>
      </c>
      <c r="Q19" s="1"/>
      <c r="R19" s="1"/>
      <c r="S19" s="165" t="n">
        <f aca="false">+S18+1</f>
        <v>37176</v>
      </c>
      <c r="T19" s="166"/>
      <c r="U19" s="166"/>
      <c r="V19" s="166"/>
      <c r="W19" s="166"/>
      <c r="X19" s="166"/>
      <c r="Y19" s="166"/>
      <c r="Z19" s="166"/>
      <c r="AA19" s="166"/>
      <c r="AB19" s="166"/>
      <c r="AC19" s="166"/>
      <c r="AD19" s="166"/>
      <c r="AE19" s="166"/>
      <c r="AF19" s="166"/>
      <c r="AG19" s="166"/>
      <c r="AH19" s="166"/>
      <c r="AI19" s="166"/>
      <c r="AJ19" s="166"/>
    </row>
    <row r="20" customFormat="false" ht="12.75" hidden="false" customHeight="true" outlineLevel="0" collapsed="false">
      <c r="A20" s="49" t="s">
        <v>156</v>
      </c>
      <c r="D20" s="177" t="n">
        <v>0</v>
      </c>
      <c r="E20" s="1"/>
      <c r="F20" s="194"/>
      <c r="G20" s="200"/>
      <c r="H20" s="196"/>
      <c r="I20" s="197"/>
      <c r="J20" s="176"/>
      <c r="K20" s="1"/>
      <c r="L20" s="1"/>
      <c r="M20" s="1"/>
      <c r="N20" s="167" t="n">
        <v>0</v>
      </c>
      <c r="O20" s="167"/>
      <c r="P20" s="201" t="n">
        <v>0</v>
      </c>
      <c r="Q20" s="1"/>
      <c r="R20" s="1"/>
      <c r="S20" s="165" t="n">
        <f aca="false">+S19+1</f>
        <v>37177</v>
      </c>
      <c r="T20" s="166"/>
      <c r="U20" s="166"/>
      <c r="V20" s="166"/>
      <c r="W20" s="166"/>
      <c r="X20" s="166"/>
      <c r="Y20" s="166"/>
      <c r="Z20" s="166"/>
      <c r="AA20" s="166"/>
      <c r="AB20" s="166"/>
      <c r="AC20" s="166"/>
      <c r="AD20" s="166"/>
      <c r="AE20" s="166"/>
      <c r="AF20" s="166"/>
      <c r="AG20" s="166"/>
      <c r="AH20" s="166"/>
      <c r="AI20" s="166"/>
      <c r="AJ20" s="166"/>
    </row>
    <row r="21" customFormat="false" ht="12.75" hidden="false" customHeight="true" outlineLevel="0" collapsed="false">
      <c r="A21" s="1"/>
      <c r="D21" s="202"/>
      <c r="E21" s="1"/>
      <c r="F21" s="191" t="s">
        <v>157</v>
      </c>
      <c r="G21" s="203"/>
      <c r="H21" s="161" t="n">
        <f aca="false">VLOOKUP($B$5,$S$8:$AG$38,4,0)</f>
        <v>0</v>
      </c>
      <c r="I21" s="193" t="n">
        <f aca="false">H21</f>
        <v>0</v>
      </c>
      <c r="J21" s="176"/>
      <c r="K21" s="1"/>
      <c r="L21" s="1"/>
      <c r="M21" s="1"/>
      <c r="N21" s="167"/>
      <c r="O21" s="167"/>
      <c r="P21" s="201"/>
      <c r="Q21" s="1"/>
      <c r="R21" s="1"/>
      <c r="S21" s="165" t="n">
        <f aca="false">+S20+1</f>
        <v>37178</v>
      </c>
      <c r="T21" s="166"/>
      <c r="U21" s="166"/>
      <c r="V21" s="166"/>
      <c r="W21" s="166"/>
      <c r="X21" s="166"/>
      <c r="Y21" s="166"/>
      <c r="Z21" s="166"/>
      <c r="AA21" s="166"/>
      <c r="AB21" s="166"/>
      <c r="AC21" s="166"/>
      <c r="AD21" s="166"/>
      <c r="AE21" s="166"/>
      <c r="AF21" s="166"/>
      <c r="AG21" s="166"/>
      <c r="AH21" s="166"/>
      <c r="AI21" s="166"/>
      <c r="AJ21" s="166"/>
    </row>
    <row r="22" customFormat="false" ht="12.75" hidden="false" customHeight="true" outlineLevel="0" collapsed="false">
      <c r="D22" s="177"/>
      <c r="E22" s="1"/>
      <c r="F22" s="191" t="s">
        <v>158</v>
      </c>
      <c r="G22" s="203"/>
      <c r="H22" s="161" t="n">
        <f aca="false">VLOOKUP($B$5,$S$8:$AG$38,5,0)</f>
        <v>0</v>
      </c>
      <c r="I22" s="193" t="n">
        <f aca="false">H22</f>
        <v>0</v>
      </c>
      <c r="J22" s="176"/>
      <c r="K22" s="1"/>
      <c r="L22" s="1"/>
      <c r="M22" s="4"/>
      <c r="N22" s="167"/>
      <c r="O22" s="167"/>
      <c r="P22" s="201"/>
      <c r="Q22" s="1"/>
      <c r="R22" s="1"/>
      <c r="S22" s="165" t="n">
        <f aca="false">+S21+1</f>
        <v>37179</v>
      </c>
      <c r="T22" s="166"/>
      <c r="U22" s="166"/>
      <c r="V22" s="166"/>
      <c r="W22" s="166"/>
      <c r="X22" s="166"/>
      <c r="Y22" s="166"/>
      <c r="Z22" s="166"/>
      <c r="AA22" s="166"/>
      <c r="AB22" s="166"/>
      <c r="AC22" s="166"/>
      <c r="AD22" s="166"/>
      <c r="AE22" s="166"/>
      <c r="AF22" s="166"/>
      <c r="AG22" s="166"/>
      <c r="AH22" s="166"/>
      <c r="AI22" s="166"/>
      <c r="AJ22" s="166"/>
    </row>
    <row r="23" customFormat="false" ht="12.75" hidden="false" customHeight="true" outlineLevel="0" collapsed="false">
      <c r="D23" s="204"/>
      <c r="E23" s="1"/>
      <c r="F23" s="205" t="s">
        <v>159</v>
      </c>
      <c r="G23" s="206"/>
      <c r="H23" s="207"/>
      <c r="I23" s="208" t="n">
        <f aca="false">SUM(I21:I22)</f>
        <v>0</v>
      </c>
      <c r="J23" s="176"/>
      <c r="K23" s="1"/>
      <c r="L23" s="1"/>
      <c r="M23" s="4"/>
      <c r="N23" s="167"/>
      <c r="O23" s="167"/>
      <c r="P23" s="201"/>
      <c r="Q23" s="1"/>
      <c r="R23" s="1"/>
      <c r="S23" s="165" t="n">
        <f aca="false">+S22+1</f>
        <v>37180</v>
      </c>
      <c r="T23" s="166"/>
      <c r="U23" s="166"/>
      <c r="V23" s="166"/>
      <c r="W23" s="166"/>
      <c r="X23" s="166"/>
      <c r="Y23" s="166"/>
      <c r="Z23" s="166"/>
      <c r="AA23" s="166"/>
      <c r="AB23" s="166"/>
      <c r="AC23" s="166"/>
      <c r="AD23" s="166"/>
      <c r="AE23" s="166"/>
      <c r="AF23" s="166"/>
      <c r="AG23" s="166"/>
      <c r="AH23" s="166"/>
      <c r="AI23" s="166"/>
      <c r="AJ23" s="166"/>
    </row>
    <row r="24" customFormat="false" ht="12.75" hidden="false" customHeight="true" outlineLevel="0" collapsed="false">
      <c r="A24" s="155" t="s">
        <v>160</v>
      </c>
      <c r="D24" s="209" t="n">
        <f aca="false">SUM(D19:D22)</f>
        <v>0</v>
      </c>
      <c r="E24" s="1"/>
      <c r="F24" s="210" t="s">
        <v>161</v>
      </c>
      <c r="G24" s="211"/>
      <c r="H24" s="212"/>
      <c r="I24" s="190"/>
      <c r="J24" s="1"/>
      <c r="K24" s="1"/>
      <c r="L24" s="1"/>
      <c r="M24" s="1"/>
      <c r="N24" s="209" t="n">
        <v>0</v>
      </c>
      <c r="O24" s="209" t="n">
        <f aca="false">SUM(O19:O22)</f>
        <v>0</v>
      </c>
      <c r="P24" s="209" t="n">
        <v>0</v>
      </c>
      <c r="Q24" s="1"/>
      <c r="R24" s="1"/>
      <c r="S24" s="165" t="n">
        <f aca="false">+S23+1</f>
        <v>37181</v>
      </c>
      <c r="T24" s="166"/>
      <c r="U24" s="166"/>
      <c r="V24" s="166"/>
      <c r="W24" s="166"/>
      <c r="X24" s="166"/>
      <c r="Y24" s="166"/>
      <c r="Z24" s="166"/>
      <c r="AA24" s="166"/>
      <c r="AB24" s="166"/>
      <c r="AC24" s="166"/>
      <c r="AD24" s="166"/>
      <c r="AE24" s="166"/>
      <c r="AF24" s="166"/>
      <c r="AG24" s="166"/>
      <c r="AH24" s="166"/>
      <c r="AI24" s="166"/>
      <c r="AJ24" s="166"/>
    </row>
    <row r="25" customFormat="false" ht="12.75" hidden="false" customHeight="true" outlineLevel="0" collapsed="false">
      <c r="A25" s="1"/>
      <c r="D25" s="70"/>
      <c r="E25" s="1"/>
      <c r="F25" s="194" t="s">
        <v>157</v>
      </c>
      <c r="G25" s="9"/>
      <c r="H25" s="9"/>
      <c r="I25" s="193" t="n">
        <v>0</v>
      </c>
      <c r="J25" s="1"/>
      <c r="K25" s="1"/>
      <c r="L25" s="1"/>
      <c r="M25" s="1"/>
      <c r="N25" s="213"/>
      <c r="O25" s="213"/>
      <c r="P25" s="213"/>
      <c r="Q25" s="1"/>
      <c r="R25" s="1"/>
      <c r="S25" s="165" t="n">
        <f aca="false">+S24+1</f>
        <v>37182</v>
      </c>
      <c r="T25" s="166"/>
      <c r="U25" s="166"/>
      <c r="V25" s="166"/>
      <c r="W25" s="166"/>
      <c r="X25" s="166"/>
      <c r="Y25" s="166"/>
      <c r="Z25" s="166"/>
      <c r="AA25" s="166"/>
      <c r="AB25" s="166"/>
      <c r="AC25" s="166"/>
      <c r="AD25" s="166"/>
      <c r="AE25" s="166"/>
      <c r="AF25" s="166"/>
      <c r="AG25" s="166"/>
      <c r="AH25" s="166"/>
      <c r="AI25" s="166"/>
      <c r="AJ25" s="166"/>
      <c r="AK25" s="70"/>
    </row>
    <row r="26" customFormat="false" ht="12.75" hidden="false" customHeight="true" outlineLevel="0" collapsed="false">
      <c r="E26" s="1"/>
      <c r="F26" s="194" t="s">
        <v>158</v>
      </c>
      <c r="G26" s="9"/>
      <c r="H26" s="9"/>
      <c r="I26" s="193" t="n">
        <v>0</v>
      </c>
      <c r="J26" s="1"/>
      <c r="K26" s="1"/>
      <c r="L26" s="1"/>
      <c r="M26" s="1"/>
      <c r="Q26" s="1"/>
      <c r="R26" s="9"/>
      <c r="S26" s="165" t="n">
        <f aca="false">+S25+1</f>
        <v>37183</v>
      </c>
      <c r="T26" s="166"/>
      <c r="U26" s="166"/>
      <c r="V26" s="166"/>
      <c r="W26" s="166"/>
      <c r="X26" s="166"/>
      <c r="Y26" s="166"/>
      <c r="Z26" s="166"/>
      <c r="AA26" s="166"/>
      <c r="AB26" s="166"/>
      <c r="AC26" s="166"/>
      <c r="AD26" s="166"/>
      <c r="AE26" s="166"/>
      <c r="AF26" s="166"/>
      <c r="AG26" s="166"/>
      <c r="AH26" s="166"/>
      <c r="AI26" s="166"/>
      <c r="AJ26" s="166"/>
      <c r="AK26" s="70"/>
    </row>
    <row r="27" customFormat="false" ht="12.75" hidden="false" customHeight="true" outlineLevel="0" collapsed="false">
      <c r="A27" s="148" t="s">
        <v>162</v>
      </c>
      <c r="D27" s="70"/>
      <c r="E27" s="1"/>
      <c r="F27" s="214" t="s">
        <v>159</v>
      </c>
      <c r="G27" s="9"/>
      <c r="H27" s="9"/>
      <c r="I27" s="193" t="n">
        <v>0</v>
      </c>
      <c r="J27" s="1"/>
      <c r="K27" s="1"/>
      <c r="L27" s="1"/>
      <c r="M27" s="1"/>
      <c r="N27" s="70"/>
      <c r="O27" s="70"/>
      <c r="P27" s="70"/>
      <c r="Q27" s="1"/>
      <c r="R27" s="9"/>
      <c r="S27" s="165" t="n">
        <f aca="false">+S26+1</f>
        <v>37184</v>
      </c>
      <c r="T27" s="166"/>
      <c r="U27" s="166"/>
      <c r="V27" s="166"/>
      <c r="W27" s="166"/>
      <c r="X27" s="166"/>
      <c r="Y27" s="166"/>
      <c r="Z27" s="166"/>
      <c r="AA27" s="166"/>
      <c r="AB27" s="166"/>
      <c r="AC27" s="166"/>
      <c r="AD27" s="166"/>
      <c r="AE27" s="166"/>
      <c r="AF27" s="166"/>
      <c r="AG27" s="166"/>
      <c r="AH27" s="166"/>
      <c r="AI27" s="166"/>
      <c r="AJ27" s="166"/>
      <c r="AK27" s="70"/>
    </row>
    <row r="28" customFormat="false" ht="12.75" hidden="false" customHeight="true" outlineLevel="0" collapsed="false">
      <c r="A28" s="49" t="s">
        <v>163</v>
      </c>
      <c r="D28" s="164" t="n">
        <f aca="false">N38</f>
        <v>15520</v>
      </c>
      <c r="E28" s="1"/>
      <c r="F28" s="194"/>
      <c r="G28" s="215"/>
      <c r="H28" s="9"/>
      <c r="I28" s="216"/>
      <c r="J28" s="1"/>
      <c r="K28" s="1"/>
      <c r="L28" s="1"/>
      <c r="M28" s="1"/>
      <c r="N28" s="164" t="n">
        <v>15520</v>
      </c>
      <c r="O28" s="164" t="n">
        <f aca="false">D38-P38</f>
        <v>0</v>
      </c>
      <c r="P28" s="164" t="n">
        <v>15520</v>
      </c>
      <c r="Q28" s="1"/>
      <c r="R28" s="70"/>
      <c r="S28" s="165" t="n">
        <f aca="false">+S27+1</f>
        <v>37185</v>
      </c>
      <c r="T28" s="166"/>
      <c r="U28" s="166"/>
      <c r="V28" s="166"/>
      <c r="W28" s="166"/>
      <c r="X28" s="166"/>
      <c r="Y28" s="166"/>
      <c r="Z28" s="166"/>
      <c r="AA28" s="166"/>
      <c r="AB28" s="166"/>
      <c r="AC28" s="166"/>
      <c r="AD28" s="166"/>
      <c r="AE28" s="166"/>
      <c r="AF28" s="166"/>
      <c r="AG28" s="166"/>
      <c r="AH28" s="166"/>
      <c r="AI28" s="166"/>
      <c r="AJ28" s="166"/>
      <c r="AK28" s="70"/>
    </row>
    <row r="29" customFormat="false" ht="12.75" hidden="false" customHeight="true" outlineLevel="0" collapsed="false">
      <c r="A29" s="49" t="s">
        <v>164</v>
      </c>
      <c r="D29" s="167" t="n">
        <f aca="false">E173+G173+C178+C179</f>
        <v>0</v>
      </c>
      <c r="E29" s="1"/>
      <c r="F29" s="217" t="s">
        <v>165</v>
      </c>
      <c r="G29" s="218"/>
      <c r="H29" s="219"/>
      <c r="I29" s="220" t="n">
        <f aca="false">I23-I27</f>
        <v>0</v>
      </c>
      <c r="J29" s="70"/>
      <c r="K29" s="1"/>
      <c r="L29" s="1"/>
      <c r="M29" s="1"/>
      <c r="N29" s="167" t="n">
        <v>0</v>
      </c>
      <c r="O29" s="221"/>
      <c r="P29" s="167" t="n">
        <v>0</v>
      </c>
      <c r="Q29" s="1"/>
      <c r="R29" s="9"/>
      <c r="S29" s="165" t="n">
        <f aca="false">+S28+1</f>
        <v>37186</v>
      </c>
      <c r="T29" s="166"/>
      <c r="U29" s="166"/>
      <c r="V29" s="166"/>
      <c r="W29" s="166"/>
      <c r="X29" s="166"/>
      <c r="Y29" s="166"/>
      <c r="Z29" s="166"/>
      <c r="AA29" s="166"/>
      <c r="AB29" s="166"/>
      <c r="AC29" s="166"/>
      <c r="AD29" s="166"/>
      <c r="AE29" s="166"/>
      <c r="AF29" s="166"/>
      <c r="AG29" s="166"/>
      <c r="AH29" s="166"/>
      <c r="AI29" s="166"/>
      <c r="AJ29" s="166"/>
      <c r="AK29" s="70"/>
    </row>
    <row r="30" customFormat="false" ht="12.75" hidden="false" customHeight="true" outlineLevel="0" collapsed="false">
      <c r="A30" s="1" t="s">
        <v>166</v>
      </c>
      <c r="D30" s="167" t="n">
        <f aca="false">C173</f>
        <v>0</v>
      </c>
      <c r="E30" s="1"/>
      <c r="F30" s="1"/>
      <c r="G30" s="1"/>
      <c r="H30" s="1"/>
      <c r="I30" s="1"/>
      <c r="J30" s="70"/>
      <c r="K30" s="1"/>
      <c r="L30" s="1"/>
      <c r="M30" s="1"/>
      <c r="N30" s="167" t="n">
        <v>0</v>
      </c>
      <c r="O30" s="221"/>
      <c r="P30" s="167" t="n">
        <v>0</v>
      </c>
      <c r="Q30" s="1"/>
      <c r="R30" s="9"/>
      <c r="S30" s="165" t="n">
        <f aca="false">+S29+1</f>
        <v>37187</v>
      </c>
      <c r="T30" s="166"/>
      <c r="U30" s="166"/>
      <c r="V30" s="166"/>
      <c r="W30" s="166"/>
      <c r="X30" s="166"/>
      <c r="Y30" s="166"/>
      <c r="Z30" s="166"/>
      <c r="AA30" s="166"/>
      <c r="AB30" s="166"/>
      <c r="AC30" s="166"/>
      <c r="AD30" s="166"/>
      <c r="AE30" s="166"/>
      <c r="AF30" s="166"/>
      <c r="AG30" s="166"/>
      <c r="AH30" s="166"/>
      <c r="AI30" s="166"/>
      <c r="AJ30" s="166"/>
      <c r="AK30" s="70"/>
    </row>
    <row r="31" customFormat="false" ht="12.75" hidden="false" customHeight="true" outlineLevel="0" collapsed="false">
      <c r="A31" s="222" t="s">
        <v>167</v>
      </c>
      <c r="B31" s="223"/>
      <c r="C31" s="223"/>
      <c r="D31" s="224" t="n">
        <f aca="false">D173</f>
        <v>0</v>
      </c>
      <c r="E31" s="1"/>
      <c r="F31" s="1"/>
      <c r="G31" s="1"/>
      <c r="H31" s="1"/>
      <c r="I31" s="1"/>
      <c r="J31" s="70"/>
      <c r="K31" s="1"/>
      <c r="L31" s="1"/>
      <c r="M31" s="1"/>
      <c r="N31" s="167" t="n">
        <v>0</v>
      </c>
      <c r="O31" s="221"/>
      <c r="P31" s="167" t="n">
        <v>0</v>
      </c>
      <c r="Q31" s="1"/>
      <c r="R31" s="70"/>
      <c r="S31" s="165" t="n">
        <f aca="false">+S30+1</f>
        <v>37188</v>
      </c>
      <c r="T31" s="166"/>
      <c r="U31" s="166"/>
      <c r="V31" s="166"/>
      <c r="W31" s="166"/>
      <c r="X31" s="166"/>
      <c r="Y31" s="166"/>
      <c r="Z31" s="166"/>
      <c r="AA31" s="166"/>
      <c r="AB31" s="166"/>
      <c r="AC31" s="166"/>
      <c r="AD31" s="166"/>
      <c r="AE31" s="166"/>
      <c r="AF31" s="166"/>
      <c r="AG31" s="166"/>
      <c r="AH31" s="166"/>
      <c r="AI31" s="166"/>
      <c r="AJ31" s="166"/>
      <c r="AK31" s="70"/>
    </row>
    <row r="32" customFormat="false" ht="12.75" hidden="false" customHeight="true" outlineLevel="0" collapsed="false">
      <c r="A32" s="222" t="s">
        <v>168</v>
      </c>
      <c r="B32" s="223"/>
      <c r="C32" s="223"/>
      <c r="D32" s="224" t="n">
        <f aca="false">F173</f>
        <v>0</v>
      </c>
      <c r="E32" s="1"/>
      <c r="F32" s="140"/>
      <c r="G32" s="225"/>
      <c r="H32" s="225"/>
      <c r="I32" s="225"/>
      <c r="J32" s="225"/>
      <c r="K32" s="225"/>
      <c r="L32" s="226"/>
      <c r="M32" s="1"/>
      <c r="N32" s="167" t="n">
        <v>0</v>
      </c>
      <c r="O32" s="221"/>
      <c r="P32" s="167" t="n">
        <v>0</v>
      </c>
      <c r="Q32" s="1"/>
      <c r="R32" s="70"/>
      <c r="S32" s="165" t="n">
        <f aca="false">+S31+1</f>
        <v>37189</v>
      </c>
      <c r="T32" s="166"/>
      <c r="U32" s="166"/>
      <c r="V32" s="166"/>
      <c r="W32" s="166"/>
      <c r="X32" s="166"/>
      <c r="Y32" s="166"/>
      <c r="Z32" s="166"/>
      <c r="AA32" s="166"/>
      <c r="AB32" s="166"/>
      <c r="AC32" s="166"/>
      <c r="AD32" s="166"/>
      <c r="AE32" s="166"/>
      <c r="AF32" s="166"/>
      <c r="AG32" s="166"/>
      <c r="AH32" s="166"/>
      <c r="AI32" s="166"/>
      <c r="AJ32" s="166"/>
      <c r="AK32" s="70"/>
    </row>
    <row r="33" customFormat="false" ht="12.75" hidden="false" customHeight="true" outlineLevel="0" collapsed="false">
      <c r="A33" s="49" t="s">
        <v>169</v>
      </c>
      <c r="D33" s="167" t="n">
        <v>0</v>
      </c>
      <c r="E33" s="1"/>
      <c r="F33" s="227"/>
      <c r="G33" s="70"/>
      <c r="H33" s="70"/>
      <c r="I33" s="70"/>
      <c r="J33" s="23" t="s">
        <v>170</v>
      </c>
      <c r="K33" s="70"/>
      <c r="L33" s="228" t="s">
        <v>115</v>
      </c>
      <c r="M33" s="1"/>
      <c r="N33" s="167" t="n">
        <v>0</v>
      </c>
      <c r="O33" s="221"/>
      <c r="P33" s="167" t="n">
        <v>0</v>
      </c>
      <c r="Q33" s="1"/>
      <c r="R33" s="70"/>
      <c r="S33" s="165" t="n">
        <f aca="false">+S32+1</f>
        <v>37190</v>
      </c>
      <c r="T33" s="166"/>
      <c r="U33" s="166"/>
      <c r="V33" s="166"/>
      <c r="W33" s="166"/>
      <c r="X33" s="166"/>
      <c r="Y33" s="166"/>
      <c r="Z33" s="166"/>
      <c r="AA33" s="166"/>
      <c r="AB33" s="166"/>
      <c r="AC33" s="166"/>
      <c r="AD33" s="166"/>
      <c r="AE33" s="166"/>
      <c r="AF33" s="166"/>
      <c r="AG33" s="166"/>
      <c r="AH33" s="166"/>
      <c r="AI33" s="166"/>
      <c r="AJ33" s="166"/>
      <c r="AK33" s="70"/>
    </row>
    <row r="34" customFormat="false" ht="12.75" hidden="false" customHeight="true" outlineLevel="0" collapsed="false">
      <c r="A34" s="49" t="s">
        <v>171</v>
      </c>
      <c r="D34" s="177" t="n">
        <v>0</v>
      </c>
      <c r="E34" s="1"/>
      <c r="F34" s="229" t="s">
        <v>172</v>
      </c>
      <c r="G34" s="229"/>
      <c r="H34" s="230" t="s">
        <v>82</v>
      </c>
      <c r="I34" s="230" t="s">
        <v>80</v>
      </c>
      <c r="J34" s="231" t="s">
        <v>173</v>
      </c>
      <c r="K34" s="232" t="s">
        <v>81</v>
      </c>
      <c r="L34" s="233" t="s">
        <v>131</v>
      </c>
      <c r="M34" s="1"/>
      <c r="N34" s="167" t="n">
        <v>0</v>
      </c>
      <c r="O34" s="221"/>
      <c r="P34" s="167" t="n">
        <v>0</v>
      </c>
      <c r="Q34" s="1"/>
      <c r="R34" s="70"/>
      <c r="S34" s="165" t="n">
        <f aca="false">+S33+1</f>
        <v>37191</v>
      </c>
      <c r="T34" s="166"/>
      <c r="U34" s="166"/>
      <c r="V34" s="166"/>
      <c r="W34" s="166"/>
      <c r="X34" s="166"/>
      <c r="Y34" s="166"/>
      <c r="Z34" s="166"/>
      <c r="AA34" s="166"/>
      <c r="AB34" s="166"/>
      <c r="AC34" s="166"/>
      <c r="AD34" s="166"/>
      <c r="AE34" s="166"/>
      <c r="AF34" s="166"/>
      <c r="AG34" s="166"/>
      <c r="AH34" s="166"/>
      <c r="AI34" s="166"/>
      <c r="AJ34" s="166"/>
    </row>
    <row r="35" customFormat="false" ht="12.75" hidden="false" customHeight="true" outlineLevel="0" collapsed="false">
      <c r="A35" s="49" t="s">
        <v>174</v>
      </c>
      <c r="D35" s="177" t="n">
        <f aca="false">C127</f>
        <v>0</v>
      </c>
      <c r="E35" s="1"/>
      <c r="F35" s="227"/>
      <c r="G35" s="70"/>
      <c r="H35" s="234"/>
      <c r="I35" s="234"/>
      <c r="J35" s="234"/>
      <c r="K35" s="234"/>
      <c r="L35" s="235"/>
      <c r="M35" s="1"/>
      <c r="N35" s="167" t="n">
        <v>0</v>
      </c>
      <c r="O35" s="221"/>
      <c r="P35" s="167" t="n">
        <v>0</v>
      </c>
      <c r="Q35" s="1"/>
      <c r="R35" s="70"/>
      <c r="S35" s="165" t="n">
        <f aca="false">+S34+1</f>
        <v>37192</v>
      </c>
      <c r="T35" s="166"/>
      <c r="U35" s="166"/>
      <c r="V35" s="166"/>
      <c r="W35" s="166"/>
      <c r="X35" s="166"/>
      <c r="Y35" s="166"/>
      <c r="Z35" s="166"/>
      <c r="AA35" s="166"/>
      <c r="AB35" s="166"/>
      <c r="AC35" s="166"/>
      <c r="AD35" s="166"/>
      <c r="AE35" s="166"/>
      <c r="AF35" s="166"/>
      <c r="AG35" s="166"/>
      <c r="AH35" s="166"/>
      <c r="AI35" s="166"/>
      <c r="AJ35" s="166"/>
    </row>
    <row r="36" customFormat="false" ht="12.75" hidden="false" customHeight="true" outlineLevel="0" collapsed="false">
      <c r="A36" s="49" t="s">
        <v>175</v>
      </c>
      <c r="D36" s="177" t="n">
        <f aca="false">H173</f>
        <v>0</v>
      </c>
      <c r="E36" s="1"/>
      <c r="F36" s="227" t="s">
        <v>176</v>
      </c>
      <c r="G36" s="70"/>
      <c r="H36" s="234"/>
      <c r="I36" s="234"/>
      <c r="J36" s="234" t="n">
        <f aca="false">N50</f>
        <v>0</v>
      </c>
      <c r="K36" s="234" t="n">
        <f aca="false">N38</f>
        <v>15520</v>
      </c>
      <c r="L36" s="235"/>
      <c r="M36" s="1"/>
      <c r="N36" s="167" t="n">
        <v>0</v>
      </c>
      <c r="O36" s="221"/>
      <c r="P36" s="167" t="n">
        <v>0</v>
      </c>
      <c r="Q36" s="1"/>
      <c r="R36" s="70"/>
      <c r="S36" s="165" t="n">
        <f aca="false">+S35+1</f>
        <v>37193</v>
      </c>
      <c r="T36" s="166"/>
      <c r="U36" s="166"/>
      <c r="V36" s="166"/>
      <c r="W36" s="166"/>
      <c r="X36" s="166"/>
      <c r="Y36" s="166"/>
      <c r="Z36" s="166"/>
      <c r="AA36" s="166"/>
      <c r="AB36" s="166"/>
      <c r="AC36" s="166"/>
      <c r="AD36" s="166"/>
      <c r="AE36" s="166"/>
      <c r="AF36" s="166"/>
      <c r="AG36" s="166"/>
      <c r="AH36" s="166"/>
      <c r="AI36" s="166"/>
      <c r="AJ36" s="166"/>
    </row>
    <row r="37" customFormat="false" ht="12.75" hidden="false" customHeight="true" outlineLevel="0" collapsed="false">
      <c r="A37" s="49" t="s">
        <v>177</v>
      </c>
      <c r="D37" s="177" t="n">
        <f aca="false">SUM(E87+E88)*-1</f>
        <v>-0</v>
      </c>
      <c r="E37" s="1"/>
      <c r="F37" s="227" t="s">
        <v>178</v>
      </c>
      <c r="G37" s="70"/>
      <c r="H37" s="236" t="n">
        <f aca="false">N16</f>
        <v>0</v>
      </c>
      <c r="I37" s="236"/>
      <c r="J37" s="234"/>
      <c r="K37" s="234"/>
      <c r="L37" s="235"/>
      <c r="M37" s="1"/>
      <c r="N37" s="167" t="n">
        <v>0</v>
      </c>
      <c r="O37" s="221"/>
      <c r="P37" s="167" t="n">
        <v>0</v>
      </c>
      <c r="Q37" s="1"/>
      <c r="R37" s="70"/>
      <c r="S37" s="165" t="n">
        <f aca="false">+S36+1</f>
        <v>37194</v>
      </c>
      <c r="T37" s="166"/>
      <c r="U37" s="166"/>
      <c r="V37" s="166"/>
      <c r="W37" s="166"/>
      <c r="X37" s="166"/>
      <c r="Y37" s="166"/>
      <c r="Z37" s="166"/>
      <c r="AA37" s="166"/>
      <c r="AB37" s="166"/>
      <c r="AC37" s="166"/>
      <c r="AD37" s="166"/>
      <c r="AE37" s="166"/>
      <c r="AF37" s="166"/>
      <c r="AG37" s="166"/>
      <c r="AH37" s="166"/>
      <c r="AI37" s="166"/>
      <c r="AJ37" s="166"/>
    </row>
    <row r="38" customFormat="false" ht="12.75" hidden="false" customHeight="true" outlineLevel="0" collapsed="false">
      <c r="A38" s="155" t="s">
        <v>179</v>
      </c>
      <c r="D38" s="182" t="n">
        <f aca="false">SUM(D28:D37)</f>
        <v>15520</v>
      </c>
      <c r="E38" s="1"/>
      <c r="F38" s="227" t="s">
        <v>180</v>
      </c>
      <c r="G38" s="70"/>
      <c r="H38" s="236" t="n">
        <f aca="false">N24</f>
        <v>0</v>
      </c>
      <c r="I38" s="236" t="n">
        <f aca="false">H38</f>
        <v>0</v>
      </c>
      <c r="J38" s="234"/>
      <c r="K38" s="234"/>
      <c r="L38" s="235"/>
      <c r="M38" s="1"/>
      <c r="N38" s="182" t="n">
        <v>15520</v>
      </c>
      <c r="O38" s="182" t="n">
        <f aca="false">SUM(O28:O36)</f>
        <v>0</v>
      </c>
      <c r="P38" s="182" t="n">
        <v>15520</v>
      </c>
      <c r="Q38" s="1"/>
      <c r="R38" s="70"/>
      <c r="S38" s="237" t="n">
        <f aca="false">+S37+1</f>
        <v>37195</v>
      </c>
      <c r="T38" s="238"/>
      <c r="U38" s="238"/>
      <c r="V38" s="238"/>
      <c r="W38" s="238"/>
      <c r="X38" s="238"/>
      <c r="Y38" s="238"/>
      <c r="Z38" s="238"/>
      <c r="AA38" s="238"/>
      <c r="AB38" s="238"/>
      <c r="AC38" s="238"/>
      <c r="AD38" s="238"/>
      <c r="AE38" s="238"/>
      <c r="AF38" s="238"/>
      <c r="AG38" s="238"/>
      <c r="AH38" s="238"/>
      <c r="AI38" s="238"/>
      <c r="AJ38" s="238"/>
    </row>
    <row r="39" customFormat="false" ht="12.75" hidden="false" customHeight="true" outlineLevel="0" collapsed="false">
      <c r="A39" s="1"/>
      <c r="D39" s="1"/>
      <c r="F39" s="227" t="s">
        <v>181</v>
      </c>
      <c r="G39" s="70"/>
      <c r="H39" s="236" t="n">
        <f aca="false">D28</f>
        <v>15520</v>
      </c>
      <c r="I39" s="236"/>
      <c r="J39" s="234"/>
      <c r="K39" s="234"/>
      <c r="L39" s="235"/>
      <c r="M39" s="1"/>
      <c r="N39" s="1"/>
      <c r="O39" s="1"/>
      <c r="P39" s="1"/>
      <c r="Q39" s="1"/>
      <c r="R39" s="70"/>
      <c r="S39" s="70"/>
      <c r="U39" s="213"/>
      <c r="V39" s="213"/>
      <c r="W39" s="213"/>
      <c r="X39" s="213"/>
      <c r="Y39" s="213"/>
      <c r="Z39" s="213"/>
      <c r="AA39" s="213"/>
      <c r="AB39" s="213"/>
      <c r="AC39" s="213"/>
    </row>
    <row r="40" customFormat="false" ht="12.75" hidden="false" customHeight="true" outlineLevel="0" collapsed="false">
      <c r="A40" s="148" t="s">
        <v>182</v>
      </c>
      <c r="D40" s="182" t="n">
        <f aca="false">+D38+D24+D16</f>
        <v>15520</v>
      </c>
      <c r="E40" s="1"/>
      <c r="F40" s="187"/>
      <c r="G40" s="70"/>
      <c r="H40" s="239"/>
      <c r="I40" s="236"/>
      <c r="J40" s="234"/>
      <c r="K40" s="234"/>
      <c r="L40" s="235"/>
      <c r="M40" s="1"/>
      <c r="N40" s="182" t="n">
        <v>15520</v>
      </c>
      <c r="O40" s="182" t="n">
        <f aca="false">+O38+O24+O16</f>
        <v>0</v>
      </c>
      <c r="P40" s="182" t="n">
        <v>15520</v>
      </c>
      <c r="Q40" s="1"/>
      <c r="R40" s="70"/>
      <c r="S40" s="1"/>
      <c r="T40" s="1"/>
      <c r="U40" s="1"/>
    </row>
    <row r="41" customFormat="false" ht="12.75" hidden="false" customHeight="true" outlineLevel="0" collapsed="false">
      <c r="A41" s="1"/>
      <c r="C41" s="4"/>
      <c r="D41" s="1"/>
      <c r="E41" s="1"/>
      <c r="F41" s="227" t="s">
        <v>183</v>
      </c>
      <c r="G41" s="9"/>
      <c r="H41" s="236" t="n">
        <f aca="false">E117</f>
        <v>465</v>
      </c>
      <c r="I41" s="236" t="n">
        <f aca="false">E108</f>
        <v>465</v>
      </c>
      <c r="J41" s="234" t="n">
        <f aca="false">E71+E72+E73</f>
        <v>0</v>
      </c>
      <c r="K41" s="234" t="n">
        <f aca="false">SUM(D29:D37)</f>
        <v>0</v>
      </c>
      <c r="L41" s="235" t="n">
        <f aca="false">SUM(E29:E37)</f>
        <v>0</v>
      </c>
      <c r="M41" s="1"/>
      <c r="N41" s="1"/>
      <c r="O41" s="1"/>
      <c r="P41" s="1"/>
      <c r="Q41" s="1"/>
      <c r="R41" s="70"/>
      <c r="S41" s="1"/>
      <c r="T41" s="1"/>
      <c r="U41" s="1"/>
      <c r="AN41" s="1"/>
      <c r="AO41" s="1"/>
      <c r="AP41" s="1"/>
      <c r="AQ41" s="1"/>
      <c r="AR41" s="1"/>
      <c r="AS41" s="1"/>
    </row>
    <row r="42" customFormat="false" ht="12.75" hidden="false" customHeight="true" outlineLevel="0" collapsed="false">
      <c r="A42" s="127"/>
      <c r="C42" s="4"/>
      <c r="E42" s="1"/>
      <c r="F42" s="227" t="s">
        <v>178</v>
      </c>
      <c r="G42" s="70"/>
      <c r="H42" s="239"/>
      <c r="I42" s="239"/>
      <c r="J42" s="239"/>
      <c r="K42" s="240"/>
      <c r="L42" s="241"/>
      <c r="M42" s="1"/>
      <c r="N42" s="1"/>
      <c r="O42" s="1"/>
      <c r="P42" s="1"/>
      <c r="Q42" s="70"/>
      <c r="R42" s="70"/>
      <c r="S42" s="1"/>
      <c r="T42" s="1"/>
      <c r="U42" s="1"/>
      <c r="AN42" s="1"/>
      <c r="AO42" s="1"/>
      <c r="AP42" s="1"/>
      <c r="AQ42" s="1"/>
      <c r="AR42" s="1"/>
      <c r="AS42" s="1"/>
    </row>
    <row r="43" customFormat="false" ht="12.75" hidden="false" customHeight="true" outlineLevel="0" collapsed="false">
      <c r="A43" s="148" t="s">
        <v>184</v>
      </c>
      <c r="C43" s="4"/>
      <c r="D43" s="70"/>
      <c r="E43" s="9"/>
      <c r="F43" s="227" t="s">
        <v>180</v>
      </c>
      <c r="G43" s="70"/>
      <c r="H43" s="236"/>
      <c r="I43" s="236"/>
      <c r="J43" s="234"/>
      <c r="K43" s="234"/>
      <c r="L43" s="235" t="n">
        <f aca="false">+H138</f>
        <v>0</v>
      </c>
      <c r="M43" s="1"/>
      <c r="N43" s="1"/>
      <c r="O43" s="1"/>
      <c r="P43" s="1"/>
      <c r="Q43" s="70"/>
      <c r="R43" s="70"/>
      <c r="S43" s="1"/>
      <c r="T43" s="1"/>
      <c r="U43" s="1"/>
      <c r="AN43" s="1"/>
      <c r="AO43" s="1"/>
      <c r="AP43" s="1"/>
      <c r="AQ43" s="1"/>
      <c r="AR43" s="1"/>
      <c r="AS43" s="1"/>
    </row>
    <row r="44" customFormat="false" ht="12.75" hidden="false" customHeight="true" outlineLevel="0" collapsed="false">
      <c r="A44" s="242" t="s">
        <v>185</v>
      </c>
      <c r="C44" s="4"/>
      <c r="D44" s="243" t="n">
        <f aca="false">N50</f>
        <v>0</v>
      </c>
      <c r="E44" s="9"/>
      <c r="F44" s="227" t="s">
        <v>186</v>
      </c>
      <c r="G44" s="70"/>
      <c r="H44" s="236"/>
      <c r="I44" s="236"/>
      <c r="J44" s="234"/>
      <c r="K44" s="240"/>
      <c r="L44" s="241"/>
      <c r="M44" s="1"/>
      <c r="N44" s="244" t="n">
        <v>0</v>
      </c>
      <c r="O44" s="244" t="n">
        <f aca="false">D50-P50</f>
        <v>0</v>
      </c>
      <c r="P44" s="243" t="n">
        <v>0</v>
      </c>
      <c r="Q44" s="70"/>
      <c r="R44" s="70"/>
      <c r="S44" s="1"/>
      <c r="T44" s="1"/>
      <c r="U44" s="1"/>
      <c r="AN44" s="1"/>
      <c r="AO44" s="1"/>
      <c r="AP44" s="1"/>
      <c r="AQ44" s="1"/>
      <c r="AR44" s="1"/>
      <c r="AS44" s="1"/>
    </row>
    <row r="45" customFormat="false" ht="12.75" hidden="false" customHeight="true" outlineLevel="0" collapsed="false">
      <c r="A45" s="245" t="s">
        <v>187</v>
      </c>
      <c r="C45" s="4"/>
      <c r="D45" s="177" t="n">
        <v>0</v>
      </c>
      <c r="E45" s="9"/>
      <c r="F45" s="227" t="s">
        <v>142</v>
      </c>
      <c r="G45" s="9"/>
      <c r="H45" s="236" t="n">
        <f aca="false">SUM(H37:H41)</f>
        <v>15985</v>
      </c>
      <c r="I45" s="236" t="n">
        <f aca="false">SUM(I37:I41)</f>
        <v>465</v>
      </c>
      <c r="J45" s="236" t="n">
        <f aca="false">SUM(J35:J41)</f>
        <v>0</v>
      </c>
      <c r="K45" s="234" t="n">
        <f aca="false">K36+K41</f>
        <v>15520</v>
      </c>
      <c r="L45" s="235" t="n">
        <f aca="false">+F275</f>
        <v>0</v>
      </c>
      <c r="M45" s="1"/>
      <c r="N45" s="246" t="n">
        <v>0</v>
      </c>
      <c r="O45" s="246"/>
      <c r="P45" s="177" t="n">
        <v>0</v>
      </c>
      <c r="Q45" s="70"/>
      <c r="R45" s="70"/>
      <c r="S45" s="1"/>
      <c r="T45" s="1"/>
      <c r="U45" s="1"/>
      <c r="AN45" s="1"/>
      <c r="AO45" s="1"/>
      <c r="AP45" s="1"/>
      <c r="AQ45" s="1"/>
      <c r="AR45" s="1"/>
      <c r="AS45" s="1"/>
    </row>
    <row r="46" customFormat="false" ht="12.75" hidden="false" customHeight="true" outlineLevel="0" collapsed="false">
      <c r="A46" s="245" t="s">
        <v>188</v>
      </c>
      <c r="C46" s="4"/>
      <c r="D46" s="177" t="n">
        <f aca="false">E71</f>
        <v>0</v>
      </c>
      <c r="E46" s="1"/>
      <c r="F46" s="187"/>
      <c r="G46" s="9"/>
      <c r="H46" s="240"/>
      <c r="I46" s="240"/>
      <c r="J46" s="234"/>
      <c r="K46" s="240"/>
      <c r="L46" s="241"/>
      <c r="M46" s="1"/>
      <c r="N46" s="246" t="n">
        <v>0</v>
      </c>
      <c r="O46" s="246"/>
      <c r="P46" s="177" t="n">
        <v>0</v>
      </c>
      <c r="Q46" s="70"/>
      <c r="R46" s="70"/>
      <c r="S46" s="1"/>
      <c r="T46" s="1"/>
      <c r="U46" s="1"/>
      <c r="AN46" s="1"/>
      <c r="AO46" s="1"/>
      <c r="AP46" s="1"/>
      <c r="AQ46" s="1"/>
      <c r="AR46" s="1"/>
      <c r="AS46" s="1"/>
    </row>
    <row r="47" customFormat="false" ht="12.75" hidden="false" customHeight="true" outlineLevel="0" collapsed="false">
      <c r="A47" s="245" t="s">
        <v>189</v>
      </c>
      <c r="C47" s="4"/>
      <c r="D47" s="177" t="n">
        <f aca="false">E72</f>
        <v>0</v>
      </c>
      <c r="E47" s="1"/>
      <c r="F47" s="227"/>
      <c r="G47" s="247" t="s">
        <v>83</v>
      </c>
      <c r="H47" s="248" t="n">
        <f aca="false">H45-D40</f>
        <v>465</v>
      </c>
      <c r="I47" s="248" t="n">
        <f aca="false">+I45-D24</f>
        <v>465</v>
      </c>
      <c r="J47" s="248" t="n">
        <f aca="false">+J45-D50</f>
        <v>0</v>
      </c>
      <c r="K47" s="249" t="n">
        <f aca="false">+K45-D38</f>
        <v>0</v>
      </c>
      <c r="L47" s="250" t="n">
        <f aca="false">+L43-L45</f>
        <v>0</v>
      </c>
      <c r="M47" s="1"/>
      <c r="N47" s="246" t="n">
        <v>0</v>
      </c>
      <c r="O47" s="246"/>
      <c r="P47" s="177" t="n">
        <v>0</v>
      </c>
      <c r="Q47" s="70"/>
      <c r="R47" s="70"/>
      <c r="AN47" s="1"/>
      <c r="AO47" s="1"/>
      <c r="AP47" s="1"/>
      <c r="AQ47" s="1"/>
      <c r="AR47" s="1"/>
      <c r="AS47" s="1"/>
    </row>
    <row r="48" customFormat="false" ht="12.75" hidden="false" customHeight="true" outlineLevel="0" collapsed="false">
      <c r="A48" s="245" t="s">
        <v>190</v>
      </c>
      <c r="C48" s="4"/>
      <c r="D48" s="177" t="n">
        <f aca="false">E73</f>
        <v>0</v>
      </c>
      <c r="E48" s="1"/>
      <c r="F48" s="251"/>
      <c r="G48" s="252"/>
      <c r="H48" s="253"/>
      <c r="I48" s="253"/>
      <c r="J48" s="254"/>
      <c r="K48" s="255"/>
      <c r="L48" s="256"/>
      <c r="M48" s="1"/>
      <c r="N48" s="246" t="n">
        <v>0</v>
      </c>
      <c r="O48" s="246"/>
      <c r="P48" s="177" t="n">
        <v>0</v>
      </c>
      <c r="Q48" s="70"/>
      <c r="R48" s="70"/>
      <c r="AN48" s="1"/>
      <c r="AO48" s="1"/>
      <c r="AP48" s="1"/>
      <c r="AQ48" s="1"/>
      <c r="AR48" s="1"/>
      <c r="AS48" s="1"/>
    </row>
    <row r="49" customFormat="false" ht="12.75" hidden="true" customHeight="true" outlineLevel="0" collapsed="false">
      <c r="A49" s="245" t="s">
        <v>191</v>
      </c>
      <c r="C49" s="4"/>
      <c r="D49" s="177" t="n">
        <v>0</v>
      </c>
      <c r="E49" s="1"/>
      <c r="F49" s="1"/>
      <c r="G49" s="1"/>
      <c r="H49" s="1"/>
      <c r="I49" s="1"/>
      <c r="J49" s="213"/>
      <c r="K49" s="1"/>
      <c r="L49" s="1"/>
      <c r="M49" s="1"/>
      <c r="N49" s="177" t="n">
        <v>0</v>
      </c>
      <c r="O49" s="177" t="n">
        <v>0</v>
      </c>
      <c r="P49" s="204" t="n">
        <v>0</v>
      </c>
      <c r="Q49" s="70"/>
      <c r="R49" s="70"/>
      <c r="AN49" s="1"/>
      <c r="AO49" s="1"/>
      <c r="AP49" s="1"/>
      <c r="AQ49" s="1"/>
      <c r="AR49" s="1"/>
      <c r="AS49" s="1"/>
    </row>
    <row r="50" customFormat="false" ht="12.75" hidden="false" customHeight="true" outlineLevel="0" collapsed="false">
      <c r="A50" s="245" t="s">
        <v>192</v>
      </c>
      <c r="C50" s="4"/>
      <c r="D50" s="257" t="n">
        <f aca="false">SUM(D44:D48)</f>
        <v>0</v>
      </c>
      <c r="E50" s="1"/>
      <c r="F50" s="1"/>
      <c r="G50" s="1"/>
      <c r="H50" s="1"/>
      <c r="I50" s="1"/>
      <c r="J50" s="213"/>
      <c r="K50" s="1"/>
      <c r="L50" s="1"/>
      <c r="M50" s="1"/>
      <c r="N50" s="257" t="n">
        <v>0</v>
      </c>
      <c r="O50" s="257" t="n">
        <f aca="false">SUM(O44:O48)</f>
        <v>0</v>
      </c>
      <c r="P50" s="257" t="n">
        <v>0</v>
      </c>
      <c r="Q50" s="70"/>
      <c r="R50" s="70"/>
      <c r="V50" s="258"/>
      <c r="AN50" s="1"/>
      <c r="AO50" s="1"/>
      <c r="AP50" s="1"/>
      <c r="AQ50" s="1"/>
      <c r="AR50" s="1"/>
      <c r="AS50" s="1"/>
    </row>
    <row r="51" customFormat="false" ht="12.75" hidden="false" customHeight="true" outlineLevel="0" collapsed="false">
      <c r="A51" s="127"/>
      <c r="C51" s="4"/>
      <c r="D51" s="1"/>
      <c r="E51" s="213"/>
      <c r="F51" s="1"/>
      <c r="G51" s="155"/>
      <c r="H51" s="213"/>
      <c r="I51" s="1"/>
      <c r="J51" s="213"/>
      <c r="K51" s="1"/>
      <c r="L51" s="1"/>
      <c r="M51" s="1"/>
      <c r="N51" s="1"/>
      <c r="O51" s="1"/>
      <c r="P51" s="1"/>
      <c r="Q51" s="70"/>
      <c r="R51" s="70"/>
      <c r="V51" s="258"/>
      <c r="AN51" s="1"/>
      <c r="AO51" s="1"/>
      <c r="AP51" s="1"/>
      <c r="AQ51" s="1"/>
      <c r="AR51" s="1"/>
      <c r="AS51" s="1"/>
    </row>
    <row r="52" customFormat="false" ht="12.75" hidden="false" customHeight="true" outlineLevel="0" collapsed="false">
      <c r="A52" s="1"/>
      <c r="B52" s="1"/>
      <c r="C52" s="1"/>
      <c r="D52" s="1"/>
      <c r="G52" s="1"/>
      <c r="H52" s="1"/>
      <c r="I52" s="1"/>
      <c r="J52" s="213"/>
      <c r="K52" s="1"/>
      <c r="L52" s="1"/>
      <c r="M52" s="1"/>
      <c r="N52" s="1"/>
      <c r="O52" s="1"/>
      <c r="P52" s="1"/>
      <c r="Q52" s="70"/>
      <c r="R52" s="70"/>
      <c r="AN52" s="1"/>
      <c r="AO52" s="1"/>
      <c r="AP52" s="1"/>
      <c r="AQ52" s="1"/>
      <c r="AR52" s="1"/>
      <c r="AS52" s="1"/>
    </row>
    <row r="53" customFormat="false" ht="12.75" hidden="false" customHeight="true" outlineLevel="0" collapsed="false">
      <c r="A53" s="148" t="s">
        <v>193</v>
      </c>
      <c r="C53" s="4"/>
      <c r="D53" s="209" t="n">
        <v>15520</v>
      </c>
      <c r="E53" s="1"/>
      <c r="F53" s="1"/>
      <c r="G53" s="1"/>
      <c r="H53" s="1"/>
      <c r="I53" s="1"/>
      <c r="J53" s="70"/>
      <c r="K53" s="1"/>
      <c r="L53" s="1"/>
      <c r="M53" s="1"/>
      <c r="N53" s="1"/>
      <c r="O53" s="1"/>
      <c r="P53" s="1"/>
      <c r="Q53" s="70"/>
      <c r="R53" s="70"/>
      <c r="AJ53" s="1"/>
      <c r="AK53" s="1"/>
      <c r="AN53" s="1"/>
      <c r="AO53" s="1"/>
      <c r="AP53" s="1"/>
      <c r="AQ53" s="1"/>
      <c r="AR53" s="1"/>
      <c r="AS53" s="1"/>
    </row>
    <row r="54" customFormat="false" ht="12.75" hidden="false" customHeight="true" outlineLevel="0" collapsed="false">
      <c r="A54" s="1"/>
      <c r="E54" s="1"/>
      <c r="F54" s="1"/>
      <c r="G54" s="1"/>
      <c r="H54" s="1"/>
      <c r="I54" s="1"/>
      <c r="J54" s="70"/>
      <c r="K54" s="1"/>
      <c r="L54" s="1"/>
      <c r="M54" s="1"/>
      <c r="N54" s="1"/>
      <c r="O54" s="1"/>
      <c r="P54" s="1"/>
      <c r="Q54" s="70"/>
      <c r="R54" s="70"/>
      <c r="AJ54" s="1"/>
      <c r="AK54" s="1"/>
      <c r="AN54" s="1"/>
      <c r="AO54" s="1"/>
      <c r="AP54" s="1"/>
      <c r="AQ54" s="1"/>
      <c r="AR54" s="1"/>
      <c r="AS54" s="1"/>
    </row>
    <row r="55" customFormat="false" ht="12.75" hidden="true" customHeight="true" outlineLevel="0" collapsed="false">
      <c r="A55" s="1"/>
      <c r="E55" s="1"/>
      <c r="F55" s="1"/>
      <c r="G55" s="1"/>
      <c r="H55" s="1"/>
      <c r="I55" s="1"/>
      <c r="J55" s="70"/>
      <c r="K55" s="1"/>
      <c r="L55" s="1"/>
      <c r="M55" s="1"/>
      <c r="N55" s="1"/>
      <c r="O55" s="1"/>
      <c r="P55" s="1"/>
      <c r="Q55" s="70"/>
      <c r="R55" s="70"/>
      <c r="AJ55" s="1"/>
      <c r="AK55" s="1"/>
      <c r="AN55" s="1"/>
      <c r="AO55" s="1"/>
      <c r="AP55" s="1"/>
      <c r="AQ55" s="1"/>
      <c r="AR55" s="1"/>
      <c r="AS55" s="1"/>
    </row>
    <row r="56" customFormat="false" ht="12.75" hidden="true" customHeight="true" outlineLevel="0" collapsed="false">
      <c r="A56" s="1"/>
      <c r="E56" s="1"/>
      <c r="F56" s="1"/>
      <c r="G56" s="1"/>
      <c r="H56" s="1"/>
      <c r="I56" s="1"/>
      <c r="J56" s="70"/>
      <c r="K56" s="70"/>
      <c r="L56" s="247"/>
      <c r="M56" s="40"/>
      <c r="N56" s="40"/>
      <c r="O56" s="70"/>
      <c r="P56" s="70"/>
      <c r="Q56" s="70"/>
      <c r="R56" s="70"/>
      <c r="AJ56" s="1"/>
      <c r="AK56" s="1"/>
      <c r="AN56" s="1"/>
      <c r="AO56" s="1"/>
      <c r="AP56" s="1"/>
      <c r="AQ56" s="1"/>
      <c r="AR56" s="1"/>
      <c r="AS56" s="1"/>
    </row>
    <row r="57" customFormat="false" ht="12.75" hidden="true" customHeight="true" outlineLevel="0" collapsed="false">
      <c r="A57" s="1"/>
      <c r="D57" s="1"/>
      <c r="E57" s="1"/>
      <c r="F57" s="1"/>
      <c r="G57" s="1"/>
      <c r="H57" s="1"/>
      <c r="I57" s="259"/>
      <c r="J57" s="70"/>
      <c r="K57" s="70"/>
      <c r="L57" s="247"/>
      <c r="M57" s="40"/>
      <c r="N57" s="40"/>
      <c r="O57" s="70"/>
      <c r="P57" s="70"/>
      <c r="Q57" s="70"/>
      <c r="R57" s="70"/>
      <c r="AJ57" s="1"/>
      <c r="AK57" s="1"/>
      <c r="AN57" s="1"/>
      <c r="AO57" s="1"/>
      <c r="AP57" s="1"/>
      <c r="AQ57" s="1"/>
      <c r="AR57" s="1"/>
      <c r="AS57" s="1"/>
    </row>
    <row r="58" customFormat="false" ht="12.75" hidden="true" customHeight="true" outlineLevel="0" collapsed="false">
      <c r="A58" s="1"/>
      <c r="D58" s="1"/>
      <c r="E58" s="1"/>
      <c r="F58" s="1"/>
      <c r="G58" s="1"/>
      <c r="H58" s="1"/>
      <c r="I58" s="259"/>
      <c r="J58" s="70"/>
      <c r="K58" s="70"/>
      <c r="L58" s="247"/>
      <c r="M58" s="40"/>
      <c r="N58" s="40"/>
      <c r="O58" s="70"/>
      <c r="P58" s="70"/>
      <c r="Q58" s="70"/>
      <c r="R58" s="70"/>
      <c r="AJ58" s="1"/>
      <c r="AK58" s="1"/>
      <c r="AN58" s="1"/>
      <c r="AO58" s="1"/>
      <c r="AP58" s="1"/>
      <c r="AQ58" s="1"/>
      <c r="AR58" s="1"/>
      <c r="AS58" s="1"/>
    </row>
    <row r="59" customFormat="false" ht="12.75" hidden="true" customHeight="true" outlineLevel="0" collapsed="false">
      <c r="A59" s="1"/>
      <c r="D59" s="1"/>
      <c r="E59" s="1"/>
      <c r="F59" s="1"/>
      <c r="G59" s="1"/>
      <c r="H59" s="1"/>
      <c r="I59" s="259"/>
      <c r="J59" s="70"/>
      <c r="K59" s="70"/>
      <c r="L59" s="247"/>
      <c r="M59" s="40"/>
      <c r="N59" s="40"/>
      <c r="O59" s="70"/>
      <c r="P59" s="70"/>
      <c r="Q59" s="70"/>
      <c r="R59" s="70"/>
      <c r="AJ59" s="1"/>
      <c r="AK59" s="1"/>
      <c r="AN59" s="1"/>
      <c r="AO59" s="1"/>
      <c r="AP59" s="1"/>
      <c r="AQ59" s="1"/>
      <c r="AR59" s="1"/>
      <c r="AS59" s="1"/>
    </row>
    <row r="60" customFormat="false" ht="12.75" hidden="true" customHeight="true" outlineLevel="0" collapsed="false">
      <c r="A60" s="1"/>
      <c r="D60" s="1"/>
      <c r="E60" s="1"/>
      <c r="F60" s="1"/>
      <c r="G60" s="1"/>
      <c r="H60" s="1"/>
      <c r="I60" s="259"/>
      <c r="J60" s="70"/>
      <c r="K60" s="70"/>
      <c r="L60" s="247"/>
      <c r="M60" s="40"/>
      <c r="N60" s="40"/>
      <c r="O60" s="70"/>
      <c r="P60" s="70"/>
      <c r="Q60" s="70"/>
      <c r="R60" s="70"/>
      <c r="AJ60" s="1"/>
      <c r="AK60" s="1"/>
      <c r="AN60" s="1"/>
      <c r="AO60" s="1"/>
      <c r="AP60" s="1"/>
      <c r="AQ60" s="1"/>
      <c r="AR60" s="1"/>
      <c r="AS60" s="1"/>
    </row>
    <row r="61" customFormat="false" ht="12.75" hidden="true" customHeight="true" outlineLevel="0" collapsed="false">
      <c r="A61" s="1"/>
      <c r="D61" s="1"/>
      <c r="E61" s="1"/>
      <c r="F61" s="1"/>
      <c r="G61" s="1"/>
      <c r="H61" s="1"/>
      <c r="I61" s="259"/>
      <c r="J61" s="70"/>
      <c r="K61" s="70"/>
      <c r="L61" s="247"/>
      <c r="M61" s="40"/>
      <c r="N61" s="40"/>
      <c r="O61" s="70"/>
      <c r="P61" s="70"/>
      <c r="Q61" s="70"/>
      <c r="R61" s="70"/>
      <c r="AJ61" s="1"/>
      <c r="AK61" s="1"/>
      <c r="AN61" s="1"/>
      <c r="AO61" s="1"/>
      <c r="AP61" s="1"/>
      <c r="AQ61" s="1"/>
      <c r="AR61" s="1"/>
      <c r="AS61" s="1"/>
    </row>
    <row r="62" customFormat="false" ht="12.75" hidden="true" customHeight="true" outlineLevel="0" collapsed="false">
      <c r="A62" s="1"/>
      <c r="D62" s="1"/>
      <c r="E62" s="1"/>
      <c r="F62" s="1"/>
      <c r="G62" s="1"/>
      <c r="H62" s="1"/>
      <c r="I62" s="1"/>
      <c r="J62" s="70"/>
      <c r="K62" s="70"/>
      <c r="L62" s="247"/>
      <c r="M62" s="40"/>
      <c r="N62" s="40"/>
      <c r="O62" s="70"/>
      <c r="P62" s="70"/>
      <c r="Q62" s="70"/>
      <c r="R62" s="70"/>
      <c r="AJ62" s="1"/>
      <c r="AK62" s="1"/>
      <c r="AN62" s="1"/>
      <c r="AO62" s="1"/>
      <c r="AP62" s="1"/>
      <c r="AQ62" s="1"/>
      <c r="AR62" s="1"/>
      <c r="AS62" s="1"/>
    </row>
    <row r="63" customFormat="false" ht="12.75" hidden="false" customHeight="true" outlineLevel="0" collapsed="false">
      <c r="A63" s="1"/>
      <c r="E63" s="1"/>
      <c r="F63" s="1"/>
      <c r="G63" s="1"/>
      <c r="H63" s="1"/>
      <c r="I63" s="1"/>
      <c r="J63" s="70"/>
      <c r="K63" s="70"/>
      <c r="L63" s="247"/>
      <c r="M63" s="40"/>
      <c r="N63" s="40"/>
      <c r="O63" s="70"/>
      <c r="P63" s="70"/>
      <c r="Q63" s="70"/>
      <c r="R63" s="70"/>
      <c r="AJ63" s="1"/>
      <c r="AK63" s="1"/>
      <c r="AN63" s="1"/>
      <c r="AO63" s="1"/>
      <c r="AP63" s="1"/>
      <c r="AQ63" s="1"/>
      <c r="AR63" s="1"/>
      <c r="AS63" s="1"/>
    </row>
    <row r="64" customFormat="false" ht="12.75" hidden="false" customHeight="true" outlineLevel="0" collapsed="false">
      <c r="A64" s="1"/>
      <c r="E64" s="1"/>
      <c r="F64" s="1"/>
      <c r="G64" s="1"/>
      <c r="H64" s="260" t="s">
        <v>81</v>
      </c>
      <c r="I64" s="1"/>
      <c r="J64" s="70"/>
      <c r="K64" s="70"/>
      <c r="L64" s="247"/>
      <c r="M64" s="40"/>
      <c r="N64" s="40"/>
      <c r="O64" s="70"/>
      <c r="P64" s="70"/>
      <c r="Q64" s="70"/>
      <c r="R64" s="70"/>
      <c r="AJ64" s="1"/>
      <c r="AK64" s="1"/>
      <c r="AN64" s="1"/>
      <c r="AO64" s="1"/>
      <c r="AP64" s="1"/>
      <c r="AQ64" s="1"/>
      <c r="AR64" s="1"/>
      <c r="AS64" s="1"/>
    </row>
    <row r="65" customFormat="false" ht="12.75" hidden="false" customHeight="true" outlineLevel="0" collapsed="false">
      <c r="A65" s="1"/>
      <c r="H65" s="261" t="n">
        <f aca="false">H70</f>
        <v>37165</v>
      </c>
      <c r="I65" s="262" t="n">
        <f aca="false">H65+1</f>
        <v>37166</v>
      </c>
      <c r="J65" s="262" t="n">
        <f aca="false">I65+1</f>
        <v>37167</v>
      </c>
      <c r="K65" s="262" t="n">
        <f aca="false">J65+1</f>
        <v>37168</v>
      </c>
      <c r="L65" s="262" t="n">
        <f aca="false">K65+1</f>
        <v>37169</v>
      </c>
      <c r="M65" s="262" t="n">
        <f aca="false">L65+1</f>
        <v>37170</v>
      </c>
      <c r="N65" s="262" t="n">
        <f aca="false">M65+1</f>
        <v>37171</v>
      </c>
      <c r="O65" s="262" t="n">
        <f aca="false">N65+1</f>
        <v>37172</v>
      </c>
      <c r="P65" s="262" t="n">
        <f aca="false">O65+1</f>
        <v>37173</v>
      </c>
      <c r="Q65" s="262" t="n">
        <f aca="false">P65+1</f>
        <v>37174</v>
      </c>
      <c r="R65" s="262" t="n">
        <f aca="false">Q65+1</f>
        <v>37175</v>
      </c>
      <c r="S65" s="262" t="n">
        <f aca="false">R65+1</f>
        <v>37176</v>
      </c>
      <c r="T65" s="262" t="n">
        <f aca="false">S65+1</f>
        <v>37177</v>
      </c>
      <c r="U65" s="262" t="n">
        <f aca="false">T65+1</f>
        <v>37178</v>
      </c>
      <c r="V65" s="262" t="n">
        <f aca="false">U65+1</f>
        <v>37179</v>
      </c>
      <c r="W65" s="262" t="n">
        <f aca="false">V65+1</f>
        <v>37180</v>
      </c>
      <c r="X65" s="262" t="n">
        <f aca="false">W65+1</f>
        <v>37181</v>
      </c>
      <c r="Y65" s="262" t="n">
        <f aca="false">X65+1</f>
        <v>37182</v>
      </c>
      <c r="Z65" s="262" t="n">
        <f aca="false">Y65+1</f>
        <v>37183</v>
      </c>
      <c r="AA65" s="262" t="n">
        <f aca="false">Z65+1</f>
        <v>37184</v>
      </c>
      <c r="AB65" s="262" t="n">
        <f aca="false">AA65+1</f>
        <v>37185</v>
      </c>
      <c r="AC65" s="262" t="n">
        <f aca="false">AB65+1</f>
        <v>37186</v>
      </c>
      <c r="AD65" s="262" t="n">
        <f aca="false">AC65+1</f>
        <v>37187</v>
      </c>
      <c r="AE65" s="262" t="n">
        <f aca="false">AD65+1</f>
        <v>37188</v>
      </c>
      <c r="AF65" s="262" t="n">
        <f aca="false">AE65+1</f>
        <v>37189</v>
      </c>
      <c r="AG65" s="262" t="n">
        <f aca="false">AF65+1</f>
        <v>37190</v>
      </c>
      <c r="AH65" s="262" t="n">
        <f aca="false">AG65+1</f>
        <v>37191</v>
      </c>
      <c r="AI65" s="262" t="n">
        <f aca="false">AH65+1</f>
        <v>37192</v>
      </c>
      <c r="AJ65" s="262" t="n">
        <f aca="false">AI65+1</f>
        <v>37193</v>
      </c>
      <c r="AK65" s="262" t="n">
        <f aca="false">AJ65+1</f>
        <v>37194</v>
      </c>
      <c r="AL65" s="263" t="n">
        <f aca="false">AK65+1</f>
        <v>37195</v>
      </c>
      <c r="AN65" s="1"/>
      <c r="AO65" s="1"/>
      <c r="AP65" s="1"/>
      <c r="AQ65" s="1"/>
      <c r="AR65" s="1"/>
      <c r="AS65" s="1"/>
    </row>
    <row r="66" customFormat="false" ht="12.75" hidden="false" customHeight="true" outlineLevel="0" collapsed="false">
      <c r="D66" s="1"/>
      <c r="E66" s="1"/>
      <c r="F66" s="1"/>
      <c r="G66" s="264" t="s">
        <v>194</v>
      </c>
      <c r="H66" s="265" t="n">
        <f aca="false">VLOOKUP(H$65,$S$8:$AG$38,7,0)+VLOOKUP(H$65,$S$8:$AG38,8,0)</f>
        <v>0</v>
      </c>
      <c r="I66" s="265" t="n">
        <f aca="false">VLOOKUP(I$65,$S$8:$AG$38,7,0)+VLOOKUP(I$65,$S$8:$AG38,8,0)</f>
        <v>0</v>
      </c>
      <c r="J66" s="265" t="n">
        <f aca="false">VLOOKUP(J$65,$S$8:$AG$38,7,0)+VLOOKUP(J$65,$S$8:$AG38,8,0)</f>
        <v>0</v>
      </c>
      <c r="K66" s="265" t="n">
        <f aca="false">VLOOKUP(K$65,$S$8:$AG$38,7,0)+VLOOKUP(K$65,$S$8:$AG38,8,0)</f>
        <v>0</v>
      </c>
      <c r="L66" s="265" t="n">
        <f aca="false">VLOOKUP(L$65,$S$8:$AG$38,7,0)+VLOOKUP(L$65,$S$8:$AG38,8,0)</f>
        <v>0</v>
      </c>
      <c r="M66" s="265" t="n">
        <f aca="false">VLOOKUP(M$65,$S$8:$AG$38,7,0)+VLOOKUP(M$65,$S$8:$AG38,8,0)</f>
        <v>0</v>
      </c>
      <c r="N66" s="265" t="n">
        <f aca="false">VLOOKUP(N$65,$S$8:$AG$38,7,0)+VLOOKUP(N$65,$S$8:$AG38,8,0)</f>
        <v>0</v>
      </c>
      <c r="O66" s="265" t="n">
        <f aca="false">VLOOKUP(O$65,$S$8:$AG$38,7,0)+VLOOKUP(O$65,$S$8:$AG38,8,0)</f>
        <v>0</v>
      </c>
      <c r="P66" s="265" t="n">
        <f aca="false">VLOOKUP(P$65,$S$8:$AG$38,7,0)+VLOOKUP(P$65,$S$8:$AG38,8,0)</f>
        <v>0</v>
      </c>
      <c r="Q66" s="265" t="n">
        <f aca="false">VLOOKUP(Q$65,$S$8:$AG$38,7,0)+VLOOKUP(Q$65,$S$8:$AG38,8,0)</f>
        <v>0</v>
      </c>
      <c r="R66" s="265" t="n">
        <f aca="false">VLOOKUP(R$65,$S$8:$AG$38,7,0)+VLOOKUP(R$65,$S$8:$AG38,8,0)</f>
        <v>0</v>
      </c>
      <c r="S66" s="265" t="n">
        <f aca="false">VLOOKUP(S$65,$S$8:$AG$38,7,0)+VLOOKUP(S$65,$S$8:$AG38,8,0)</f>
        <v>0</v>
      </c>
      <c r="T66" s="265" t="n">
        <f aca="false">VLOOKUP(T$65,$S$8:$AG$38,7,0)+VLOOKUP(T$65,$S$8:$AG38,8,0)</f>
        <v>0</v>
      </c>
      <c r="U66" s="265" t="n">
        <f aca="false">VLOOKUP(U$65,$S$8:$AG$38,7,0)+VLOOKUP(U$65,$S$8:$AG38,8,0)</f>
        <v>0</v>
      </c>
      <c r="V66" s="265" t="n">
        <f aca="false">VLOOKUP(V$65,$S$8:$AG$38,7,0)+VLOOKUP(V$65,$S$8:$AG38,8,0)</f>
        <v>0</v>
      </c>
      <c r="W66" s="265" t="n">
        <f aca="false">VLOOKUP(W$65,$S$8:$AG$38,7,0)+VLOOKUP(W$65,$S$8:$AG38,8,0)</f>
        <v>0</v>
      </c>
      <c r="X66" s="265" t="n">
        <f aca="false">VLOOKUP(X$65,$S$8:$AG$38,7,0)+VLOOKUP(X$65,$S$8:$AG38,8,0)</f>
        <v>0</v>
      </c>
      <c r="Y66" s="265" t="n">
        <f aca="false">VLOOKUP(Y$65,$S$8:$AG$38,7,0)+VLOOKUP(Y$65,$S$8:$AG38,8,0)</f>
        <v>0</v>
      </c>
      <c r="Z66" s="265" t="n">
        <f aca="false">VLOOKUP(Z$65,$S$8:$AG$38,7,0)+VLOOKUP(Z$65,$S$8:$AG38,8,0)</f>
        <v>0</v>
      </c>
      <c r="AA66" s="265" t="n">
        <f aca="false">VLOOKUP(AA$65,$S$8:$AG$38,7,0)+VLOOKUP(AA$65,$S$8:$AG38,8,0)</f>
        <v>0</v>
      </c>
      <c r="AB66" s="265" t="n">
        <f aca="false">VLOOKUP(AB$65,$S$8:$AG$38,7,0)+VLOOKUP(AB$65,$S$8:$AG38,8,0)</f>
        <v>0</v>
      </c>
      <c r="AC66" s="265" t="n">
        <f aca="false">VLOOKUP(AC$65,$S$8:$AG$38,7,0)+VLOOKUP(AC$65,$S$8:$AG38,8,0)</f>
        <v>0</v>
      </c>
      <c r="AD66" s="265" t="n">
        <f aca="false">VLOOKUP(AD$65,$S$8:$AG$38,7,0)+VLOOKUP(AD$65,$S$8:$AG38,8,0)</f>
        <v>0</v>
      </c>
      <c r="AE66" s="265" t="n">
        <f aca="false">VLOOKUP(AE$65,$S$8:$AG$38,7,0)+VLOOKUP(AE$65,$S$8:$AG38,8,0)</f>
        <v>0</v>
      </c>
      <c r="AF66" s="265" t="n">
        <f aca="false">VLOOKUP(AF$65,$S$8:$AG$38,7,0)+VLOOKUP(AF$65,$S$8:$AG38,8,0)</f>
        <v>0</v>
      </c>
      <c r="AG66" s="265" t="n">
        <f aca="false">VLOOKUP(AG$65,$S$8:$AG$38,7,0)+VLOOKUP(AG$65,$S$8:$AG38,8,0)</f>
        <v>0</v>
      </c>
      <c r="AH66" s="265" t="n">
        <f aca="false">VLOOKUP(AH$65,$S$8:$AG$38,7,0)+VLOOKUP(AH$65,$S$8:$AG38,8,0)</f>
        <v>0</v>
      </c>
      <c r="AI66" s="265" t="n">
        <f aca="false">VLOOKUP(AI$65,$S$8:$AG$38,7,0)+VLOOKUP(AI$65,$S$8:$AG38,8,0)</f>
        <v>0</v>
      </c>
      <c r="AJ66" s="265" t="n">
        <f aca="false">VLOOKUP(AJ$65,$S$8:$AG$38,7,0)+VLOOKUP(AJ$65,$S$8:$AG38,8,0)</f>
        <v>0</v>
      </c>
      <c r="AK66" s="265" t="n">
        <f aca="false">VLOOKUP(AK$65,$S$8:$AG$38,7,0)+VLOOKUP(AK$65,$S$8:$AG38,8,0)</f>
        <v>0</v>
      </c>
      <c r="AL66" s="265" t="n">
        <f aca="false">VLOOKUP(AL$65,$S$8:$AG$38,7,0)+VLOOKUP(AL$65,$S$8:$AG38,8,0)</f>
        <v>0</v>
      </c>
      <c r="AO66" s="1"/>
      <c r="AP66" s="1"/>
      <c r="AQ66" s="1"/>
      <c r="AR66" s="1"/>
      <c r="AS66" s="1"/>
      <c r="AT66" s="1"/>
    </row>
    <row r="67" customFormat="false" ht="12.75" hidden="false" customHeight="true" outlineLevel="0" collapsed="false">
      <c r="A67" s="266" t="s">
        <v>195</v>
      </c>
      <c r="B67" s="266"/>
      <c r="C67" s="267"/>
      <c r="D67" s="267"/>
      <c r="E67" s="268" t="s">
        <v>196</v>
      </c>
      <c r="F67" s="267"/>
      <c r="G67" s="269" t="s">
        <v>197</v>
      </c>
      <c r="H67" s="270"/>
      <c r="I67" s="271"/>
      <c r="J67" s="271"/>
      <c r="K67" s="271"/>
      <c r="L67" s="271"/>
      <c r="M67" s="271"/>
      <c r="N67" s="271"/>
      <c r="O67" s="271"/>
      <c r="P67" s="271"/>
      <c r="Q67" s="271"/>
      <c r="R67" s="271"/>
      <c r="S67" s="271"/>
      <c r="T67" s="271"/>
      <c r="U67" s="271"/>
      <c r="V67" s="271"/>
      <c r="W67" s="271"/>
      <c r="X67" s="271"/>
      <c r="Y67" s="271"/>
      <c r="Z67" s="271"/>
      <c r="AA67" s="271"/>
      <c r="AB67" s="271"/>
      <c r="AC67" s="271"/>
      <c r="AD67" s="271"/>
      <c r="AE67" s="271"/>
      <c r="AF67" s="271"/>
      <c r="AG67" s="271"/>
      <c r="AH67" s="271"/>
      <c r="AI67" s="271"/>
      <c r="AJ67" s="271"/>
      <c r="AK67" s="271"/>
      <c r="AL67" s="272"/>
      <c r="AM67" s="267"/>
      <c r="AN67" s="267"/>
      <c r="AO67" s="1"/>
      <c r="AP67" s="1"/>
      <c r="AQ67" s="1"/>
      <c r="AR67" s="1"/>
      <c r="AS67" s="1"/>
      <c r="AT67" s="1"/>
    </row>
    <row r="68" customFormat="false" ht="12.75" hidden="false" customHeight="true" outlineLevel="0" collapsed="false">
      <c r="A68" s="273" t="s">
        <v>82</v>
      </c>
      <c r="B68" s="274" t="n">
        <f aca="false">+H47</f>
        <v>465</v>
      </c>
      <c r="C68" s="267"/>
      <c r="D68" s="275" t="s">
        <v>198</v>
      </c>
      <c r="E68" s="275" t="s">
        <v>142</v>
      </c>
      <c r="F68" s="276" t="s">
        <v>199</v>
      </c>
      <c r="G68" s="264" t="s">
        <v>200</v>
      </c>
      <c r="H68" s="277" t="n">
        <f aca="false">SUM(H66:H67)</f>
        <v>0</v>
      </c>
      <c r="I68" s="278" t="n">
        <f aca="false">SUM(I66:I67)</f>
        <v>0</v>
      </c>
      <c r="J68" s="278" t="n">
        <f aca="false">SUM(J66:J67)</f>
        <v>0</v>
      </c>
      <c r="K68" s="278" t="n">
        <f aca="false">SUM(K66:K67)</f>
        <v>0</v>
      </c>
      <c r="L68" s="278" t="n">
        <f aca="false">SUM(L66:L67)</f>
        <v>0</v>
      </c>
      <c r="M68" s="278" t="n">
        <f aca="false">SUM(M66:M67)</f>
        <v>0</v>
      </c>
      <c r="N68" s="278" t="n">
        <f aca="false">SUM(N66:N67)</f>
        <v>0</v>
      </c>
      <c r="O68" s="278" t="n">
        <f aca="false">SUM(O66:O67)</f>
        <v>0</v>
      </c>
      <c r="P68" s="278" t="n">
        <f aca="false">SUM(P66:P67)</f>
        <v>0</v>
      </c>
      <c r="Q68" s="278" t="n">
        <f aca="false">SUM(Q66:Q67)</f>
        <v>0</v>
      </c>
      <c r="R68" s="278" t="n">
        <f aca="false">SUM(R66:R67)</f>
        <v>0</v>
      </c>
      <c r="S68" s="278" t="n">
        <f aca="false">SUM(S66:S67)</f>
        <v>0</v>
      </c>
      <c r="T68" s="278" t="n">
        <f aca="false">SUM(T66:T67)</f>
        <v>0</v>
      </c>
      <c r="U68" s="278" t="n">
        <f aca="false">SUM(U66:U67)</f>
        <v>0</v>
      </c>
      <c r="V68" s="278" t="n">
        <f aca="false">SUM(V66:V67)</f>
        <v>0</v>
      </c>
      <c r="W68" s="278" t="n">
        <f aca="false">SUM(W66:W67)</f>
        <v>0</v>
      </c>
      <c r="X68" s="278" t="n">
        <f aca="false">SUM(X66:X67)</f>
        <v>0</v>
      </c>
      <c r="Y68" s="278" t="n">
        <f aca="false">SUM(Y66:Y67)</f>
        <v>0</v>
      </c>
      <c r="Z68" s="278" t="n">
        <f aca="false">SUM(Z66:Z67)</f>
        <v>0</v>
      </c>
      <c r="AA68" s="278" t="n">
        <f aca="false">SUM(AA66:AA67)</f>
        <v>0</v>
      </c>
      <c r="AB68" s="278" t="n">
        <f aca="false">SUM(AB66:AB67)</f>
        <v>0</v>
      </c>
      <c r="AC68" s="278" t="n">
        <f aca="false">SUM(AC66:AC67)</f>
        <v>0</v>
      </c>
      <c r="AD68" s="278" t="n">
        <f aca="false">SUM(AD66:AD67)</f>
        <v>0</v>
      </c>
      <c r="AE68" s="278" t="n">
        <f aca="false">SUM(AE66:AE67)</f>
        <v>0</v>
      </c>
      <c r="AF68" s="278" t="n">
        <f aca="false">SUM(AF66:AF67)</f>
        <v>0</v>
      </c>
      <c r="AG68" s="278" t="n">
        <f aca="false">SUM(AG66:AG67)</f>
        <v>0</v>
      </c>
      <c r="AH68" s="278" t="n">
        <f aca="false">SUM(AH66:AH67)</f>
        <v>0</v>
      </c>
      <c r="AI68" s="278" t="n">
        <f aca="false">SUM(AI66:AI67)</f>
        <v>0</v>
      </c>
      <c r="AJ68" s="278" t="n">
        <f aca="false">SUM(AJ66:AJ67)</f>
        <v>0</v>
      </c>
      <c r="AK68" s="278" t="n">
        <f aca="false">SUM(AK66:AK67)</f>
        <v>0</v>
      </c>
      <c r="AL68" s="279" t="n">
        <f aca="false">SUM(AL66:AL67)</f>
        <v>0</v>
      </c>
      <c r="AM68" s="267"/>
      <c r="AN68" s="1"/>
      <c r="AO68" s="1"/>
      <c r="AP68" s="1"/>
      <c r="AQ68" s="1"/>
      <c r="AR68" s="1"/>
      <c r="AS68" s="1"/>
      <c r="AT68" s="1"/>
    </row>
    <row r="69" customFormat="false" ht="12.75" hidden="false" customHeight="true" outlineLevel="0" collapsed="false">
      <c r="A69" s="273" t="s">
        <v>80</v>
      </c>
      <c r="B69" s="274" t="n">
        <f aca="false">+I47</f>
        <v>465</v>
      </c>
      <c r="C69" s="267"/>
      <c r="D69" s="280" t="s">
        <v>201</v>
      </c>
      <c r="E69" s="280" t="s">
        <v>201</v>
      </c>
      <c r="F69" s="281" t="s">
        <v>137</v>
      </c>
      <c r="G69" s="282"/>
      <c r="H69" s="283" t="s">
        <v>202</v>
      </c>
      <c r="I69" s="267"/>
      <c r="J69" s="267"/>
      <c r="K69" s="267"/>
      <c r="L69" s="267"/>
      <c r="M69" s="267"/>
      <c r="N69" s="267"/>
      <c r="O69" s="267"/>
      <c r="P69" s="267"/>
      <c r="Q69" s="267"/>
      <c r="R69" s="267"/>
      <c r="S69" s="267"/>
      <c r="T69" s="267"/>
      <c r="U69" s="267"/>
      <c r="V69" s="267"/>
      <c r="W69" s="267"/>
      <c r="X69" s="267"/>
      <c r="Y69" s="267"/>
      <c r="Z69" s="267"/>
      <c r="AA69" s="267"/>
      <c r="AB69" s="267"/>
      <c r="AC69" s="267"/>
      <c r="AD69" s="267"/>
      <c r="AE69" s="267"/>
      <c r="AF69" s="267"/>
      <c r="AG69" s="267"/>
      <c r="AH69" s="267"/>
      <c r="AI69" s="267"/>
      <c r="AJ69" s="267"/>
      <c r="AK69" s="267"/>
      <c r="AL69" s="267"/>
      <c r="AM69" s="267"/>
      <c r="AN69" s="1"/>
      <c r="AO69" s="1"/>
      <c r="AP69" s="1"/>
      <c r="AQ69" s="1"/>
      <c r="AR69" s="1"/>
      <c r="AS69" s="1"/>
      <c r="AT69" s="1"/>
    </row>
    <row r="70" customFormat="false" ht="12.75" hidden="false" customHeight="true" outlineLevel="0" collapsed="false">
      <c r="A70" s="284"/>
      <c r="B70" s="284"/>
      <c r="C70" s="267"/>
      <c r="D70" s="285"/>
      <c r="E70" s="285"/>
      <c r="F70" s="285"/>
      <c r="G70" s="284"/>
      <c r="H70" s="286" t="n">
        <f aca="false">B4</f>
        <v>37165</v>
      </c>
      <c r="I70" s="286" t="n">
        <f aca="false">C4</f>
        <v>0</v>
      </c>
      <c r="J70" s="286" t="n">
        <f aca="false">D4</f>
        <v>0</v>
      </c>
      <c r="K70" s="286" t="str">
        <f aca="false">E4</f>
        <v>Check Figures</v>
      </c>
      <c r="L70" s="286" t="n">
        <f aca="false">F4</f>
        <v>0</v>
      </c>
      <c r="M70" s="286" t="n">
        <f aca="false">G4</f>
        <v>0</v>
      </c>
      <c r="N70" s="286" t="n">
        <f aca="false">H4</f>
        <v>0</v>
      </c>
      <c r="O70" s="286" t="n">
        <f aca="false">I4</f>
        <v>0</v>
      </c>
      <c r="P70" s="286" t="n">
        <f aca="false">J4</f>
        <v>0</v>
      </c>
      <c r="Q70" s="286" t="n">
        <f aca="false">K4</f>
        <v>0</v>
      </c>
      <c r="R70" s="286" t="n">
        <f aca="false">L4</f>
        <v>0</v>
      </c>
      <c r="S70" s="286" t="n">
        <f aca="false">M4</f>
        <v>0</v>
      </c>
      <c r="T70" s="286" t="n">
        <f aca="false">N4</f>
        <v>0</v>
      </c>
      <c r="U70" s="286" t="n">
        <f aca="false">O4</f>
        <v>0</v>
      </c>
      <c r="V70" s="286" t="n">
        <f aca="false">P4</f>
        <v>0</v>
      </c>
      <c r="W70" s="286" t="n">
        <f aca="false">Q4</f>
        <v>0</v>
      </c>
      <c r="X70" s="286" t="n">
        <f aca="false">R4</f>
        <v>0</v>
      </c>
      <c r="Y70" s="286" t="n">
        <f aca="false">S4</f>
        <v>0</v>
      </c>
      <c r="Z70" s="286" t="n">
        <f aca="false">T4</f>
        <v>0</v>
      </c>
      <c r="AA70" s="286" t="n">
        <f aca="false">U4</f>
        <v>0</v>
      </c>
      <c r="AB70" s="286" t="n">
        <f aca="false">V4</f>
        <v>0</v>
      </c>
      <c r="AC70" s="286" t="n">
        <f aca="false">W4</f>
        <v>0</v>
      </c>
      <c r="AD70" s="286" t="n">
        <f aca="false">X4</f>
        <v>0</v>
      </c>
      <c r="AE70" s="286" t="n">
        <f aca="false">Y4</f>
        <v>0</v>
      </c>
      <c r="AF70" s="286" t="n">
        <f aca="false">Z4</f>
        <v>0</v>
      </c>
      <c r="AG70" s="286" t="n">
        <f aca="false">AA4</f>
        <v>0</v>
      </c>
      <c r="AH70" s="286" t="n">
        <f aca="false">AB4</f>
        <v>0</v>
      </c>
      <c r="AI70" s="286" t="n">
        <f aca="false">AC4</f>
        <v>0</v>
      </c>
      <c r="AJ70" s="286" t="n">
        <f aca="false">AD4</f>
        <v>0</v>
      </c>
      <c r="AK70" s="286" t="n">
        <f aca="false">AE4</f>
        <v>0</v>
      </c>
      <c r="AL70" s="286" t="n">
        <f aca="false">AF4</f>
        <v>0</v>
      </c>
      <c r="AM70" s="275" t="s">
        <v>142</v>
      </c>
      <c r="AN70" s="1"/>
      <c r="AO70" s="1"/>
      <c r="AP70" s="1"/>
      <c r="AQ70" s="1"/>
      <c r="AR70" s="1"/>
      <c r="AS70" s="1"/>
      <c r="AT70" s="1"/>
    </row>
    <row r="71" customFormat="false" ht="12.75" hidden="false" customHeight="true" outlineLevel="0" collapsed="false">
      <c r="A71" s="287" t="s">
        <v>203</v>
      </c>
      <c r="B71" s="288"/>
      <c r="C71" s="289"/>
      <c r="D71" s="290" t="n">
        <v>0</v>
      </c>
      <c r="E71" s="291" t="n">
        <f aca="false">AM71</f>
        <v>0</v>
      </c>
      <c r="F71" s="292" t="n">
        <f aca="false">E71-D71</f>
        <v>0</v>
      </c>
      <c r="G71" s="284"/>
      <c r="H71" s="290" t="n">
        <v>0</v>
      </c>
      <c r="I71" s="290" t="n">
        <v>0</v>
      </c>
      <c r="J71" s="290" t="n">
        <v>0</v>
      </c>
      <c r="K71" s="290" t="n">
        <v>0</v>
      </c>
      <c r="L71" s="290" t="n">
        <v>0</v>
      </c>
      <c r="M71" s="290" t="n">
        <v>0</v>
      </c>
      <c r="N71" s="290" t="n">
        <v>0</v>
      </c>
      <c r="O71" s="290" t="n">
        <v>0</v>
      </c>
      <c r="P71" s="290" t="n">
        <v>0</v>
      </c>
      <c r="Q71" s="290" t="n">
        <v>0</v>
      </c>
      <c r="R71" s="290" t="n">
        <v>0</v>
      </c>
      <c r="S71" s="290" t="n">
        <v>0</v>
      </c>
      <c r="T71" s="290" t="n">
        <v>0</v>
      </c>
      <c r="U71" s="290" t="n">
        <v>0</v>
      </c>
      <c r="V71" s="290" t="n">
        <v>0</v>
      </c>
      <c r="W71" s="290" t="n">
        <v>0</v>
      </c>
      <c r="X71" s="290" t="n">
        <v>0</v>
      </c>
      <c r="Y71" s="290" t="n">
        <v>0</v>
      </c>
      <c r="Z71" s="290" t="n">
        <v>0</v>
      </c>
      <c r="AA71" s="290" t="n">
        <v>0</v>
      </c>
      <c r="AB71" s="290" t="n">
        <v>0</v>
      </c>
      <c r="AC71" s="290" t="n">
        <v>0</v>
      </c>
      <c r="AD71" s="290" t="n">
        <v>0</v>
      </c>
      <c r="AE71" s="290" t="n">
        <v>0</v>
      </c>
      <c r="AF71" s="290" t="n">
        <v>0</v>
      </c>
      <c r="AG71" s="290" t="n">
        <v>0</v>
      </c>
      <c r="AH71" s="290" t="n">
        <v>0</v>
      </c>
      <c r="AI71" s="290" t="n">
        <v>0</v>
      </c>
      <c r="AJ71" s="290" t="n">
        <v>0</v>
      </c>
      <c r="AK71" s="290" t="n">
        <v>0</v>
      </c>
      <c r="AL71" s="290" t="n">
        <v>0</v>
      </c>
      <c r="AM71" s="293" t="n">
        <f aca="false">SUM(H71:AL71)</f>
        <v>0</v>
      </c>
      <c r="AN71" s="59"/>
      <c r="AO71" s="59"/>
      <c r="AP71" s="59"/>
      <c r="AQ71" s="59"/>
      <c r="AR71" s="59"/>
      <c r="AS71" s="59"/>
      <c r="AT71" s="59"/>
      <c r="AU71" s="294"/>
      <c r="AV71" s="294"/>
      <c r="AW71" s="294"/>
      <c r="AX71" s="294"/>
    </row>
    <row r="72" customFormat="false" ht="12.75" hidden="true" customHeight="true" outlineLevel="0" collapsed="false">
      <c r="A72" s="295" t="s">
        <v>204</v>
      </c>
      <c r="B72" s="288"/>
      <c r="C72" s="289"/>
      <c r="D72" s="296" t="n">
        <v>0</v>
      </c>
      <c r="E72" s="297" t="n">
        <f aca="false">AM72</f>
        <v>0</v>
      </c>
      <c r="F72" s="298" t="n">
        <f aca="false">E72-D72</f>
        <v>0</v>
      </c>
      <c r="G72" s="284"/>
      <c r="H72" s="299" t="n">
        <v>0</v>
      </c>
      <c r="I72" s="299" t="n">
        <v>0</v>
      </c>
      <c r="J72" s="299" t="n">
        <v>0</v>
      </c>
      <c r="K72" s="299" t="n">
        <v>0</v>
      </c>
      <c r="L72" s="299" t="n">
        <v>0</v>
      </c>
      <c r="M72" s="299" t="n">
        <v>0</v>
      </c>
      <c r="N72" s="299" t="n">
        <v>0</v>
      </c>
      <c r="O72" s="299" t="n">
        <v>0</v>
      </c>
      <c r="P72" s="299" t="n">
        <v>0</v>
      </c>
      <c r="Q72" s="299" t="n">
        <v>0</v>
      </c>
      <c r="R72" s="299" t="n">
        <v>0</v>
      </c>
      <c r="S72" s="299" t="n">
        <v>0</v>
      </c>
      <c r="T72" s="299" t="n">
        <v>0</v>
      </c>
      <c r="U72" s="299" t="n">
        <v>0</v>
      </c>
      <c r="V72" s="299" t="n">
        <v>0</v>
      </c>
      <c r="W72" s="299" t="n">
        <v>0</v>
      </c>
      <c r="X72" s="299" t="n">
        <v>0</v>
      </c>
      <c r="Y72" s="299" t="n">
        <v>0</v>
      </c>
      <c r="Z72" s="299" t="n">
        <v>0</v>
      </c>
      <c r="AA72" s="299" t="n">
        <v>0</v>
      </c>
      <c r="AB72" s="299" t="n">
        <v>0</v>
      </c>
      <c r="AC72" s="299" t="n">
        <v>0</v>
      </c>
      <c r="AD72" s="299" t="n">
        <v>0</v>
      </c>
      <c r="AE72" s="299" t="n">
        <v>0</v>
      </c>
      <c r="AF72" s="299" t="n">
        <v>0</v>
      </c>
      <c r="AG72" s="299" t="n">
        <v>0</v>
      </c>
      <c r="AH72" s="299" t="n">
        <v>0</v>
      </c>
      <c r="AI72" s="299" t="n">
        <v>0</v>
      </c>
      <c r="AJ72" s="299" t="n">
        <v>0</v>
      </c>
      <c r="AK72" s="299" t="n">
        <v>0</v>
      </c>
      <c r="AL72" s="299" t="n">
        <v>0</v>
      </c>
      <c r="AM72" s="293" t="n">
        <f aca="false">SUM(H72:AL72)</f>
        <v>0</v>
      </c>
      <c r="AN72" s="59"/>
      <c r="AO72" s="59"/>
      <c r="AP72" s="59"/>
      <c r="AQ72" s="59"/>
      <c r="AR72" s="59"/>
      <c r="AS72" s="59"/>
      <c r="AT72" s="59"/>
      <c r="AU72" s="294"/>
      <c r="AV72" s="294"/>
      <c r="AW72" s="294"/>
      <c r="AX72" s="294"/>
    </row>
    <row r="73" customFormat="false" ht="12.75" hidden="true" customHeight="true" outlineLevel="0" collapsed="false">
      <c r="A73" s="295" t="s">
        <v>173</v>
      </c>
      <c r="B73" s="288"/>
      <c r="C73" s="289"/>
      <c r="D73" s="296" t="n">
        <v>0</v>
      </c>
      <c r="E73" s="297" t="n">
        <f aca="false">AM73</f>
        <v>0</v>
      </c>
      <c r="F73" s="298" t="n">
        <f aca="false">E73-D73</f>
        <v>0</v>
      </c>
      <c r="G73" s="284"/>
      <c r="H73" s="299" t="n">
        <v>0</v>
      </c>
      <c r="I73" s="299" t="n">
        <v>0</v>
      </c>
      <c r="J73" s="299" t="n">
        <v>0</v>
      </c>
      <c r="K73" s="299" t="n">
        <v>0</v>
      </c>
      <c r="L73" s="299" t="n">
        <v>0</v>
      </c>
      <c r="M73" s="299" t="n">
        <v>0</v>
      </c>
      <c r="N73" s="299" t="n">
        <v>0</v>
      </c>
      <c r="O73" s="299" t="n">
        <v>0</v>
      </c>
      <c r="P73" s="299" t="n">
        <v>0</v>
      </c>
      <c r="Q73" s="299" t="n">
        <v>0</v>
      </c>
      <c r="R73" s="299" t="n">
        <v>0</v>
      </c>
      <c r="S73" s="299" t="n">
        <v>0</v>
      </c>
      <c r="T73" s="299" t="n">
        <v>0</v>
      </c>
      <c r="U73" s="299" t="n">
        <v>0</v>
      </c>
      <c r="V73" s="299" t="n">
        <v>0</v>
      </c>
      <c r="W73" s="299" t="n">
        <v>0</v>
      </c>
      <c r="X73" s="299" t="n">
        <v>0</v>
      </c>
      <c r="Y73" s="299" t="n">
        <v>0</v>
      </c>
      <c r="Z73" s="299" t="n">
        <v>0</v>
      </c>
      <c r="AA73" s="299" t="n">
        <v>0</v>
      </c>
      <c r="AB73" s="299" t="n">
        <v>0</v>
      </c>
      <c r="AC73" s="299" t="n">
        <v>0</v>
      </c>
      <c r="AD73" s="299" t="n">
        <v>0</v>
      </c>
      <c r="AE73" s="299" t="n">
        <v>0</v>
      </c>
      <c r="AF73" s="299" t="n">
        <v>0</v>
      </c>
      <c r="AG73" s="299" t="n">
        <v>0</v>
      </c>
      <c r="AH73" s="299" t="n">
        <v>0</v>
      </c>
      <c r="AI73" s="299" t="n">
        <v>0</v>
      </c>
      <c r="AJ73" s="299" t="n">
        <v>0</v>
      </c>
      <c r="AK73" s="299" t="n">
        <v>0</v>
      </c>
      <c r="AL73" s="299" t="n">
        <v>0</v>
      </c>
      <c r="AM73" s="293" t="n">
        <f aca="false">SUM(H73:AL73)</f>
        <v>0</v>
      </c>
      <c r="AN73" s="59"/>
      <c r="AO73" s="59"/>
      <c r="AP73" s="59"/>
      <c r="AQ73" s="59"/>
      <c r="AR73" s="59"/>
      <c r="AS73" s="59"/>
      <c r="AT73" s="59"/>
      <c r="AU73" s="294"/>
      <c r="AV73" s="294"/>
      <c r="AW73" s="294"/>
      <c r="AX73" s="294"/>
    </row>
    <row r="74" customFormat="false" ht="12.75" hidden="false" customHeight="true" outlineLevel="0" collapsed="false">
      <c r="A74" s="300" t="s">
        <v>205</v>
      </c>
      <c r="B74" s="284"/>
      <c r="C74" s="267"/>
      <c r="D74" s="301"/>
      <c r="E74" s="302"/>
      <c r="F74" s="302"/>
      <c r="G74" s="284"/>
      <c r="H74" s="301"/>
      <c r="I74" s="301"/>
      <c r="J74" s="301"/>
      <c r="K74" s="301"/>
      <c r="L74" s="301"/>
      <c r="M74" s="301"/>
      <c r="N74" s="301"/>
      <c r="O74" s="301"/>
      <c r="P74" s="301"/>
      <c r="Q74" s="301"/>
      <c r="R74" s="301"/>
      <c r="S74" s="301"/>
      <c r="T74" s="301"/>
      <c r="U74" s="301"/>
      <c r="V74" s="301"/>
      <c r="W74" s="301"/>
      <c r="X74" s="301"/>
      <c r="Y74" s="301"/>
      <c r="Z74" s="301"/>
      <c r="AA74" s="301"/>
      <c r="AB74" s="301"/>
      <c r="AC74" s="301"/>
      <c r="AD74" s="301"/>
      <c r="AE74" s="301"/>
      <c r="AF74" s="301"/>
      <c r="AG74" s="301"/>
      <c r="AH74" s="301"/>
      <c r="AI74" s="301"/>
      <c r="AJ74" s="301"/>
      <c r="AK74" s="301"/>
      <c r="AL74" s="301"/>
      <c r="AM74" s="301"/>
      <c r="AN74" s="59"/>
      <c r="AO74" s="59"/>
      <c r="AP74" s="59"/>
      <c r="AQ74" s="59"/>
      <c r="AR74" s="59"/>
      <c r="AS74" s="59"/>
      <c r="AT74" s="59"/>
      <c r="AU74" s="294"/>
      <c r="AV74" s="294"/>
      <c r="AW74" s="294"/>
      <c r="AX74" s="294"/>
    </row>
    <row r="75" customFormat="false" ht="12.75" hidden="false" customHeight="true" outlineLevel="0" collapsed="false">
      <c r="A75" s="284" t="s">
        <v>206</v>
      </c>
      <c r="B75" s="284"/>
      <c r="C75" s="267"/>
      <c r="D75" s="301"/>
      <c r="E75" s="302"/>
      <c r="F75" s="302"/>
      <c r="G75" s="284"/>
      <c r="H75" s="301"/>
      <c r="I75" s="301"/>
      <c r="J75" s="301"/>
      <c r="K75" s="301"/>
      <c r="L75" s="301"/>
      <c r="M75" s="301"/>
      <c r="N75" s="301"/>
      <c r="O75" s="301"/>
      <c r="P75" s="301"/>
      <c r="Q75" s="301"/>
      <c r="R75" s="301"/>
      <c r="S75" s="301"/>
      <c r="T75" s="301"/>
      <c r="U75" s="301"/>
      <c r="V75" s="301"/>
      <c r="W75" s="301"/>
      <c r="X75" s="301"/>
      <c r="Y75" s="301"/>
      <c r="Z75" s="301"/>
      <c r="AA75" s="301"/>
      <c r="AB75" s="301"/>
      <c r="AC75" s="301"/>
      <c r="AD75" s="301"/>
      <c r="AE75" s="301"/>
      <c r="AF75" s="301"/>
      <c r="AG75" s="301"/>
      <c r="AH75" s="301"/>
      <c r="AI75" s="301"/>
      <c r="AJ75" s="301"/>
      <c r="AK75" s="301"/>
      <c r="AL75" s="301"/>
      <c r="AM75" s="301"/>
      <c r="AN75" s="59"/>
      <c r="AO75" s="59"/>
      <c r="AP75" s="59"/>
      <c r="AQ75" s="59"/>
      <c r="AR75" s="59"/>
      <c r="AS75" s="59"/>
      <c r="AT75" s="59"/>
      <c r="AU75" s="294"/>
      <c r="AV75" s="294"/>
      <c r="AW75" s="294"/>
      <c r="AX75" s="294"/>
    </row>
    <row r="76" customFormat="false" ht="12.75" hidden="false" customHeight="true" outlineLevel="0" collapsed="false">
      <c r="A76" s="303" t="s">
        <v>207</v>
      </c>
      <c r="B76" s="304"/>
      <c r="C76" s="289"/>
      <c r="D76" s="290" t="n">
        <v>0</v>
      </c>
      <c r="E76" s="291" t="n">
        <f aca="false">AM76</f>
        <v>0</v>
      </c>
      <c r="F76" s="305" t="n">
        <f aca="false">E76-D76</f>
        <v>0</v>
      </c>
      <c r="G76" s="284"/>
      <c r="H76" s="306" t="n">
        <v>0</v>
      </c>
      <c r="I76" s="306" t="n">
        <v>0</v>
      </c>
      <c r="J76" s="306" t="n">
        <v>0</v>
      </c>
      <c r="K76" s="306" t="n">
        <v>0</v>
      </c>
      <c r="L76" s="306" t="n">
        <v>0</v>
      </c>
      <c r="M76" s="306" t="n">
        <v>0</v>
      </c>
      <c r="N76" s="306" t="n">
        <v>0</v>
      </c>
      <c r="O76" s="306" t="n">
        <v>0</v>
      </c>
      <c r="P76" s="306" t="n">
        <v>0</v>
      </c>
      <c r="Q76" s="306" t="n">
        <v>0</v>
      </c>
      <c r="R76" s="306" t="n">
        <v>0</v>
      </c>
      <c r="S76" s="306" t="n">
        <v>0</v>
      </c>
      <c r="T76" s="306" t="n">
        <v>0</v>
      </c>
      <c r="U76" s="306" t="n">
        <v>0</v>
      </c>
      <c r="V76" s="306" t="n">
        <v>0</v>
      </c>
      <c r="W76" s="306" t="n">
        <v>0</v>
      </c>
      <c r="X76" s="306" t="n">
        <v>0</v>
      </c>
      <c r="Y76" s="306" t="n">
        <v>0</v>
      </c>
      <c r="Z76" s="306" t="n">
        <v>0</v>
      </c>
      <c r="AA76" s="306" t="n">
        <v>0</v>
      </c>
      <c r="AB76" s="306" t="n">
        <v>0</v>
      </c>
      <c r="AC76" s="306" t="n">
        <v>0</v>
      </c>
      <c r="AD76" s="306" t="n">
        <v>0</v>
      </c>
      <c r="AE76" s="306" t="n">
        <v>0</v>
      </c>
      <c r="AF76" s="306" t="n">
        <v>0</v>
      </c>
      <c r="AG76" s="306" t="n">
        <v>0</v>
      </c>
      <c r="AH76" s="306" t="n">
        <v>0</v>
      </c>
      <c r="AI76" s="306" t="n">
        <v>0</v>
      </c>
      <c r="AJ76" s="306" t="n">
        <v>0</v>
      </c>
      <c r="AK76" s="306" t="n">
        <v>0</v>
      </c>
      <c r="AL76" s="306" t="n">
        <v>0</v>
      </c>
      <c r="AM76" s="293" t="n">
        <f aca="false">SUM(H76:AL76)</f>
        <v>0</v>
      </c>
      <c r="AN76" s="1"/>
      <c r="AO76" s="1"/>
      <c r="AP76" s="1"/>
      <c r="AQ76" s="1"/>
      <c r="AR76" s="1"/>
      <c r="AS76" s="1"/>
      <c r="AT76" s="1"/>
    </row>
    <row r="77" customFormat="false" ht="12.75" hidden="true" customHeight="true" outlineLevel="0" collapsed="false">
      <c r="A77" s="303" t="s">
        <v>208</v>
      </c>
      <c r="B77" s="304"/>
      <c r="C77" s="289"/>
      <c r="D77" s="290" t="n">
        <v>0</v>
      </c>
      <c r="E77" s="291" t="n">
        <f aca="false">AM77</f>
        <v>0</v>
      </c>
      <c r="F77" s="305" t="n">
        <f aca="false">E77-D77</f>
        <v>0</v>
      </c>
      <c r="G77" s="284"/>
      <c r="H77" s="306" t="n">
        <v>0</v>
      </c>
      <c r="I77" s="306" t="n">
        <v>0</v>
      </c>
      <c r="J77" s="306" t="n">
        <v>0</v>
      </c>
      <c r="K77" s="306" t="n">
        <v>0</v>
      </c>
      <c r="L77" s="306" t="n">
        <v>0</v>
      </c>
      <c r="M77" s="306" t="n">
        <v>0</v>
      </c>
      <c r="N77" s="306" t="n">
        <v>0</v>
      </c>
      <c r="O77" s="306" t="n">
        <v>0</v>
      </c>
      <c r="P77" s="306" t="n">
        <v>0</v>
      </c>
      <c r="Q77" s="306" t="n">
        <v>0</v>
      </c>
      <c r="R77" s="306" t="n">
        <v>0</v>
      </c>
      <c r="S77" s="306" t="n">
        <v>0</v>
      </c>
      <c r="T77" s="306" t="n">
        <v>0</v>
      </c>
      <c r="U77" s="306" t="n">
        <v>0</v>
      </c>
      <c r="V77" s="306" t="n">
        <v>0</v>
      </c>
      <c r="W77" s="306" t="n">
        <v>0</v>
      </c>
      <c r="X77" s="306" t="n">
        <v>0</v>
      </c>
      <c r="Y77" s="306" t="n">
        <v>0</v>
      </c>
      <c r="Z77" s="306" t="n">
        <v>0</v>
      </c>
      <c r="AA77" s="306" t="n">
        <v>0</v>
      </c>
      <c r="AB77" s="306" t="n">
        <v>0</v>
      </c>
      <c r="AC77" s="306" t="n">
        <v>0</v>
      </c>
      <c r="AD77" s="306" t="n">
        <v>0</v>
      </c>
      <c r="AE77" s="306" t="n">
        <v>0</v>
      </c>
      <c r="AF77" s="306" t="n">
        <v>0</v>
      </c>
      <c r="AG77" s="306" t="n">
        <v>0</v>
      </c>
      <c r="AH77" s="306" t="n">
        <v>0</v>
      </c>
      <c r="AI77" s="306" t="n">
        <v>0</v>
      </c>
      <c r="AJ77" s="306" t="n">
        <v>0</v>
      </c>
      <c r="AK77" s="306" t="n">
        <v>0</v>
      </c>
      <c r="AL77" s="306" t="n">
        <v>0</v>
      </c>
      <c r="AM77" s="293" t="n">
        <f aca="false">SUM(H77:AL77)</f>
        <v>0</v>
      </c>
      <c r="AN77" s="1"/>
      <c r="AO77" s="1"/>
      <c r="AP77" s="1"/>
      <c r="AQ77" s="1"/>
      <c r="AR77" s="1"/>
      <c r="AS77" s="1"/>
      <c r="AT77" s="1"/>
    </row>
    <row r="78" customFormat="false" ht="12.75" hidden="true" customHeight="true" outlineLevel="0" collapsed="false">
      <c r="A78" s="303" t="s">
        <v>209</v>
      </c>
      <c r="B78" s="304"/>
      <c r="C78" s="289"/>
      <c r="D78" s="290" t="n">
        <v>0</v>
      </c>
      <c r="E78" s="291" t="n">
        <f aca="false">AM78</f>
        <v>0</v>
      </c>
      <c r="F78" s="305" t="n">
        <f aca="false">E78-D78</f>
        <v>0</v>
      </c>
      <c r="G78" s="284"/>
      <c r="H78" s="306" t="n">
        <v>0</v>
      </c>
      <c r="I78" s="306" t="n">
        <v>0</v>
      </c>
      <c r="J78" s="306" t="n">
        <v>0</v>
      </c>
      <c r="K78" s="306" t="n">
        <v>0</v>
      </c>
      <c r="L78" s="306" t="n">
        <v>0</v>
      </c>
      <c r="M78" s="306" t="n">
        <v>0</v>
      </c>
      <c r="N78" s="306" t="n">
        <v>0</v>
      </c>
      <c r="O78" s="306" t="n">
        <v>0</v>
      </c>
      <c r="P78" s="306" t="n">
        <v>0</v>
      </c>
      <c r="Q78" s="306" t="n">
        <v>0</v>
      </c>
      <c r="R78" s="306" t="n">
        <v>0</v>
      </c>
      <c r="S78" s="306" t="n">
        <v>0</v>
      </c>
      <c r="T78" s="306" t="n">
        <v>0</v>
      </c>
      <c r="U78" s="306" t="n">
        <v>0</v>
      </c>
      <c r="V78" s="306" t="n">
        <v>0</v>
      </c>
      <c r="W78" s="306" t="n">
        <v>0</v>
      </c>
      <c r="X78" s="306" t="n">
        <v>0</v>
      </c>
      <c r="Y78" s="306" t="n">
        <v>0</v>
      </c>
      <c r="Z78" s="306" t="n">
        <v>0</v>
      </c>
      <c r="AA78" s="306" t="n">
        <v>0</v>
      </c>
      <c r="AB78" s="306" t="n">
        <v>0</v>
      </c>
      <c r="AC78" s="306" t="n">
        <v>0</v>
      </c>
      <c r="AD78" s="306" t="n">
        <v>0</v>
      </c>
      <c r="AE78" s="306" t="n">
        <v>0</v>
      </c>
      <c r="AF78" s="306" t="n">
        <v>0</v>
      </c>
      <c r="AG78" s="306" t="n">
        <v>0</v>
      </c>
      <c r="AH78" s="306" t="n">
        <v>0</v>
      </c>
      <c r="AI78" s="306" t="n">
        <v>0</v>
      </c>
      <c r="AJ78" s="306" t="n">
        <v>0</v>
      </c>
      <c r="AK78" s="306" t="n">
        <v>0</v>
      </c>
      <c r="AL78" s="306" t="n">
        <v>0</v>
      </c>
      <c r="AM78" s="293" t="n">
        <f aca="false">SUM(H78:AL78)</f>
        <v>0</v>
      </c>
      <c r="AN78" s="1"/>
      <c r="AO78" s="1"/>
      <c r="AP78" s="1"/>
      <c r="AQ78" s="1"/>
      <c r="AR78" s="1"/>
      <c r="AS78" s="1"/>
      <c r="AT78" s="1"/>
    </row>
    <row r="79" customFormat="false" ht="12.75" hidden="true" customHeight="true" outlineLevel="0" collapsed="false">
      <c r="A79" s="303" t="s">
        <v>210</v>
      </c>
      <c r="B79" s="304"/>
      <c r="C79" s="289"/>
      <c r="D79" s="290" t="n">
        <v>0</v>
      </c>
      <c r="E79" s="291" t="n">
        <f aca="false">AM79</f>
        <v>0</v>
      </c>
      <c r="F79" s="305" t="n">
        <f aca="false">E79-D79</f>
        <v>0</v>
      </c>
      <c r="G79" s="284"/>
      <c r="H79" s="306" t="n">
        <v>0</v>
      </c>
      <c r="I79" s="306" t="n">
        <v>0</v>
      </c>
      <c r="J79" s="306" t="n">
        <v>0</v>
      </c>
      <c r="K79" s="306" t="n">
        <v>0</v>
      </c>
      <c r="L79" s="306" t="n">
        <v>0</v>
      </c>
      <c r="M79" s="306" t="n">
        <v>0</v>
      </c>
      <c r="N79" s="306" t="n">
        <v>0</v>
      </c>
      <c r="O79" s="306" t="n">
        <v>0</v>
      </c>
      <c r="P79" s="306" t="n">
        <v>0</v>
      </c>
      <c r="Q79" s="306" t="n">
        <v>0</v>
      </c>
      <c r="R79" s="306" t="n">
        <v>0</v>
      </c>
      <c r="S79" s="306" t="n">
        <v>0</v>
      </c>
      <c r="T79" s="306" t="n">
        <v>0</v>
      </c>
      <c r="U79" s="306" t="n">
        <v>0</v>
      </c>
      <c r="V79" s="306" t="n">
        <v>0</v>
      </c>
      <c r="W79" s="306" t="n">
        <v>0</v>
      </c>
      <c r="X79" s="306" t="n">
        <v>0</v>
      </c>
      <c r="Y79" s="306" t="n">
        <v>0</v>
      </c>
      <c r="Z79" s="306" t="n">
        <v>0</v>
      </c>
      <c r="AA79" s="306" t="n">
        <v>0</v>
      </c>
      <c r="AB79" s="306" t="n">
        <v>0</v>
      </c>
      <c r="AC79" s="306" t="n">
        <v>0</v>
      </c>
      <c r="AD79" s="306" t="n">
        <v>0</v>
      </c>
      <c r="AE79" s="306" t="n">
        <v>0</v>
      </c>
      <c r="AF79" s="306" t="n">
        <v>0</v>
      </c>
      <c r="AG79" s="306" t="n">
        <v>0</v>
      </c>
      <c r="AH79" s="306" t="n">
        <v>0</v>
      </c>
      <c r="AI79" s="306" t="n">
        <v>0</v>
      </c>
      <c r="AJ79" s="306" t="n">
        <v>0</v>
      </c>
      <c r="AK79" s="306" t="n">
        <v>0</v>
      </c>
      <c r="AL79" s="306" t="n">
        <v>0</v>
      </c>
      <c r="AM79" s="293" t="n">
        <f aca="false">SUM(H79:AL79)</f>
        <v>0</v>
      </c>
      <c r="AN79" s="1"/>
      <c r="AO79" s="1"/>
      <c r="AP79" s="1"/>
      <c r="AQ79" s="1"/>
      <c r="AR79" s="1"/>
      <c r="AS79" s="1"/>
      <c r="AT79" s="1"/>
    </row>
    <row r="80" customFormat="false" ht="12.75" hidden="true" customHeight="true" outlineLevel="0" collapsed="false">
      <c r="A80" s="303" t="s">
        <v>211</v>
      </c>
      <c r="B80" s="304"/>
      <c r="C80" s="289"/>
      <c r="D80" s="290" t="n">
        <v>0</v>
      </c>
      <c r="E80" s="291" t="n">
        <f aca="false">AM80</f>
        <v>0</v>
      </c>
      <c r="F80" s="305" t="n">
        <f aca="false">E80-D80</f>
        <v>0</v>
      </c>
      <c r="G80" s="284"/>
      <c r="H80" s="306" t="n">
        <v>0</v>
      </c>
      <c r="I80" s="306" t="n">
        <v>0</v>
      </c>
      <c r="J80" s="306" t="n">
        <v>0</v>
      </c>
      <c r="K80" s="306" t="n">
        <v>0</v>
      </c>
      <c r="L80" s="306" t="n">
        <v>0</v>
      </c>
      <c r="M80" s="306" t="n">
        <v>0</v>
      </c>
      <c r="N80" s="306" t="n">
        <v>0</v>
      </c>
      <c r="O80" s="306" t="n">
        <v>0</v>
      </c>
      <c r="P80" s="306" t="n">
        <v>0</v>
      </c>
      <c r="Q80" s="306" t="n">
        <v>0</v>
      </c>
      <c r="R80" s="306" t="n">
        <v>0</v>
      </c>
      <c r="S80" s="306" t="n">
        <v>0</v>
      </c>
      <c r="T80" s="306" t="n">
        <v>0</v>
      </c>
      <c r="U80" s="306" t="n">
        <v>0</v>
      </c>
      <c r="V80" s="306" t="n">
        <v>0</v>
      </c>
      <c r="W80" s="306" t="n">
        <v>0</v>
      </c>
      <c r="X80" s="306" t="n">
        <v>0</v>
      </c>
      <c r="Y80" s="306" t="n">
        <v>0</v>
      </c>
      <c r="Z80" s="306" t="n">
        <v>0</v>
      </c>
      <c r="AA80" s="306" t="n">
        <v>0</v>
      </c>
      <c r="AB80" s="306" t="n">
        <v>0</v>
      </c>
      <c r="AC80" s="306" t="n">
        <v>0</v>
      </c>
      <c r="AD80" s="306" t="n">
        <v>0</v>
      </c>
      <c r="AE80" s="306" t="n">
        <v>0</v>
      </c>
      <c r="AF80" s="306" t="n">
        <v>0</v>
      </c>
      <c r="AG80" s="306" t="n">
        <v>0</v>
      </c>
      <c r="AH80" s="306" t="n">
        <v>0</v>
      </c>
      <c r="AI80" s="306" t="n">
        <v>0</v>
      </c>
      <c r="AJ80" s="306" t="n">
        <v>0</v>
      </c>
      <c r="AK80" s="306" t="n">
        <v>0</v>
      </c>
      <c r="AL80" s="306" t="n">
        <v>0</v>
      </c>
      <c r="AM80" s="293" t="n">
        <f aca="false">SUM(H80:AL80)</f>
        <v>0</v>
      </c>
      <c r="AN80" s="1"/>
      <c r="AO80" s="1"/>
      <c r="AP80" s="1"/>
      <c r="AQ80" s="1"/>
      <c r="AR80" s="1"/>
      <c r="AS80" s="1"/>
      <c r="AT80" s="1"/>
    </row>
    <row r="81" customFormat="false" ht="12.75" hidden="true" customHeight="true" outlineLevel="0" collapsed="false">
      <c r="A81" s="303" t="s">
        <v>212</v>
      </c>
      <c r="B81" s="304"/>
      <c r="C81" s="289"/>
      <c r="D81" s="290" t="n">
        <v>0</v>
      </c>
      <c r="E81" s="291" t="n">
        <f aca="false">AM81</f>
        <v>0</v>
      </c>
      <c r="F81" s="305" t="n">
        <f aca="false">E81-D81</f>
        <v>0</v>
      </c>
      <c r="G81" s="284"/>
      <c r="H81" s="306" t="n">
        <v>0</v>
      </c>
      <c r="I81" s="306" t="n">
        <v>0</v>
      </c>
      <c r="J81" s="306" t="n">
        <v>0</v>
      </c>
      <c r="K81" s="306" t="n">
        <v>0</v>
      </c>
      <c r="L81" s="306" t="n">
        <v>0</v>
      </c>
      <c r="M81" s="306" t="n">
        <v>0</v>
      </c>
      <c r="N81" s="306" t="n">
        <v>0</v>
      </c>
      <c r="O81" s="306" t="n">
        <v>0</v>
      </c>
      <c r="P81" s="306" t="n">
        <v>0</v>
      </c>
      <c r="Q81" s="306" t="n">
        <v>0</v>
      </c>
      <c r="R81" s="306" t="n">
        <v>0</v>
      </c>
      <c r="S81" s="306" t="n">
        <v>0</v>
      </c>
      <c r="T81" s="306" t="n">
        <v>0</v>
      </c>
      <c r="U81" s="306" t="n">
        <v>0</v>
      </c>
      <c r="V81" s="306" t="n">
        <v>0</v>
      </c>
      <c r="W81" s="306" t="n">
        <v>0</v>
      </c>
      <c r="X81" s="306" t="n">
        <v>0</v>
      </c>
      <c r="Y81" s="306" t="n">
        <v>0</v>
      </c>
      <c r="Z81" s="306" t="n">
        <v>0</v>
      </c>
      <c r="AA81" s="306" t="n">
        <v>0</v>
      </c>
      <c r="AB81" s="306" t="n">
        <v>0</v>
      </c>
      <c r="AC81" s="306" t="n">
        <v>0</v>
      </c>
      <c r="AD81" s="306" t="n">
        <v>0</v>
      </c>
      <c r="AE81" s="306" t="n">
        <v>0</v>
      </c>
      <c r="AF81" s="306" t="n">
        <v>0</v>
      </c>
      <c r="AG81" s="306" t="n">
        <v>0</v>
      </c>
      <c r="AH81" s="306" t="n">
        <v>0</v>
      </c>
      <c r="AI81" s="306" t="n">
        <v>0</v>
      </c>
      <c r="AJ81" s="306" t="n">
        <v>0</v>
      </c>
      <c r="AK81" s="306" t="n">
        <v>0</v>
      </c>
      <c r="AL81" s="306" t="n">
        <v>0</v>
      </c>
      <c r="AM81" s="293" t="n">
        <f aca="false">SUM(H81:AL81)</f>
        <v>0</v>
      </c>
      <c r="AN81" s="1"/>
      <c r="AO81" s="1"/>
      <c r="AP81" s="1"/>
      <c r="AQ81" s="1"/>
      <c r="AR81" s="1"/>
      <c r="AS81" s="1"/>
      <c r="AT81" s="1"/>
    </row>
    <row r="82" customFormat="false" ht="12.75" hidden="false" customHeight="true" outlineLevel="0" collapsed="false">
      <c r="A82" s="303" t="s">
        <v>213</v>
      </c>
      <c r="B82" s="304"/>
      <c r="C82" s="289"/>
      <c r="D82" s="290" t="n">
        <v>0</v>
      </c>
      <c r="E82" s="291" t="n">
        <f aca="false">AM82</f>
        <v>0</v>
      </c>
      <c r="F82" s="305" t="n">
        <f aca="false">E82-D82</f>
        <v>0</v>
      </c>
      <c r="G82" s="284"/>
      <c r="H82" s="306" t="n">
        <v>0</v>
      </c>
      <c r="I82" s="306" t="n">
        <v>0</v>
      </c>
      <c r="J82" s="306" t="n">
        <v>0</v>
      </c>
      <c r="K82" s="306" t="n">
        <v>0</v>
      </c>
      <c r="L82" s="306" t="n">
        <v>0</v>
      </c>
      <c r="M82" s="306" t="n">
        <v>0</v>
      </c>
      <c r="N82" s="306" t="n">
        <v>0</v>
      </c>
      <c r="O82" s="306" t="n">
        <v>0</v>
      </c>
      <c r="P82" s="306" t="n">
        <v>0</v>
      </c>
      <c r="Q82" s="306" t="n">
        <v>0</v>
      </c>
      <c r="R82" s="306" t="n">
        <v>0</v>
      </c>
      <c r="S82" s="306" t="n">
        <v>0</v>
      </c>
      <c r="T82" s="306" t="n">
        <v>0</v>
      </c>
      <c r="U82" s="306" t="n">
        <v>0</v>
      </c>
      <c r="V82" s="306" t="n">
        <v>0</v>
      </c>
      <c r="W82" s="306" t="n">
        <v>0</v>
      </c>
      <c r="X82" s="306" t="n">
        <v>0</v>
      </c>
      <c r="Y82" s="306" t="n">
        <v>0</v>
      </c>
      <c r="Z82" s="306" t="n">
        <v>0</v>
      </c>
      <c r="AA82" s="306" t="n">
        <v>0</v>
      </c>
      <c r="AB82" s="306" t="n">
        <v>0</v>
      </c>
      <c r="AC82" s="306" t="n">
        <v>0</v>
      </c>
      <c r="AD82" s="306" t="n">
        <v>0</v>
      </c>
      <c r="AE82" s="306" t="n">
        <v>0</v>
      </c>
      <c r="AF82" s="306" t="n">
        <v>0</v>
      </c>
      <c r="AG82" s="306" t="n">
        <v>0</v>
      </c>
      <c r="AH82" s="306" t="n">
        <v>0</v>
      </c>
      <c r="AI82" s="306" t="n">
        <v>0</v>
      </c>
      <c r="AJ82" s="306" t="n">
        <v>0</v>
      </c>
      <c r="AK82" s="306" t="n">
        <v>0</v>
      </c>
      <c r="AL82" s="306" t="n">
        <v>0</v>
      </c>
      <c r="AM82" s="293" t="n">
        <f aca="false">SUM(H82:AL82)</f>
        <v>0</v>
      </c>
      <c r="AN82" s="1"/>
      <c r="AO82" s="1"/>
      <c r="AP82" s="1"/>
      <c r="AQ82" s="1"/>
      <c r="AR82" s="1"/>
      <c r="AS82" s="1"/>
      <c r="AT82" s="1"/>
    </row>
    <row r="83" customFormat="false" ht="12.75" hidden="false" customHeight="true" outlineLevel="0" collapsed="false">
      <c r="A83" s="303" t="s">
        <v>214</v>
      </c>
      <c r="B83" s="304"/>
      <c r="C83" s="289"/>
      <c r="D83" s="290" t="n">
        <v>0</v>
      </c>
      <c r="E83" s="291" t="n">
        <f aca="false">AM83</f>
        <v>0</v>
      </c>
      <c r="F83" s="305" t="n">
        <f aca="false">E83-D83</f>
        <v>0</v>
      </c>
      <c r="G83" s="307" t="s">
        <v>215</v>
      </c>
      <c r="H83" s="308"/>
      <c r="I83" s="308"/>
      <c r="J83" s="308"/>
      <c r="K83" s="308"/>
      <c r="L83" s="308"/>
      <c r="M83" s="308"/>
      <c r="N83" s="308"/>
      <c r="O83" s="308"/>
      <c r="P83" s="308"/>
      <c r="Q83" s="308"/>
      <c r="R83" s="308"/>
      <c r="S83" s="308"/>
      <c r="T83" s="308"/>
      <c r="U83" s="308"/>
      <c r="V83" s="308"/>
      <c r="W83" s="308"/>
      <c r="X83" s="308"/>
      <c r="Y83" s="308"/>
      <c r="Z83" s="308"/>
      <c r="AA83" s="308"/>
      <c r="AB83" s="308"/>
      <c r="AC83" s="308"/>
      <c r="AD83" s="308"/>
      <c r="AE83" s="308"/>
      <c r="AF83" s="308"/>
      <c r="AG83" s="308"/>
      <c r="AH83" s="308"/>
      <c r="AI83" s="308"/>
      <c r="AJ83" s="308"/>
      <c r="AK83" s="308"/>
      <c r="AL83" s="308"/>
      <c r="AM83" s="293" t="n">
        <f aca="false">SUM(H83:AL83)</f>
        <v>0</v>
      </c>
      <c r="AN83" s="1"/>
      <c r="AO83" s="1"/>
      <c r="AP83" s="1"/>
      <c r="AQ83" s="1"/>
      <c r="AR83" s="1"/>
      <c r="AS83" s="1"/>
      <c r="AT83" s="1"/>
    </row>
    <row r="84" customFormat="false" ht="12.75" hidden="true" customHeight="true" outlineLevel="0" collapsed="false">
      <c r="A84" s="309" t="s">
        <v>216</v>
      </c>
      <c r="B84" s="304"/>
      <c r="C84" s="289"/>
      <c r="D84" s="290" t="n">
        <v>0</v>
      </c>
      <c r="E84" s="291" t="n">
        <f aca="false">AM84</f>
        <v>0</v>
      </c>
      <c r="F84" s="305" t="n">
        <f aca="false">E84-D84</f>
        <v>0</v>
      </c>
      <c r="G84" s="284"/>
      <c r="H84" s="306" t="n">
        <v>0</v>
      </c>
      <c r="I84" s="306" t="n">
        <v>0</v>
      </c>
      <c r="J84" s="306" t="n">
        <v>0</v>
      </c>
      <c r="K84" s="306" t="n">
        <v>0</v>
      </c>
      <c r="L84" s="306" t="n">
        <v>0</v>
      </c>
      <c r="M84" s="306" t="n">
        <v>0</v>
      </c>
      <c r="N84" s="306" t="n">
        <v>0</v>
      </c>
      <c r="O84" s="306" t="n">
        <v>0</v>
      </c>
      <c r="P84" s="306" t="n">
        <v>0</v>
      </c>
      <c r="Q84" s="306" t="n">
        <v>0</v>
      </c>
      <c r="R84" s="306" t="n">
        <v>0</v>
      </c>
      <c r="S84" s="306" t="n">
        <v>0</v>
      </c>
      <c r="T84" s="306" t="n">
        <v>0</v>
      </c>
      <c r="U84" s="306" t="n">
        <v>0</v>
      </c>
      <c r="V84" s="306" t="n">
        <v>0</v>
      </c>
      <c r="W84" s="306" t="n">
        <v>0</v>
      </c>
      <c r="X84" s="306" t="n">
        <v>0</v>
      </c>
      <c r="Y84" s="306" t="n">
        <v>0</v>
      </c>
      <c r="Z84" s="306" t="n">
        <v>0</v>
      </c>
      <c r="AA84" s="306" t="n">
        <v>0</v>
      </c>
      <c r="AB84" s="306" t="n">
        <v>0</v>
      </c>
      <c r="AC84" s="306" t="n">
        <v>0</v>
      </c>
      <c r="AD84" s="306" t="n">
        <v>0</v>
      </c>
      <c r="AE84" s="306" t="n">
        <v>0</v>
      </c>
      <c r="AF84" s="306" t="n">
        <v>0</v>
      </c>
      <c r="AG84" s="306" t="n">
        <v>0</v>
      </c>
      <c r="AH84" s="306" t="n">
        <v>0</v>
      </c>
      <c r="AI84" s="306" t="n">
        <v>0</v>
      </c>
      <c r="AJ84" s="306" t="n">
        <v>0</v>
      </c>
      <c r="AK84" s="306" t="n">
        <v>0</v>
      </c>
      <c r="AL84" s="306" t="n">
        <v>0</v>
      </c>
      <c r="AM84" s="293" t="n">
        <f aca="false">SUM(H84:AL84)</f>
        <v>0</v>
      </c>
      <c r="AN84" s="1"/>
      <c r="AO84" s="1"/>
      <c r="AP84" s="1"/>
      <c r="AQ84" s="1"/>
      <c r="AR84" s="1"/>
      <c r="AS84" s="1"/>
      <c r="AT84" s="1"/>
    </row>
    <row r="85" customFormat="false" ht="12.75" hidden="true" customHeight="true" outlineLevel="0" collapsed="false">
      <c r="A85" s="309" t="s">
        <v>216</v>
      </c>
      <c r="B85" s="304"/>
      <c r="C85" s="289"/>
      <c r="D85" s="290" t="n">
        <v>0</v>
      </c>
      <c r="E85" s="291" t="n">
        <f aca="false">AM85</f>
        <v>0</v>
      </c>
      <c r="F85" s="305" t="n">
        <f aca="false">E85-D85</f>
        <v>0</v>
      </c>
      <c r="G85" s="284"/>
      <c r="H85" s="306" t="n">
        <v>0</v>
      </c>
      <c r="I85" s="306" t="n">
        <v>0</v>
      </c>
      <c r="J85" s="306" t="n">
        <v>0</v>
      </c>
      <c r="K85" s="306" t="n">
        <v>0</v>
      </c>
      <c r="L85" s="306" t="n">
        <v>0</v>
      </c>
      <c r="M85" s="306" t="n">
        <v>0</v>
      </c>
      <c r="N85" s="306" t="n">
        <v>0</v>
      </c>
      <c r="O85" s="306" t="n">
        <v>0</v>
      </c>
      <c r="P85" s="306" t="n">
        <v>0</v>
      </c>
      <c r="Q85" s="306" t="n">
        <v>0</v>
      </c>
      <c r="R85" s="306" t="n">
        <v>0</v>
      </c>
      <c r="S85" s="306" t="n">
        <v>0</v>
      </c>
      <c r="T85" s="306" t="n">
        <v>0</v>
      </c>
      <c r="U85" s="306" t="n">
        <v>0</v>
      </c>
      <c r="V85" s="306" t="n">
        <v>0</v>
      </c>
      <c r="W85" s="306" t="n">
        <v>0</v>
      </c>
      <c r="X85" s="306" t="n">
        <v>0</v>
      </c>
      <c r="Y85" s="306" t="n">
        <v>0</v>
      </c>
      <c r="Z85" s="306" t="n">
        <v>0</v>
      </c>
      <c r="AA85" s="306" t="n">
        <v>0</v>
      </c>
      <c r="AB85" s="306" t="n">
        <v>0</v>
      </c>
      <c r="AC85" s="306" t="n">
        <v>0</v>
      </c>
      <c r="AD85" s="306" t="n">
        <v>0</v>
      </c>
      <c r="AE85" s="306" t="n">
        <v>0</v>
      </c>
      <c r="AF85" s="306" t="n">
        <v>0</v>
      </c>
      <c r="AG85" s="306" t="n">
        <v>0</v>
      </c>
      <c r="AH85" s="306" t="n">
        <v>0</v>
      </c>
      <c r="AI85" s="306" t="n">
        <v>0</v>
      </c>
      <c r="AJ85" s="306" t="n">
        <v>0</v>
      </c>
      <c r="AK85" s="306" t="n">
        <v>0</v>
      </c>
      <c r="AL85" s="306" t="n">
        <v>0</v>
      </c>
      <c r="AM85" s="293" t="n">
        <f aca="false">SUM(H85:AL85)</f>
        <v>0</v>
      </c>
      <c r="AN85" s="1"/>
      <c r="AO85" s="1"/>
      <c r="AP85" s="1"/>
      <c r="AQ85" s="1"/>
      <c r="AR85" s="1"/>
      <c r="AS85" s="1"/>
      <c r="AT85" s="1"/>
    </row>
    <row r="86" customFormat="false" ht="12.75" hidden="true" customHeight="true" outlineLevel="0" collapsed="false">
      <c r="A86" s="309" t="s">
        <v>216</v>
      </c>
      <c r="B86" s="304"/>
      <c r="C86" s="289"/>
      <c r="D86" s="290" t="n">
        <v>0</v>
      </c>
      <c r="E86" s="291" t="n">
        <f aca="false">AM86</f>
        <v>0</v>
      </c>
      <c r="F86" s="305" t="n">
        <f aca="false">E86-D86</f>
        <v>0</v>
      </c>
      <c r="G86" s="284"/>
      <c r="H86" s="306" t="n">
        <v>0</v>
      </c>
      <c r="I86" s="306" t="n">
        <v>0</v>
      </c>
      <c r="J86" s="306" t="n">
        <v>0</v>
      </c>
      <c r="K86" s="306" t="n">
        <v>0</v>
      </c>
      <c r="L86" s="306" t="n">
        <v>0</v>
      </c>
      <c r="M86" s="306" t="n">
        <v>0</v>
      </c>
      <c r="N86" s="306" t="n">
        <v>0</v>
      </c>
      <c r="O86" s="306" t="n">
        <v>0</v>
      </c>
      <c r="P86" s="306" t="n">
        <v>0</v>
      </c>
      <c r="Q86" s="306" t="n">
        <v>0</v>
      </c>
      <c r="R86" s="306" t="n">
        <v>0</v>
      </c>
      <c r="S86" s="306" t="n">
        <v>0</v>
      </c>
      <c r="T86" s="306" t="n">
        <v>0</v>
      </c>
      <c r="U86" s="306" t="n">
        <v>0</v>
      </c>
      <c r="V86" s="306" t="n">
        <v>0</v>
      </c>
      <c r="W86" s="306" t="n">
        <v>0</v>
      </c>
      <c r="X86" s="306" t="n">
        <v>0</v>
      </c>
      <c r="Y86" s="306" t="n">
        <v>0</v>
      </c>
      <c r="Z86" s="306" t="n">
        <v>0</v>
      </c>
      <c r="AA86" s="306" t="n">
        <v>0</v>
      </c>
      <c r="AB86" s="306" t="n">
        <v>0</v>
      </c>
      <c r="AC86" s="306" t="n">
        <v>0</v>
      </c>
      <c r="AD86" s="306" t="n">
        <v>0</v>
      </c>
      <c r="AE86" s="306" t="n">
        <v>0</v>
      </c>
      <c r="AF86" s="306" t="n">
        <v>0</v>
      </c>
      <c r="AG86" s="306" t="n">
        <v>0</v>
      </c>
      <c r="AH86" s="306" t="n">
        <v>0</v>
      </c>
      <c r="AI86" s="306" t="n">
        <v>0</v>
      </c>
      <c r="AJ86" s="306" t="n">
        <v>0</v>
      </c>
      <c r="AK86" s="306" t="n">
        <v>0</v>
      </c>
      <c r="AL86" s="306" t="n">
        <v>0</v>
      </c>
      <c r="AM86" s="293" t="n">
        <f aca="false">SUM(H86:AL86)</f>
        <v>0</v>
      </c>
      <c r="AN86" s="1"/>
      <c r="AO86" s="1"/>
      <c r="AP86" s="1"/>
      <c r="AQ86" s="1"/>
      <c r="AR86" s="1"/>
      <c r="AS86" s="1"/>
      <c r="AT86" s="1"/>
    </row>
    <row r="87" customFormat="false" ht="12.75" hidden="false" customHeight="true" outlineLevel="0" collapsed="false">
      <c r="A87" s="303" t="s">
        <v>217</v>
      </c>
      <c r="B87" s="304"/>
      <c r="C87" s="289"/>
      <c r="D87" s="290" t="n">
        <v>0</v>
      </c>
      <c r="E87" s="291" t="n">
        <f aca="false">AM87</f>
        <v>0</v>
      </c>
      <c r="F87" s="305" t="n">
        <f aca="false">E87-D87</f>
        <v>0</v>
      </c>
      <c r="G87" s="284"/>
      <c r="H87" s="306" t="n">
        <v>0</v>
      </c>
      <c r="I87" s="306" t="n">
        <v>0</v>
      </c>
      <c r="J87" s="306" t="n">
        <v>0</v>
      </c>
      <c r="K87" s="306" t="n">
        <v>0</v>
      </c>
      <c r="L87" s="306" t="n">
        <v>0</v>
      </c>
      <c r="M87" s="306" t="n">
        <v>0</v>
      </c>
      <c r="N87" s="306" t="n">
        <v>0</v>
      </c>
      <c r="O87" s="306" t="n">
        <v>0</v>
      </c>
      <c r="P87" s="306" t="n">
        <v>0</v>
      </c>
      <c r="Q87" s="306" t="n">
        <v>0</v>
      </c>
      <c r="R87" s="306" t="n">
        <v>0</v>
      </c>
      <c r="S87" s="306" t="n">
        <v>0</v>
      </c>
      <c r="T87" s="306" t="n">
        <v>0</v>
      </c>
      <c r="U87" s="306" t="n">
        <v>0</v>
      </c>
      <c r="V87" s="306" t="n">
        <v>0</v>
      </c>
      <c r="W87" s="306" t="n">
        <v>0</v>
      </c>
      <c r="X87" s="306" t="n">
        <v>0</v>
      </c>
      <c r="Y87" s="306" t="n">
        <v>0</v>
      </c>
      <c r="Z87" s="306" t="n">
        <v>0</v>
      </c>
      <c r="AA87" s="306" t="n">
        <v>0</v>
      </c>
      <c r="AB87" s="306" t="n">
        <v>0</v>
      </c>
      <c r="AC87" s="306" t="n">
        <v>0</v>
      </c>
      <c r="AD87" s="306" t="n">
        <v>0</v>
      </c>
      <c r="AE87" s="306" t="n">
        <v>0</v>
      </c>
      <c r="AF87" s="306" t="n">
        <v>0</v>
      </c>
      <c r="AG87" s="306" t="n">
        <v>0</v>
      </c>
      <c r="AH87" s="306" t="n">
        <v>0</v>
      </c>
      <c r="AI87" s="306" t="n">
        <v>0</v>
      </c>
      <c r="AJ87" s="306" t="n">
        <v>0</v>
      </c>
      <c r="AK87" s="306" t="n">
        <v>0</v>
      </c>
      <c r="AL87" s="306" t="n">
        <v>0</v>
      </c>
      <c r="AM87" s="293" t="n">
        <f aca="false">SUM(H87:AL87)</f>
        <v>0</v>
      </c>
      <c r="AN87" s="1"/>
      <c r="AO87" s="1"/>
      <c r="AP87" s="1"/>
      <c r="AQ87" s="1"/>
      <c r="AR87" s="1"/>
      <c r="AS87" s="1"/>
      <c r="AT87" s="1"/>
    </row>
    <row r="88" customFormat="false" ht="12.75" hidden="false" customHeight="true" outlineLevel="0" collapsed="false">
      <c r="A88" s="288" t="s">
        <v>218</v>
      </c>
      <c r="B88" s="304"/>
      <c r="C88" s="289"/>
      <c r="D88" s="290" t="n">
        <v>0</v>
      </c>
      <c r="E88" s="291" t="n">
        <f aca="false">AM88</f>
        <v>0</v>
      </c>
      <c r="F88" s="305" t="n">
        <f aca="false">E88-D88</f>
        <v>0</v>
      </c>
      <c r="G88" s="284"/>
      <c r="H88" s="306" t="n">
        <v>0</v>
      </c>
      <c r="I88" s="306" t="n">
        <v>0</v>
      </c>
      <c r="J88" s="306" t="n">
        <v>0</v>
      </c>
      <c r="K88" s="306" t="n">
        <v>0</v>
      </c>
      <c r="L88" s="306" t="n">
        <v>0</v>
      </c>
      <c r="M88" s="306" t="n">
        <v>0</v>
      </c>
      <c r="N88" s="306" t="n">
        <v>0</v>
      </c>
      <c r="O88" s="306" t="n">
        <v>0</v>
      </c>
      <c r="P88" s="306" t="n">
        <v>0</v>
      </c>
      <c r="Q88" s="306" t="n">
        <v>0</v>
      </c>
      <c r="R88" s="306" t="n">
        <v>0</v>
      </c>
      <c r="S88" s="306" t="n">
        <v>0</v>
      </c>
      <c r="T88" s="306" t="n">
        <v>0</v>
      </c>
      <c r="U88" s="306" t="n">
        <v>0</v>
      </c>
      <c r="V88" s="306" t="n">
        <v>0</v>
      </c>
      <c r="W88" s="306" t="n">
        <v>0</v>
      </c>
      <c r="X88" s="306" t="n">
        <v>0</v>
      </c>
      <c r="Y88" s="306" t="n">
        <v>0</v>
      </c>
      <c r="Z88" s="306" t="n">
        <v>0</v>
      </c>
      <c r="AA88" s="306" t="n">
        <v>0</v>
      </c>
      <c r="AB88" s="306" t="n">
        <v>0</v>
      </c>
      <c r="AC88" s="306" t="n">
        <v>0</v>
      </c>
      <c r="AD88" s="306" t="n">
        <v>0</v>
      </c>
      <c r="AE88" s="306" t="n">
        <v>0</v>
      </c>
      <c r="AF88" s="306" t="n">
        <v>0</v>
      </c>
      <c r="AG88" s="306" t="n">
        <v>0</v>
      </c>
      <c r="AH88" s="306" t="n">
        <v>0</v>
      </c>
      <c r="AI88" s="306" t="n">
        <v>0</v>
      </c>
      <c r="AJ88" s="306" t="n">
        <v>0</v>
      </c>
      <c r="AK88" s="306" t="n">
        <v>0</v>
      </c>
      <c r="AL88" s="306" t="n">
        <v>0</v>
      </c>
      <c r="AM88" s="293" t="n">
        <f aca="false">SUM(H88:AL88)</f>
        <v>0</v>
      </c>
      <c r="AN88" s="1"/>
      <c r="AO88" s="1"/>
      <c r="AP88" s="1"/>
      <c r="AQ88" s="1"/>
      <c r="AR88" s="1"/>
      <c r="AS88" s="1"/>
      <c r="AT88" s="1"/>
    </row>
    <row r="89" customFormat="false" ht="12.75" hidden="true" customHeight="true" outlineLevel="0" collapsed="false">
      <c r="A89" s="288" t="s">
        <v>219</v>
      </c>
      <c r="B89" s="304"/>
      <c r="C89" s="289"/>
      <c r="D89" s="290" t="n">
        <v>0</v>
      </c>
      <c r="E89" s="291" t="n">
        <f aca="false">AM89</f>
        <v>0</v>
      </c>
      <c r="F89" s="305" t="n">
        <f aca="false">E89-D89</f>
        <v>0</v>
      </c>
      <c r="G89" s="284"/>
      <c r="H89" s="306" t="n">
        <v>0</v>
      </c>
      <c r="I89" s="306" t="n">
        <v>0</v>
      </c>
      <c r="J89" s="306" t="n">
        <v>0</v>
      </c>
      <c r="K89" s="306" t="n">
        <v>0</v>
      </c>
      <c r="L89" s="306" t="n">
        <v>0</v>
      </c>
      <c r="M89" s="306" t="n">
        <v>0</v>
      </c>
      <c r="N89" s="306" t="n">
        <v>0</v>
      </c>
      <c r="O89" s="306" t="n">
        <v>0</v>
      </c>
      <c r="P89" s="306" t="n">
        <v>0</v>
      </c>
      <c r="Q89" s="306" t="n">
        <v>0</v>
      </c>
      <c r="R89" s="306" t="n">
        <v>0</v>
      </c>
      <c r="S89" s="306" t="n">
        <v>0</v>
      </c>
      <c r="T89" s="306" t="n">
        <v>0</v>
      </c>
      <c r="U89" s="306" t="n">
        <v>0</v>
      </c>
      <c r="V89" s="306" t="n">
        <v>0</v>
      </c>
      <c r="W89" s="306" t="n">
        <v>0</v>
      </c>
      <c r="X89" s="306" t="n">
        <v>0</v>
      </c>
      <c r="Y89" s="306" t="n">
        <v>0</v>
      </c>
      <c r="Z89" s="306" t="n">
        <v>0</v>
      </c>
      <c r="AA89" s="306" t="n">
        <v>0</v>
      </c>
      <c r="AB89" s="306" t="n">
        <v>0</v>
      </c>
      <c r="AC89" s="306" t="n">
        <v>0</v>
      </c>
      <c r="AD89" s="306" t="n">
        <v>0</v>
      </c>
      <c r="AE89" s="306" t="n">
        <v>0</v>
      </c>
      <c r="AF89" s="306" t="n">
        <v>0</v>
      </c>
      <c r="AG89" s="306" t="n">
        <v>0</v>
      </c>
      <c r="AH89" s="306" t="n">
        <v>0</v>
      </c>
      <c r="AI89" s="306" t="n">
        <v>0</v>
      </c>
      <c r="AJ89" s="306" t="n">
        <v>0</v>
      </c>
      <c r="AK89" s="306" t="n">
        <v>0</v>
      </c>
      <c r="AL89" s="306" t="n">
        <v>0</v>
      </c>
      <c r="AM89" s="293" t="n">
        <f aca="false">SUM(H89:AL89)</f>
        <v>0</v>
      </c>
      <c r="AN89" s="1"/>
      <c r="AO89" s="1"/>
      <c r="AP89" s="1"/>
      <c r="AQ89" s="1"/>
      <c r="AR89" s="1"/>
      <c r="AS89" s="1"/>
      <c r="AT89" s="1"/>
    </row>
    <row r="90" customFormat="false" ht="12.75" hidden="true" customHeight="true" outlineLevel="0" collapsed="false">
      <c r="A90" s="288" t="s">
        <v>220</v>
      </c>
      <c r="B90" s="304"/>
      <c r="C90" s="289"/>
      <c r="D90" s="290" t="n">
        <v>0</v>
      </c>
      <c r="E90" s="291" t="n">
        <f aca="false">AM90</f>
        <v>0</v>
      </c>
      <c r="F90" s="305" t="n">
        <f aca="false">E90-D90</f>
        <v>0</v>
      </c>
      <c r="G90" s="284"/>
      <c r="H90" s="306" t="n">
        <v>0</v>
      </c>
      <c r="I90" s="306" t="n">
        <v>0</v>
      </c>
      <c r="J90" s="306" t="n">
        <v>0</v>
      </c>
      <c r="K90" s="306" t="n">
        <v>0</v>
      </c>
      <c r="L90" s="306" t="n">
        <v>0</v>
      </c>
      <c r="M90" s="306" t="n">
        <v>0</v>
      </c>
      <c r="N90" s="306" t="n">
        <v>0</v>
      </c>
      <c r="O90" s="306" t="n">
        <v>0</v>
      </c>
      <c r="P90" s="306" t="n">
        <v>0</v>
      </c>
      <c r="Q90" s="306" t="n">
        <v>0</v>
      </c>
      <c r="R90" s="306" t="n">
        <v>0</v>
      </c>
      <c r="S90" s="306" t="n">
        <v>0</v>
      </c>
      <c r="T90" s="306" t="n">
        <v>0</v>
      </c>
      <c r="U90" s="306" t="n">
        <v>0</v>
      </c>
      <c r="V90" s="306" t="n">
        <v>0</v>
      </c>
      <c r="W90" s="306" t="n">
        <v>0</v>
      </c>
      <c r="X90" s="306" t="n">
        <v>0</v>
      </c>
      <c r="Y90" s="306" t="n">
        <v>0</v>
      </c>
      <c r="Z90" s="306" t="n">
        <v>0</v>
      </c>
      <c r="AA90" s="306" t="n">
        <v>0</v>
      </c>
      <c r="AB90" s="306" t="n">
        <v>0</v>
      </c>
      <c r="AC90" s="306" t="n">
        <v>0</v>
      </c>
      <c r="AD90" s="306" t="n">
        <v>0</v>
      </c>
      <c r="AE90" s="306" t="n">
        <v>0</v>
      </c>
      <c r="AF90" s="306" t="n">
        <v>0</v>
      </c>
      <c r="AG90" s="306" t="n">
        <v>0</v>
      </c>
      <c r="AH90" s="306" t="n">
        <v>0</v>
      </c>
      <c r="AI90" s="306" t="n">
        <v>0</v>
      </c>
      <c r="AJ90" s="306" t="n">
        <v>0</v>
      </c>
      <c r="AK90" s="306" t="n">
        <v>0</v>
      </c>
      <c r="AL90" s="306" t="n">
        <v>0</v>
      </c>
      <c r="AM90" s="293" t="n">
        <f aca="false">SUM(H90:AL90)</f>
        <v>0</v>
      </c>
      <c r="AN90" s="1"/>
      <c r="AO90" s="1"/>
      <c r="AP90" s="1"/>
      <c r="AQ90" s="1"/>
      <c r="AR90" s="1"/>
      <c r="AS90" s="1"/>
      <c r="AT90" s="1"/>
    </row>
    <row r="91" customFormat="false" ht="12.75" hidden="false" customHeight="true" outlineLevel="0" collapsed="false">
      <c r="A91" s="310" t="s">
        <v>221</v>
      </c>
      <c r="B91" s="311"/>
      <c r="C91" s="289"/>
      <c r="D91" s="290" t="n">
        <v>0</v>
      </c>
      <c r="E91" s="291" t="n">
        <f aca="false">AM91</f>
        <v>0</v>
      </c>
      <c r="F91" s="305" t="n">
        <f aca="false">E91-D91</f>
        <v>0</v>
      </c>
      <c r="G91" s="284"/>
      <c r="H91" s="312" t="n">
        <v>0</v>
      </c>
      <c r="I91" s="312" t="n">
        <v>0</v>
      </c>
      <c r="J91" s="312" t="n">
        <v>0</v>
      </c>
      <c r="K91" s="312" t="n">
        <v>0</v>
      </c>
      <c r="L91" s="312" t="n">
        <v>0</v>
      </c>
      <c r="M91" s="312" t="n">
        <v>0</v>
      </c>
      <c r="N91" s="312" t="n">
        <v>0</v>
      </c>
      <c r="O91" s="312" t="n">
        <v>0</v>
      </c>
      <c r="P91" s="312" t="n">
        <v>0</v>
      </c>
      <c r="Q91" s="312" t="n">
        <v>0</v>
      </c>
      <c r="R91" s="312" t="n">
        <v>0</v>
      </c>
      <c r="S91" s="312" t="n">
        <v>0</v>
      </c>
      <c r="T91" s="312" t="n">
        <v>0</v>
      </c>
      <c r="U91" s="312" t="n">
        <v>0</v>
      </c>
      <c r="V91" s="312" t="n">
        <v>0</v>
      </c>
      <c r="W91" s="312" t="n">
        <v>0</v>
      </c>
      <c r="X91" s="312" t="n">
        <v>0</v>
      </c>
      <c r="Y91" s="312" t="n">
        <v>0</v>
      </c>
      <c r="Z91" s="312" t="n">
        <v>0</v>
      </c>
      <c r="AA91" s="312" t="n">
        <v>0</v>
      </c>
      <c r="AB91" s="312" t="n">
        <v>0</v>
      </c>
      <c r="AC91" s="312" t="n">
        <v>0</v>
      </c>
      <c r="AD91" s="312" t="n">
        <v>0</v>
      </c>
      <c r="AE91" s="312" t="n">
        <v>0</v>
      </c>
      <c r="AF91" s="312" t="n">
        <v>0</v>
      </c>
      <c r="AG91" s="312" t="n">
        <v>0</v>
      </c>
      <c r="AH91" s="312" t="n">
        <v>0</v>
      </c>
      <c r="AI91" s="312" t="n">
        <v>0</v>
      </c>
      <c r="AJ91" s="312" t="n">
        <v>0</v>
      </c>
      <c r="AK91" s="312" t="n">
        <v>0</v>
      </c>
      <c r="AL91" s="312" t="n">
        <v>0</v>
      </c>
      <c r="AM91" s="293" t="n">
        <f aca="false">SUM(H91:AL91)</f>
        <v>0</v>
      </c>
      <c r="AN91" s="1"/>
      <c r="AO91" s="1"/>
      <c r="AP91" s="1"/>
      <c r="AQ91" s="1"/>
      <c r="AR91" s="1"/>
      <c r="AS91" s="1"/>
      <c r="AT91" s="1"/>
    </row>
    <row r="92" customFormat="false" ht="12.75" hidden="false" customHeight="true" outlineLevel="0" collapsed="false">
      <c r="A92" s="288" t="s">
        <v>222</v>
      </c>
      <c r="B92" s="304"/>
      <c r="C92" s="289"/>
      <c r="D92" s="290" t="n">
        <v>0</v>
      </c>
      <c r="E92" s="291" t="n">
        <f aca="false">AM92</f>
        <v>0</v>
      </c>
      <c r="F92" s="305" t="n">
        <f aca="false">E92-D92</f>
        <v>0</v>
      </c>
      <c r="G92" s="284"/>
      <c r="H92" s="306" t="n">
        <v>0</v>
      </c>
      <c r="I92" s="306" t="n">
        <v>0</v>
      </c>
      <c r="J92" s="306" t="n">
        <v>0</v>
      </c>
      <c r="K92" s="306" t="n">
        <v>0</v>
      </c>
      <c r="L92" s="306" t="n">
        <v>0</v>
      </c>
      <c r="M92" s="306" t="n">
        <v>0</v>
      </c>
      <c r="N92" s="306" t="n">
        <v>0</v>
      </c>
      <c r="O92" s="306" t="n">
        <v>0</v>
      </c>
      <c r="P92" s="306" t="n">
        <v>0</v>
      </c>
      <c r="Q92" s="306" t="n">
        <v>0</v>
      </c>
      <c r="R92" s="306" t="n">
        <v>0</v>
      </c>
      <c r="S92" s="306" t="n">
        <v>0</v>
      </c>
      <c r="T92" s="306" t="n">
        <v>0</v>
      </c>
      <c r="U92" s="306" t="n">
        <v>0</v>
      </c>
      <c r="V92" s="306" t="n">
        <v>0</v>
      </c>
      <c r="W92" s="306" t="n">
        <v>0</v>
      </c>
      <c r="X92" s="306" t="n">
        <v>0</v>
      </c>
      <c r="Y92" s="306" t="n">
        <v>0</v>
      </c>
      <c r="Z92" s="306" t="n">
        <v>0</v>
      </c>
      <c r="AA92" s="306" t="n">
        <v>0</v>
      </c>
      <c r="AB92" s="306" t="n">
        <v>0</v>
      </c>
      <c r="AC92" s="306" t="n">
        <v>0</v>
      </c>
      <c r="AD92" s="306" t="n">
        <v>0</v>
      </c>
      <c r="AE92" s="306" t="n">
        <v>0</v>
      </c>
      <c r="AF92" s="306" t="n">
        <v>0</v>
      </c>
      <c r="AG92" s="306" t="n">
        <v>0</v>
      </c>
      <c r="AH92" s="306" t="n">
        <v>0</v>
      </c>
      <c r="AI92" s="306" t="n">
        <v>0</v>
      </c>
      <c r="AJ92" s="306" t="n">
        <v>0</v>
      </c>
      <c r="AK92" s="306" t="n">
        <v>0</v>
      </c>
      <c r="AL92" s="306" t="n">
        <v>0</v>
      </c>
      <c r="AM92" s="293" t="n">
        <f aca="false">SUM(H92:AL92)</f>
        <v>0</v>
      </c>
      <c r="AN92" s="1"/>
      <c r="AO92" s="1"/>
      <c r="AP92" s="1"/>
      <c r="AQ92" s="1"/>
      <c r="AR92" s="1"/>
      <c r="AS92" s="1"/>
      <c r="AT92" s="1"/>
    </row>
    <row r="93" customFormat="false" ht="12.75" hidden="true" customHeight="true" outlineLevel="0" collapsed="false">
      <c r="A93" s="288" t="s">
        <v>223</v>
      </c>
      <c r="B93" s="304"/>
      <c r="C93" s="289"/>
      <c r="D93" s="290" t="n">
        <v>0</v>
      </c>
      <c r="E93" s="291" t="n">
        <f aca="false">AM93</f>
        <v>0</v>
      </c>
      <c r="F93" s="305" t="n">
        <f aca="false">E93-D93</f>
        <v>0</v>
      </c>
      <c r="G93" s="284"/>
      <c r="H93" s="306" t="n">
        <v>0</v>
      </c>
      <c r="I93" s="306" t="n">
        <v>0</v>
      </c>
      <c r="J93" s="306" t="n">
        <v>0</v>
      </c>
      <c r="K93" s="306" t="n">
        <v>0</v>
      </c>
      <c r="L93" s="306" t="n">
        <v>0</v>
      </c>
      <c r="M93" s="306" t="n">
        <v>0</v>
      </c>
      <c r="N93" s="306" t="n">
        <v>0</v>
      </c>
      <c r="O93" s="306" t="n">
        <v>0</v>
      </c>
      <c r="P93" s="306" t="n">
        <v>0</v>
      </c>
      <c r="Q93" s="306" t="n">
        <v>0</v>
      </c>
      <c r="R93" s="306" t="n">
        <v>0</v>
      </c>
      <c r="S93" s="306" t="n">
        <v>0</v>
      </c>
      <c r="T93" s="306" t="n">
        <v>0</v>
      </c>
      <c r="U93" s="306" t="n">
        <v>0</v>
      </c>
      <c r="V93" s="306" t="n">
        <v>0</v>
      </c>
      <c r="W93" s="306" t="n">
        <v>0</v>
      </c>
      <c r="X93" s="306" t="n">
        <v>0</v>
      </c>
      <c r="Y93" s="306" t="n">
        <v>0</v>
      </c>
      <c r="Z93" s="306" t="n">
        <v>0</v>
      </c>
      <c r="AA93" s="306" t="n">
        <v>0</v>
      </c>
      <c r="AB93" s="306" t="n">
        <v>0</v>
      </c>
      <c r="AC93" s="306" t="n">
        <v>0</v>
      </c>
      <c r="AD93" s="306" t="n">
        <v>0</v>
      </c>
      <c r="AE93" s="306" t="n">
        <v>0</v>
      </c>
      <c r="AF93" s="306" t="n">
        <v>0</v>
      </c>
      <c r="AG93" s="306" t="n">
        <v>0</v>
      </c>
      <c r="AH93" s="306" t="n">
        <v>0</v>
      </c>
      <c r="AI93" s="306" t="n">
        <v>0</v>
      </c>
      <c r="AJ93" s="306" t="n">
        <v>0</v>
      </c>
      <c r="AK93" s="306" t="n">
        <v>0</v>
      </c>
      <c r="AL93" s="306" t="n">
        <v>0</v>
      </c>
      <c r="AM93" s="293" t="n">
        <f aca="false">SUM(H93:AL93)</f>
        <v>0</v>
      </c>
      <c r="AN93" s="1"/>
      <c r="AO93" s="1"/>
      <c r="AP93" s="1"/>
      <c r="AQ93" s="1"/>
      <c r="AR93" s="1"/>
      <c r="AS93" s="1"/>
      <c r="AT93" s="1"/>
    </row>
    <row r="94" customFormat="false" ht="12.75" hidden="false" customHeight="true" outlineLevel="0" collapsed="false">
      <c r="A94" s="288" t="s">
        <v>213</v>
      </c>
      <c r="B94" s="304"/>
      <c r="C94" s="289"/>
      <c r="D94" s="290" t="n">
        <v>0</v>
      </c>
      <c r="E94" s="291" t="n">
        <f aca="false">AM94</f>
        <v>0</v>
      </c>
      <c r="F94" s="305" t="n">
        <f aca="false">E94-D94</f>
        <v>0</v>
      </c>
      <c r="G94" s="284"/>
      <c r="H94" s="306" t="n">
        <v>0</v>
      </c>
      <c r="I94" s="306" t="n">
        <v>0</v>
      </c>
      <c r="J94" s="306" t="n">
        <v>0</v>
      </c>
      <c r="K94" s="306" t="n">
        <v>0</v>
      </c>
      <c r="L94" s="306" t="n">
        <v>0</v>
      </c>
      <c r="M94" s="306" t="n">
        <v>0</v>
      </c>
      <c r="N94" s="306" t="n">
        <v>0</v>
      </c>
      <c r="O94" s="306" t="n">
        <v>0</v>
      </c>
      <c r="P94" s="306" t="n">
        <v>0</v>
      </c>
      <c r="Q94" s="306" t="n">
        <v>0</v>
      </c>
      <c r="R94" s="306" t="n">
        <v>0</v>
      </c>
      <c r="S94" s="306" t="n">
        <v>0</v>
      </c>
      <c r="T94" s="306" t="n">
        <v>0</v>
      </c>
      <c r="U94" s="306" t="n">
        <v>0</v>
      </c>
      <c r="V94" s="306" t="n">
        <v>0</v>
      </c>
      <c r="W94" s="306" t="n">
        <v>0</v>
      </c>
      <c r="X94" s="306" t="n">
        <v>0</v>
      </c>
      <c r="Y94" s="306" t="n">
        <v>0</v>
      </c>
      <c r="Z94" s="306" t="n">
        <v>0</v>
      </c>
      <c r="AA94" s="306" t="n">
        <v>0</v>
      </c>
      <c r="AB94" s="306" t="n">
        <v>0</v>
      </c>
      <c r="AC94" s="306" t="n">
        <v>0</v>
      </c>
      <c r="AD94" s="306" t="n">
        <v>0</v>
      </c>
      <c r="AE94" s="306" t="n">
        <v>0</v>
      </c>
      <c r="AF94" s="306" t="n">
        <v>0</v>
      </c>
      <c r="AG94" s="306" t="n">
        <v>0</v>
      </c>
      <c r="AH94" s="306" t="n">
        <v>0</v>
      </c>
      <c r="AI94" s="306" t="n">
        <v>0</v>
      </c>
      <c r="AJ94" s="306" t="n">
        <v>0</v>
      </c>
      <c r="AK94" s="306" t="n">
        <v>0</v>
      </c>
      <c r="AL94" s="306" t="n">
        <v>0</v>
      </c>
      <c r="AM94" s="293" t="n">
        <f aca="false">SUM(H94:AL94)</f>
        <v>0</v>
      </c>
      <c r="AN94" s="1"/>
      <c r="AO94" s="1"/>
      <c r="AP94" s="1"/>
      <c r="AQ94" s="1"/>
      <c r="AR94" s="1"/>
      <c r="AS94" s="1"/>
      <c r="AT94" s="1"/>
    </row>
    <row r="95" customFormat="false" ht="12.75" hidden="false" customHeight="true" outlineLevel="0" collapsed="false">
      <c r="A95" s="288" t="s">
        <v>214</v>
      </c>
      <c r="B95" s="304"/>
      <c r="C95" s="289"/>
      <c r="D95" s="290" t="n">
        <v>0</v>
      </c>
      <c r="E95" s="291" t="n">
        <f aca="false">AM95</f>
        <v>0</v>
      </c>
      <c r="F95" s="305" t="n">
        <f aca="false">E95-D95</f>
        <v>0</v>
      </c>
      <c r="G95" s="284"/>
      <c r="H95" s="306" t="n">
        <v>0</v>
      </c>
      <c r="I95" s="306" t="n">
        <v>0</v>
      </c>
      <c r="J95" s="306" t="n">
        <v>0</v>
      </c>
      <c r="K95" s="306" t="n">
        <v>0</v>
      </c>
      <c r="L95" s="306" t="n">
        <v>0</v>
      </c>
      <c r="M95" s="306" t="n">
        <v>0</v>
      </c>
      <c r="N95" s="306" t="n">
        <v>0</v>
      </c>
      <c r="O95" s="306" t="n">
        <v>0</v>
      </c>
      <c r="P95" s="306" t="n">
        <v>0</v>
      </c>
      <c r="Q95" s="306" t="n">
        <v>0</v>
      </c>
      <c r="R95" s="306" t="n">
        <v>0</v>
      </c>
      <c r="S95" s="306" t="n">
        <v>0</v>
      </c>
      <c r="T95" s="306" t="n">
        <v>0</v>
      </c>
      <c r="U95" s="306" t="n">
        <v>0</v>
      </c>
      <c r="V95" s="306" t="n">
        <v>0</v>
      </c>
      <c r="W95" s="306" t="n">
        <v>0</v>
      </c>
      <c r="X95" s="306" t="n">
        <v>0</v>
      </c>
      <c r="Y95" s="306" t="n">
        <v>0</v>
      </c>
      <c r="Z95" s="306" t="n">
        <v>0</v>
      </c>
      <c r="AA95" s="306" t="n">
        <v>0</v>
      </c>
      <c r="AB95" s="306" t="n">
        <v>0</v>
      </c>
      <c r="AC95" s="306" t="n">
        <v>0</v>
      </c>
      <c r="AD95" s="306" t="n">
        <v>0</v>
      </c>
      <c r="AE95" s="306" t="n">
        <v>0</v>
      </c>
      <c r="AF95" s="306" t="n">
        <v>0</v>
      </c>
      <c r="AG95" s="306" t="n">
        <v>0</v>
      </c>
      <c r="AH95" s="306" t="n">
        <v>0</v>
      </c>
      <c r="AI95" s="306" t="n">
        <v>0</v>
      </c>
      <c r="AJ95" s="306" t="n">
        <v>0</v>
      </c>
      <c r="AK95" s="306" t="n">
        <v>0</v>
      </c>
      <c r="AL95" s="306" t="n">
        <v>0</v>
      </c>
      <c r="AM95" s="293" t="n">
        <f aca="false">SUM(H95:AL95)</f>
        <v>0</v>
      </c>
      <c r="AN95" s="1"/>
      <c r="AO95" s="1"/>
      <c r="AP95" s="1"/>
      <c r="AQ95" s="1"/>
      <c r="AR95" s="1"/>
      <c r="AS95" s="1"/>
      <c r="AT95" s="1"/>
    </row>
    <row r="96" customFormat="false" ht="12.75" hidden="false" customHeight="true" outlineLevel="0" collapsed="false">
      <c r="A96" s="288" t="s">
        <v>224</v>
      </c>
      <c r="B96" s="304"/>
      <c r="C96" s="289"/>
      <c r="D96" s="290" t="n">
        <v>0</v>
      </c>
      <c r="E96" s="291" t="n">
        <f aca="false">AM96</f>
        <v>0</v>
      </c>
      <c r="F96" s="305" t="n">
        <f aca="false">E96-D96</f>
        <v>0</v>
      </c>
      <c r="G96" s="284"/>
      <c r="H96" s="306" t="n">
        <v>0</v>
      </c>
      <c r="I96" s="306" t="n">
        <v>0</v>
      </c>
      <c r="J96" s="306" t="n">
        <v>0</v>
      </c>
      <c r="K96" s="306" t="n">
        <v>0</v>
      </c>
      <c r="L96" s="306" t="n">
        <v>0</v>
      </c>
      <c r="M96" s="306" t="n">
        <v>0</v>
      </c>
      <c r="N96" s="306" t="n">
        <v>0</v>
      </c>
      <c r="O96" s="306" t="n">
        <v>0</v>
      </c>
      <c r="P96" s="306" t="n">
        <v>0</v>
      </c>
      <c r="Q96" s="306" t="n">
        <v>0</v>
      </c>
      <c r="R96" s="306" t="n">
        <v>0</v>
      </c>
      <c r="S96" s="306" t="n">
        <v>0</v>
      </c>
      <c r="T96" s="306" t="n">
        <v>0</v>
      </c>
      <c r="U96" s="306" t="n">
        <v>0</v>
      </c>
      <c r="V96" s="306" t="n">
        <v>0</v>
      </c>
      <c r="W96" s="306" t="n">
        <v>0</v>
      </c>
      <c r="X96" s="306" t="n">
        <v>0</v>
      </c>
      <c r="Y96" s="306" t="n">
        <v>0</v>
      </c>
      <c r="Z96" s="306" t="n">
        <v>0</v>
      </c>
      <c r="AA96" s="306" t="n">
        <v>0</v>
      </c>
      <c r="AB96" s="306" t="n">
        <v>0</v>
      </c>
      <c r="AC96" s="306" t="n">
        <v>0</v>
      </c>
      <c r="AD96" s="306" t="n">
        <v>0</v>
      </c>
      <c r="AE96" s="306" t="n">
        <v>0</v>
      </c>
      <c r="AF96" s="306" t="n">
        <v>0</v>
      </c>
      <c r="AG96" s="306" t="n">
        <v>0</v>
      </c>
      <c r="AH96" s="306" t="n">
        <v>0</v>
      </c>
      <c r="AI96" s="306" t="n">
        <v>0</v>
      </c>
      <c r="AJ96" s="306" t="n">
        <v>0</v>
      </c>
      <c r="AK96" s="306" t="n">
        <v>0</v>
      </c>
      <c r="AL96" s="306" t="n">
        <v>0</v>
      </c>
      <c r="AM96" s="293" t="n">
        <f aca="false">SUM(H96:AL96)</f>
        <v>0</v>
      </c>
      <c r="AN96" s="1"/>
      <c r="AO96" s="1"/>
      <c r="AP96" s="1"/>
      <c r="AQ96" s="1"/>
      <c r="AR96" s="1"/>
      <c r="AS96" s="1"/>
      <c r="AT96" s="1"/>
    </row>
    <row r="97" customFormat="false" ht="12.75" hidden="false" customHeight="true" outlineLevel="0" collapsed="false">
      <c r="A97" s="288" t="s">
        <v>225</v>
      </c>
      <c r="B97" s="304"/>
      <c r="C97" s="289"/>
      <c r="D97" s="290" t="n">
        <v>0</v>
      </c>
      <c r="E97" s="291" t="n">
        <f aca="false">AM97</f>
        <v>0</v>
      </c>
      <c r="F97" s="305" t="n">
        <f aca="false">E97-D97</f>
        <v>0</v>
      </c>
      <c r="G97" s="284"/>
      <c r="H97" s="306" t="n">
        <v>0</v>
      </c>
      <c r="I97" s="306" t="n">
        <v>0</v>
      </c>
      <c r="J97" s="306" t="n">
        <v>0</v>
      </c>
      <c r="K97" s="306" t="n">
        <v>0</v>
      </c>
      <c r="L97" s="306" t="n">
        <v>0</v>
      </c>
      <c r="M97" s="306" t="n">
        <v>0</v>
      </c>
      <c r="N97" s="306" t="n">
        <v>0</v>
      </c>
      <c r="O97" s="306" t="n">
        <v>0</v>
      </c>
      <c r="P97" s="306" t="n">
        <v>0</v>
      </c>
      <c r="Q97" s="306" t="n">
        <v>0</v>
      </c>
      <c r="R97" s="306" t="n">
        <v>0</v>
      </c>
      <c r="S97" s="306" t="n">
        <v>0</v>
      </c>
      <c r="T97" s="306" t="n">
        <v>0</v>
      </c>
      <c r="U97" s="306" t="n">
        <v>0</v>
      </c>
      <c r="V97" s="306" t="n">
        <v>0</v>
      </c>
      <c r="W97" s="306" t="n">
        <v>0</v>
      </c>
      <c r="X97" s="306" t="n">
        <v>0</v>
      </c>
      <c r="Y97" s="306" t="n">
        <v>0</v>
      </c>
      <c r="Z97" s="306" t="n">
        <v>0</v>
      </c>
      <c r="AA97" s="306" t="n">
        <v>0</v>
      </c>
      <c r="AB97" s="306" t="n">
        <v>0</v>
      </c>
      <c r="AC97" s="306" t="n">
        <v>0</v>
      </c>
      <c r="AD97" s="306" t="n">
        <v>0</v>
      </c>
      <c r="AE97" s="306" t="n">
        <v>0</v>
      </c>
      <c r="AF97" s="306" t="n">
        <v>0</v>
      </c>
      <c r="AG97" s="306" t="n">
        <v>0</v>
      </c>
      <c r="AH97" s="306" t="n">
        <v>0</v>
      </c>
      <c r="AI97" s="306" t="n">
        <v>0</v>
      </c>
      <c r="AJ97" s="306" t="n">
        <v>0</v>
      </c>
      <c r="AK97" s="306" t="n">
        <v>0</v>
      </c>
      <c r="AL97" s="306" t="n">
        <v>0</v>
      </c>
      <c r="AM97" s="293" t="n">
        <f aca="false">SUM(H97:AL97)</f>
        <v>0</v>
      </c>
      <c r="AN97" s="1"/>
      <c r="AO97" s="1"/>
      <c r="AP97" s="1"/>
      <c r="AQ97" s="1"/>
      <c r="AR97" s="1"/>
      <c r="AS97" s="1"/>
      <c r="AT97" s="1"/>
    </row>
    <row r="98" customFormat="false" ht="12.75" hidden="false" customHeight="true" outlineLevel="0" collapsed="false">
      <c r="A98" s="288" t="s">
        <v>226</v>
      </c>
      <c r="B98" s="304"/>
      <c r="C98" s="289"/>
      <c r="D98" s="290" t="n">
        <v>0</v>
      </c>
      <c r="E98" s="291" t="n">
        <f aca="false">AM98</f>
        <v>0</v>
      </c>
      <c r="F98" s="305" t="n">
        <f aca="false">E98-D98</f>
        <v>0</v>
      </c>
      <c r="G98" s="284"/>
      <c r="H98" s="306" t="n">
        <v>0</v>
      </c>
      <c r="I98" s="306" t="n">
        <v>0</v>
      </c>
      <c r="J98" s="306" t="n">
        <v>0</v>
      </c>
      <c r="K98" s="306" t="n">
        <v>0</v>
      </c>
      <c r="L98" s="306" t="n">
        <v>0</v>
      </c>
      <c r="M98" s="306" t="n">
        <v>0</v>
      </c>
      <c r="N98" s="306" t="n">
        <v>0</v>
      </c>
      <c r="O98" s="306" t="n">
        <v>0</v>
      </c>
      <c r="P98" s="306" t="n">
        <v>0</v>
      </c>
      <c r="Q98" s="306" t="n">
        <v>0</v>
      </c>
      <c r="R98" s="306" t="n">
        <v>0</v>
      </c>
      <c r="S98" s="306" t="n">
        <v>0</v>
      </c>
      <c r="T98" s="306" t="n">
        <v>0</v>
      </c>
      <c r="U98" s="306" t="n">
        <v>0</v>
      </c>
      <c r="V98" s="306" t="n">
        <v>0</v>
      </c>
      <c r="W98" s="306" t="n">
        <v>0</v>
      </c>
      <c r="X98" s="306" t="n">
        <v>0</v>
      </c>
      <c r="Y98" s="306" t="n">
        <v>0</v>
      </c>
      <c r="Z98" s="306" t="n">
        <v>0</v>
      </c>
      <c r="AA98" s="306" t="n">
        <v>0</v>
      </c>
      <c r="AB98" s="306" t="n">
        <v>0</v>
      </c>
      <c r="AC98" s="306" t="n">
        <v>0</v>
      </c>
      <c r="AD98" s="306" t="n">
        <v>0</v>
      </c>
      <c r="AE98" s="306" t="n">
        <v>0</v>
      </c>
      <c r="AF98" s="306" t="n">
        <v>0</v>
      </c>
      <c r="AG98" s="306" t="n">
        <v>0</v>
      </c>
      <c r="AH98" s="306" t="n">
        <v>0</v>
      </c>
      <c r="AI98" s="306" t="n">
        <v>0</v>
      </c>
      <c r="AJ98" s="306" t="n">
        <v>0</v>
      </c>
      <c r="AK98" s="306" t="n">
        <v>0</v>
      </c>
      <c r="AL98" s="306" t="n">
        <v>0</v>
      </c>
      <c r="AM98" s="293" t="n">
        <f aca="false">SUM(H98:AL98)</f>
        <v>0</v>
      </c>
      <c r="AN98" s="1"/>
      <c r="AO98" s="1"/>
      <c r="AP98" s="1"/>
      <c r="AQ98" s="1"/>
      <c r="AR98" s="1"/>
      <c r="AS98" s="1"/>
      <c r="AT98" s="1"/>
    </row>
    <row r="99" customFormat="false" ht="12.75" hidden="true" customHeight="true" outlineLevel="0" collapsed="false">
      <c r="A99" s="288" t="s">
        <v>227</v>
      </c>
      <c r="B99" s="304"/>
      <c r="C99" s="289"/>
      <c r="D99" s="290" t="n">
        <v>0</v>
      </c>
      <c r="E99" s="291" t="n">
        <f aca="false">AM99</f>
        <v>0</v>
      </c>
      <c r="F99" s="305" t="n">
        <f aca="false">E99-D99</f>
        <v>0</v>
      </c>
      <c r="G99" s="284"/>
      <c r="H99" s="306" t="n">
        <v>0</v>
      </c>
      <c r="I99" s="306" t="n">
        <v>0</v>
      </c>
      <c r="J99" s="306" t="n">
        <v>0</v>
      </c>
      <c r="K99" s="306" t="n">
        <v>0</v>
      </c>
      <c r="L99" s="306" t="n">
        <v>0</v>
      </c>
      <c r="M99" s="306" t="n">
        <v>0</v>
      </c>
      <c r="N99" s="306" t="n">
        <v>0</v>
      </c>
      <c r="O99" s="306" t="n">
        <v>0</v>
      </c>
      <c r="P99" s="306" t="n">
        <v>0</v>
      </c>
      <c r="Q99" s="306" t="n">
        <v>0</v>
      </c>
      <c r="R99" s="306" t="n">
        <v>0</v>
      </c>
      <c r="S99" s="306" t="n">
        <v>0</v>
      </c>
      <c r="T99" s="306" t="n">
        <v>0</v>
      </c>
      <c r="U99" s="306" t="n">
        <v>0</v>
      </c>
      <c r="V99" s="306" t="n">
        <v>0</v>
      </c>
      <c r="W99" s="306" t="n">
        <v>0</v>
      </c>
      <c r="X99" s="306" t="n">
        <v>0</v>
      </c>
      <c r="Y99" s="306" t="n">
        <v>0</v>
      </c>
      <c r="Z99" s="306" t="n">
        <v>0</v>
      </c>
      <c r="AA99" s="306" t="n">
        <v>0</v>
      </c>
      <c r="AB99" s="306" t="n">
        <v>0</v>
      </c>
      <c r="AC99" s="306" t="n">
        <v>0</v>
      </c>
      <c r="AD99" s="306" t="n">
        <v>0</v>
      </c>
      <c r="AE99" s="306" t="n">
        <v>0</v>
      </c>
      <c r="AF99" s="306" t="n">
        <v>0</v>
      </c>
      <c r="AG99" s="306" t="n">
        <v>0</v>
      </c>
      <c r="AH99" s="306" t="n">
        <v>0</v>
      </c>
      <c r="AI99" s="306" t="n">
        <v>0</v>
      </c>
      <c r="AJ99" s="306" t="n">
        <v>0</v>
      </c>
      <c r="AK99" s="306" t="n">
        <v>0</v>
      </c>
      <c r="AL99" s="306" t="n">
        <v>0</v>
      </c>
      <c r="AM99" s="293" t="n">
        <f aca="false">SUM(H99:AL99)</f>
        <v>0</v>
      </c>
      <c r="AN99" s="1"/>
      <c r="AO99" s="1"/>
      <c r="AP99" s="1"/>
      <c r="AQ99" s="1"/>
      <c r="AR99" s="1"/>
      <c r="AS99" s="1"/>
      <c r="AT99" s="1"/>
    </row>
    <row r="100" customFormat="false" ht="12.75" hidden="true" customHeight="true" outlineLevel="0" collapsed="false">
      <c r="A100" s="313" t="s">
        <v>216</v>
      </c>
      <c r="B100" s="304"/>
      <c r="C100" s="289"/>
      <c r="D100" s="290" t="n">
        <v>0</v>
      </c>
      <c r="E100" s="291" t="n">
        <f aca="false">AM100</f>
        <v>0</v>
      </c>
      <c r="F100" s="305" t="n">
        <f aca="false">E100-D100</f>
        <v>0</v>
      </c>
      <c r="G100" s="284"/>
      <c r="H100" s="306" t="n">
        <v>0</v>
      </c>
      <c r="I100" s="306" t="n">
        <v>0</v>
      </c>
      <c r="J100" s="306" t="n">
        <v>0</v>
      </c>
      <c r="K100" s="306" t="n">
        <v>0</v>
      </c>
      <c r="L100" s="306" t="n">
        <v>0</v>
      </c>
      <c r="M100" s="306" t="n">
        <v>0</v>
      </c>
      <c r="N100" s="306" t="n">
        <v>0</v>
      </c>
      <c r="O100" s="306" t="n">
        <v>0</v>
      </c>
      <c r="P100" s="306" t="n">
        <v>0</v>
      </c>
      <c r="Q100" s="306" t="n">
        <v>0</v>
      </c>
      <c r="R100" s="306" t="n">
        <v>0</v>
      </c>
      <c r="S100" s="306" t="n">
        <v>0</v>
      </c>
      <c r="T100" s="306" t="n">
        <v>0</v>
      </c>
      <c r="U100" s="306" t="n">
        <v>0</v>
      </c>
      <c r="V100" s="306" t="n">
        <v>0</v>
      </c>
      <c r="W100" s="306" t="n">
        <v>0</v>
      </c>
      <c r="X100" s="306" t="n">
        <v>0</v>
      </c>
      <c r="Y100" s="306" t="n">
        <v>0</v>
      </c>
      <c r="Z100" s="306" t="n">
        <v>0</v>
      </c>
      <c r="AA100" s="306" t="n">
        <v>0</v>
      </c>
      <c r="AB100" s="306" t="n">
        <v>0</v>
      </c>
      <c r="AC100" s="306" t="n">
        <v>0</v>
      </c>
      <c r="AD100" s="306" t="n">
        <v>0</v>
      </c>
      <c r="AE100" s="306" t="n">
        <v>0</v>
      </c>
      <c r="AF100" s="306" t="n">
        <v>0</v>
      </c>
      <c r="AG100" s="306" t="n">
        <v>0</v>
      </c>
      <c r="AH100" s="306" t="n">
        <v>0</v>
      </c>
      <c r="AI100" s="306" t="n">
        <v>0</v>
      </c>
      <c r="AJ100" s="306" t="n">
        <v>0</v>
      </c>
      <c r="AK100" s="306" t="n">
        <v>0</v>
      </c>
      <c r="AL100" s="306" t="n">
        <v>0</v>
      </c>
      <c r="AM100" s="293" t="n">
        <f aca="false">SUM(H100:AL100)</f>
        <v>0</v>
      </c>
      <c r="AN100" s="1"/>
      <c r="AO100" s="1"/>
      <c r="AP100" s="1"/>
      <c r="AQ100" s="1"/>
      <c r="AR100" s="1"/>
      <c r="AS100" s="1"/>
      <c r="AT100" s="1"/>
    </row>
    <row r="101" customFormat="false" ht="12.75" hidden="true" customHeight="true" outlineLevel="0" collapsed="false">
      <c r="A101" s="313" t="s">
        <v>216</v>
      </c>
      <c r="B101" s="304"/>
      <c r="C101" s="289"/>
      <c r="D101" s="290" t="n">
        <v>0</v>
      </c>
      <c r="E101" s="291" t="n">
        <f aca="false">AM101</f>
        <v>0</v>
      </c>
      <c r="F101" s="305" t="n">
        <f aca="false">E101-D101</f>
        <v>0</v>
      </c>
      <c r="G101" s="284"/>
      <c r="H101" s="306" t="n">
        <v>0</v>
      </c>
      <c r="I101" s="306" t="n">
        <v>0</v>
      </c>
      <c r="J101" s="306" t="n">
        <v>0</v>
      </c>
      <c r="K101" s="306" t="n">
        <v>0</v>
      </c>
      <c r="L101" s="306" t="n">
        <v>0</v>
      </c>
      <c r="M101" s="306" t="n">
        <v>0</v>
      </c>
      <c r="N101" s="306" t="n">
        <v>0</v>
      </c>
      <c r="O101" s="306" t="n">
        <v>0</v>
      </c>
      <c r="P101" s="306" t="n">
        <v>0</v>
      </c>
      <c r="Q101" s="306" t="n">
        <v>0</v>
      </c>
      <c r="R101" s="306" t="n">
        <v>0</v>
      </c>
      <c r="S101" s="306" t="n">
        <v>0</v>
      </c>
      <c r="T101" s="306" t="n">
        <v>0</v>
      </c>
      <c r="U101" s="306" t="n">
        <v>0</v>
      </c>
      <c r="V101" s="306" t="n">
        <v>0</v>
      </c>
      <c r="W101" s="306" t="n">
        <v>0</v>
      </c>
      <c r="X101" s="306" t="n">
        <v>0</v>
      </c>
      <c r="Y101" s="306" t="n">
        <v>0</v>
      </c>
      <c r="Z101" s="306" t="n">
        <v>0</v>
      </c>
      <c r="AA101" s="306" t="n">
        <v>0</v>
      </c>
      <c r="AB101" s="306" t="n">
        <v>0</v>
      </c>
      <c r="AC101" s="306" t="n">
        <v>0</v>
      </c>
      <c r="AD101" s="306" t="n">
        <v>0</v>
      </c>
      <c r="AE101" s="306" t="n">
        <v>0</v>
      </c>
      <c r="AF101" s="306" t="n">
        <v>0</v>
      </c>
      <c r="AG101" s="306" t="n">
        <v>0</v>
      </c>
      <c r="AH101" s="306" t="n">
        <v>0</v>
      </c>
      <c r="AI101" s="306" t="n">
        <v>0</v>
      </c>
      <c r="AJ101" s="306" t="n">
        <v>0</v>
      </c>
      <c r="AK101" s="306" t="n">
        <v>0</v>
      </c>
      <c r="AL101" s="306" t="n">
        <v>0</v>
      </c>
      <c r="AM101" s="293" t="n">
        <f aca="false">SUM(H101:AL101)</f>
        <v>0</v>
      </c>
      <c r="AN101" s="1"/>
      <c r="AO101" s="1"/>
      <c r="AP101" s="1"/>
      <c r="AQ101" s="1"/>
      <c r="AR101" s="1"/>
      <c r="AS101" s="1"/>
      <c r="AT101" s="1"/>
    </row>
    <row r="102" customFormat="false" ht="12.75" hidden="true" customHeight="true" outlineLevel="0" collapsed="false">
      <c r="A102" s="314" t="s">
        <v>228</v>
      </c>
      <c r="B102" s="304"/>
      <c r="C102" s="289"/>
      <c r="D102" s="290" t="n">
        <v>0</v>
      </c>
      <c r="E102" s="291" t="n">
        <f aca="false">AM102</f>
        <v>0</v>
      </c>
      <c r="F102" s="305" t="n">
        <f aca="false">E102-D102</f>
        <v>0</v>
      </c>
      <c r="G102" s="284"/>
      <c r="H102" s="306"/>
      <c r="I102" s="306"/>
      <c r="J102" s="306"/>
      <c r="K102" s="306"/>
      <c r="L102" s="306"/>
      <c r="M102" s="306"/>
      <c r="N102" s="306"/>
      <c r="O102" s="306"/>
      <c r="P102" s="306"/>
      <c r="Q102" s="306"/>
      <c r="R102" s="306"/>
      <c r="S102" s="306"/>
      <c r="T102" s="306"/>
      <c r="U102" s="306"/>
      <c r="V102" s="306"/>
      <c r="W102" s="306"/>
      <c r="X102" s="306"/>
      <c r="Y102" s="306"/>
      <c r="Z102" s="306"/>
      <c r="AA102" s="306"/>
      <c r="AB102" s="306"/>
      <c r="AC102" s="306"/>
      <c r="AD102" s="306"/>
      <c r="AE102" s="306"/>
      <c r="AF102" s="306"/>
      <c r="AG102" s="306"/>
      <c r="AH102" s="306"/>
      <c r="AI102" s="306"/>
      <c r="AJ102" s="306"/>
      <c r="AK102" s="306"/>
      <c r="AL102" s="306"/>
      <c r="AM102" s="293" t="n">
        <f aca="false">SUM(H102:AL102)</f>
        <v>0</v>
      </c>
      <c r="AN102" s="1"/>
      <c r="AO102" s="1"/>
      <c r="AP102" s="1"/>
      <c r="AQ102" s="1"/>
      <c r="AR102" s="1"/>
      <c r="AS102" s="1"/>
      <c r="AT102" s="1"/>
    </row>
    <row r="103" customFormat="false" ht="12.75" hidden="false" customHeight="true" outlineLevel="0" collapsed="false">
      <c r="A103" s="314" t="s">
        <v>229</v>
      </c>
      <c r="B103" s="288"/>
      <c r="C103" s="289"/>
      <c r="D103" s="290" t="n">
        <v>0</v>
      </c>
      <c r="E103" s="291" t="n">
        <f aca="false">AM103</f>
        <v>0</v>
      </c>
      <c r="F103" s="305" t="n">
        <f aca="false">E103-D103</f>
        <v>0</v>
      </c>
      <c r="G103" s="284"/>
      <c r="H103" s="308"/>
      <c r="I103" s="308"/>
      <c r="J103" s="308"/>
      <c r="K103" s="308"/>
      <c r="L103" s="308"/>
      <c r="M103" s="308"/>
      <c r="N103" s="308"/>
      <c r="O103" s="308"/>
      <c r="P103" s="308"/>
      <c r="Q103" s="308"/>
      <c r="R103" s="308"/>
      <c r="S103" s="308"/>
      <c r="T103" s="308"/>
      <c r="U103" s="308"/>
      <c r="V103" s="308"/>
      <c r="W103" s="308"/>
      <c r="X103" s="308"/>
      <c r="Y103" s="308"/>
      <c r="Z103" s="308"/>
      <c r="AA103" s="308"/>
      <c r="AB103" s="308"/>
      <c r="AC103" s="308"/>
      <c r="AD103" s="308"/>
      <c r="AE103" s="308"/>
      <c r="AF103" s="308"/>
      <c r="AG103" s="308"/>
      <c r="AH103" s="308"/>
      <c r="AI103" s="308"/>
      <c r="AJ103" s="308"/>
      <c r="AK103" s="308"/>
      <c r="AL103" s="308"/>
      <c r="AM103" s="293" t="n">
        <f aca="false">SUM(H103:AL103)</f>
        <v>0</v>
      </c>
      <c r="AN103" s="1"/>
      <c r="AO103" s="1"/>
      <c r="AP103" s="1"/>
      <c r="AQ103" s="1"/>
      <c r="AR103" s="1"/>
      <c r="AS103" s="1"/>
      <c r="AT103" s="1"/>
    </row>
    <row r="104" customFormat="false" ht="12.75" hidden="true" customHeight="true" outlineLevel="0" collapsed="false">
      <c r="A104" s="314" t="s">
        <v>230</v>
      </c>
      <c r="B104" s="288"/>
      <c r="C104" s="289"/>
      <c r="D104" s="290" t="n">
        <v>0</v>
      </c>
      <c r="E104" s="291" t="n">
        <f aca="false">AM104</f>
        <v>0</v>
      </c>
      <c r="F104" s="305" t="n">
        <f aca="false">E104-D104</f>
        <v>0</v>
      </c>
      <c r="G104" s="284"/>
      <c r="H104" s="315"/>
      <c r="I104" s="315"/>
      <c r="J104" s="315"/>
      <c r="K104" s="315"/>
      <c r="L104" s="315"/>
      <c r="M104" s="315"/>
      <c r="N104" s="315"/>
      <c r="O104" s="315"/>
      <c r="P104" s="315"/>
      <c r="Q104" s="315"/>
      <c r="R104" s="315"/>
      <c r="S104" s="315"/>
      <c r="T104" s="315"/>
      <c r="U104" s="315"/>
      <c r="V104" s="315"/>
      <c r="W104" s="315"/>
      <c r="X104" s="315"/>
      <c r="Y104" s="315"/>
      <c r="Z104" s="315"/>
      <c r="AA104" s="315"/>
      <c r="AB104" s="315"/>
      <c r="AC104" s="315"/>
      <c r="AD104" s="315"/>
      <c r="AE104" s="315"/>
      <c r="AF104" s="315"/>
      <c r="AG104" s="315"/>
      <c r="AH104" s="315"/>
      <c r="AI104" s="315"/>
      <c r="AJ104" s="315"/>
      <c r="AK104" s="315"/>
      <c r="AL104" s="315"/>
      <c r="AM104" s="293" t="n">
        <f aca="false">SUM(H104:AL104)</f>
        <v>0</v>
      </c>
      <c r="AN104" s="1"/>
      <c r="AO104" s="1"/>
      <c r="AP104" s="1"/>
      <c r="AQ104" s="1"/>
      <c r="AR104" s="1"/>
      <c r="AS104" s="1"/>
      <c r="AT104" s="1"/>
    </row>
    <row r="105" customFormat="false" ht="12.75" hidden="true" customHeight="true" outlineLevel="0" collapsed="false">
      <c r="A105" s="316" t="s">
        <v>216</v>
      </c>
      <c r="B105" s="288"/>
      <c r="C105" s="289"/>
      <c r="D105" s="290" t="n">
        <v>0</v>
      </c>
      <c r="E105" s="291" t="n">
        <f aca="false">AM105</f>
        <v>0</v>
      </c>
      <c r="F105" s="305" t="n">
        <f aca="false">E105-D105</f>
        <v>0</v>
      </c>
      <c r="G105" s="284"/>
      <c r="H105" s="315" t="n">
        <v>0</v>
      </c>
      <c r="I105" s="315" t="n">
        <v>0</v>
      </c>
      <c r="J105" s="315" t="n">
        <v>0</v>
      </c>
      <c r="K105" s="315" t="n">
        <v>0</v>
      </c>
      <c r="L105" s="315" t="n">
        <v>0</v>
      </c>
      <c r="M105" s="315" t="n">
        <v>0</v>
      </c>
      <c r="N105" s="315" t="n">
        <v>0</v>
      </c>
      <c r="O105" s="315" t="n">
        <v>0</v>
      </c>
      <c r="P105" s="315" t="n">
        <v>0</v>
      </c>
      <c r="Q105" s="315" t="n">
        <v>0</v>
      </c>
      <c r="R105" s="315" t="n">
        <v>0</v>
      </c>
      <c r="S105" s="315" t="n">
        <v>0</v>
      </c>
      <c r="T105" s="315" t="n">
        <v>0</v>
      </c>
      <c r="U105" s="315" t="n">
        <v>0</v>
      </c>
      <c r="V105" s="315" t="n">
        <v>0</v>
      </c>
      <c r="W105" s="315" t="n">
        <v>0</v>
      </c>
      <c r="X105" s="315" t="n">
        <v>0</v>
      </c>
      <c r="Y105" s="315" t="n">
        <v>0</v>
      </c>
      <c r="Z105" s="315" t="n">
        <v>0</v>
      </c>
      <c r="AA105" s="315" t="n">
        <v>0</v>
      </c>
      <c r="AB105" s="315" t="n">
        <v>0</v>
      </c>
      <c r="AC105" s="315" t="n">
        <v>0</v>
      </c>
      <c r="AD105" s="315" t="n">
        <v>0</v>
      </c>
      <c r="AE105" s="315" t="n">
        <v>0</v>
      </c>
      <c r="AF105" s="315" t="n">
        <v>0</v>
      </c>
      <c r="AG105" s="315" t="n">
        <v>0</v>
      </c>
      <c r="AH105" s="315" t="n">
        <v>0</v>
      </c>
      <c r="AI105" s="315" t="n">
        <v>0</v>
      </c>
      <c r="AJ105" s="315" t="n">
        <v>0</v>
      </c>
      <c r="AK105" s="315" t="n">
        <v>0</v>
      </c>
      <c r="AL105" s="315" t="n">
        <v>0</v>
      </c>
      <c r="AM105" s="293" t="n">
        <f aca="false">SUM(H105:AL105)</f>
        <v>0</v>
      </c>
      <c r="AN105" s="1"/>
      <c r="AO105" s="1"/>
      <c r="AP105" s="1"/>
      <c r="AQ105" s="1"/>
      <c r="AR105" s="1"/>
      <c r="AS105" s="1"/>
      <c r="AT105" s="1"/>
    </row>
    <row r="106" customFormat="false" ht="12.75" hidden="false" customHeight="true" outlineLevel="0" collapsed="false">
      <c r="A106" s="314" t="s">
        <v>231</v>
      </c>
      <c r="B106" s="288"/>
      <c r="C106" s="289"/>
      <c r="D106" s="290" t="n">
        <v>0</v>
      </c>
      <c r="E106" s="291" t="n">
        <f aca="false">AM106</f>
        <v>0</v>
      </c>
      <c r="F106" s="305" t="n">
        <f aca="false">E106-D106</f>
        <v>0</v>
      </c>
      <c r="G106" s="284"/>
      <c r="H106" s="317"/>
      <c r="I106" s="317"/>
      <c r="J106" s="317"/>
      <c r="K106" s="317"/>
      <c r="L106" s="317"/>
      <c r="M106" s="317"/>
      <c r="N106" s="317"/>
      <c r="O106" s="317"/>
      <c r="P106" s="317"/>
      <c r="Q106" s="317"/>
      <c r="R106" s="317"/>
      <c r="S106" s="317"/>
      <c r="T106" s="317"/>
      <c r="U106" s="317"/>
      <c r="V106" s="317"/>
      <c r="W106" s="317"/>
      <c r="X106" s="317"/>
      <c r="Y106" s="317"/>
      <c r="Z106" s="317"/>
      <c r="AA106" s="317"/>
      <c r="AB106" s="317"/>
      <c r="AC106" s="317"/>
      <c r="AD106" s="317"/>
      <c r="AE106" s="317"/>
      <c r="AF106" s="317"/>
      <c r="AG106" s="317"/>
      <c r="AH106" s="317"/>
      <c r="AI106" s="317"/>
      <c r="AJ106" s="317"/>
      <c r="AK106" s="317"/>
      <c r="AL106" s="317"/>
      <c r="AM106" s="293" t="n">
        <f aca="false">SUM(H106:AL106)</f>
        <v>0</v>
      </c>
      <c r="AN106" s="1"/>
      <c r="AO106" s="1"/>
      <c r="AP106" s="1"/>
      <c r="AQ106" s="1"/>
      <c r="AR106" s="1"/>
      <c r="AS106" s="1"/>
      <c r="AT106" s="1"/>
    </row>
    <row r="107" customFormat="false" ht="12" hidden="false" customHeight="true" outlineLevel="0" collapsed="false">
      <c r="A107" s="287" t="s">
        <v>232</v>
      </c>
      <c r="B107" s="288"/>
      <c r="C107" s="289"/>
      <c r="D107" s="318" t="n">
        <v>0</v>
      </c>
      <c r="E107" s="318" t="n">
        <f aca="false">SUM(E76:E106)-E87-E88</f>
        <v>0</v>
      </c>
      <c r="F107" s="318" t="n">
        <f aca="false">E107-D107</f>
        <v>0</v>
      </c>
      <c r="G107" s="284"/>
      <c r="H107" s="318" t="n">
        <v>0</v>
      </c>
      <c r="I107" s="318" t="n">
        <v>0</v>
      </c>
      <c r="J107" s="318" t="n">
        <v>0</v>
      </c>
      <c r="K107" s="318" t="n">
        <v>0</v>
      </c>
      <c r="L107" s="318" t="n">
        <v>0</v>
      </c>
      <c r="M107" s="318" t="n">
        <v>0</v>
      </c>
      <c r="N107" s="318" t="n">
        <v>0</v>
      </c>
      <c r="O107" s="318" t="n">
        <v>0</v>
      </c>
      <c r="P107" s="318" t="n">
        <v>0</v>
      </c>
      <c r="Q107" s="318" t="n">
        <v>0</v>
      </c>
      <c r="R107" s="318" t="n">
        <v>0</v>
      </c>
      <c r="S107" s="318" t="n">
        <v>0</v>
      </c>
      <c r="T107" s="318" t="n">
        <v>0</v>
      </c>
      <c r="U107" s="318" t="n">
        <v>0</v>
      </c>
      <c r="V107" s="318" t="n">
        <v>0</v>
      </c>
      <c r="W107" s="318" t="n">
        <v>0</v>
      </c>
      <c r="X107" s="318" t="n">
        <v>0</v>
      </c>
      <c r="Y107" s="318" t="n">
        <v>0</v>
      </c>
      <c r="Z107" s="318" t="n">
        <v>0</v>
      </c>
      <c r="AA107" s="318" t="n">
        <v>0</v>
      </c>
      <c r="AB107" s="318" t="n">
        <v>0</v>
      </c>
      <c r="AC107" s="318" t="n">
        <v>0</v>
      </c>
      <c r="AD107" s="318" t="n">
        <v>0</v>
      </c>
      <c r="AE107" s="318" t="n">
        <v>0</v>
      </c>
      <c r="AF107" s="318" t="n">
        <v>0</v>
      </c>
      <c r="AG107" s="318" t="n">
        <v>0</v>
      </c>
      <c r="AH107" s="318" t="n">
        <v>0</v>
      </c>
      <c r="AI107" s="318" t="n">
        <v>0</v>
      </c>
      <c r="AJ107" s="318" t="n">
        <v>0</v>
      </c>
      <c r="AK107" s="318" t="n">
        <v>0</v>
      </c>
      <c r="AL107" s="318" t="n">
        <v>0</v>
      </c>
      <c r="AM107" s="318" t="n">
        <f aca="false">SUM(AM76:AM106)</f>
        <v>0</v>
      </c>
      <c r="AN107" s="1"/>
      <c r="AO107" s="1"/>
      <c r="AP107" s="1"/>
      <c r="AQ107" s="1"/>
      <c r="AR107" s="1"/>
      <c r="AS107" s="1"/>
      <c r="AT107" s="1"/>
    </row>
    <row r="108" customFormat="false" ht="12.75" hidden="false" customHeight="true" outlineLevel="0" collapsed="false">
      <c r="A108" s="319" t="s">
        <v>233</v>
      </c>
      <c r="B108" s="288"/>
      <c r="C108" s="289"/>
      <c r="D108" s="290" t="n">
        <v>0</v>
      </c>
      <c r="E108" s="291" t="n">
        <f aca="false">AM108</f>
        <v>465</v>
      </c>
      <c r="F108" s="320" t="n">
        <f aca="false">E108-D108</f>
        <v>465</v>
      </c>
      <c r="G108" s="284"/>
      <c r="H108" s="321" t="n">
        <v>0</v>
      </c>
      <c r="I108" s="321" t="n">
        <v>1</v>
      </c>
      <c r="J108" s="321" t="n">
        <v>2</v>
      </c>
      <c r="K108" s="321" t="n">
        <v>3</v>
      </c>
      <c r="L108" s="321" t="n">
        <v>4</v>
      </c>
      <c r="M108" s="321" t="n">
        <v>5</v>
      </c>
      <c r="N108" s="321" t="n">
        <v>6</v>
      </c>
      <c r="O108" s="321" t="n">
        <v>7</v>
      </c>
      <c r="P108" s="321" t="n">
        <v>8</v>
      </c>
      <c r="Q108" s="321" t="n">
        <v>9</v>
      </c>
      <c r="R108" s="321" t="n">
        <v>10</v>
      </c>
      <c r="S108" s="321" t="n">
        <v>11</v>
      </c>
      <c r="T108" s="321" t="n">
        <v>12</v>
      </c>
      <c r="U108" s="321" t="n">
        <v>13</v>
      </c>
      <c r="V108" s="321" t="n">
        <v>14</v>
      </c>
      <c r="W108" s="321" t="n">
        <v>15</v>
      </c>
      <c r="X108" s="321" t="n">
        <v>16</v>
      </c>
      <c r="Y108" s="321" t="n">
        <v>17</v>
      </c>
      <c r="Z108" s="321" t="n">
        <v>18</v>
      </c>
      <c r="AA108" s="321" t="n">
        <v>19</v>
      </c>
      <c r="AB108" s="321" t="n">
        <v>20</v>
      </c>
      <c r="AC108" s="321" t="n">
        <v>21</v>
      </c>
      <c r="AD108" s="321" t="n">
        <v>22</v>
      </c>
      <c r="AE108" s="321" t="n">
        <v>23</v>
      </c>
      <c r="AF108" s="321" t="n">
        <v>24</v>
      </c>
      <c r="AG108" s="321" t="n">
        <v>25</v>
      </c>
      <c r="AH108" s="321" t="n">
        <v>26</v>
      </c>
      <c r="AI108" s="321" t="n">
        <v>27</v>
      </c>
      <c r="AJ108" s="321" t="n">
        <v>28</v>
      </c>
      <c r="AK108" s="321" t="n">
        <v>29</v>
      </c>
      <c r="AL108" s="321" t="n">
        <v>30</v>
      </c>
      <c r="AM108" s="293" t="n">
        <f aca="false">SUM(H108:AL108)</f>
        <v>465</v>
      </c>
      <c r="AN108" s="1"/>
      <c r="AO108" s="1"/>
      <c r="AP108" s="1"/>
      <c r="AQ108" s="1"/>
      <c r="AR108" s="1"/>
      <c r="AS108" s="1"/>
      <c r="AT108" s="1"/>
    </row>
    <row r="109" customFormat="false" ht="12.75" hidden="true" customHeight="true" outlineLevel="0" collapsed="false">
      <c r="A109" s="322" t="s">
        <v>216</v>
      </c>
      <c r="B109" s="288"/>
      <c r="C109" s="289"/>
      <c r="D109" s="290" t="n">
        <v>0</v>
      </c>
      <c r="E109" s="291" t="n">
        <f aca="false">AM109</f>
        <v>0</v>
      </c>
      <c r="F109" s="320" t="n">
        <f aca="false">E109-D109</f>
        <v>0</v>
      </c>
      <c r="G109" s="284"/>
      <c r="H109" s="323" t="n">
        <v>0</v>
      </c>
      <c r="I109" s="323" t="n">
        <v>0</v>
      </c>
      <c r="J109" s="323" t="n">
        <v>0</v>
      </c>
      <c r="K109" s="323" t="n">
        <v>0</v>
      </c>
      <c r="L109" s="323" t="n">
        <v>0</v>
      </c>
      <c r="M109" s="323" t="n">
        <v>0</v>
      </c>
      <c r="N109" s="323" t="n">
        <v>0</v>
      </c>
      <c r="O109" s="323" t="n">
        <v>0</v>
      </c>
      <c r="P109" s="323" t="n">
        <v>0</v>
      </c>
      <c r="Q109" s="323" t="n">
        <v>0</v>
      </c>
      <c r="R109" s="323" t="n">
        <v>0</v>
      </c>
      <c r="S109" s="323" t="n">
        <v>0</v>
      </c>
      <c r="T109" s="323" t="n">
        <v>0</v>
      </c>
      <c r="U109" s="323" t="n">
        <v>0</v>
      </c>
      <c r="V109" s="323" t="n">
        <v>0</v>
      </c>
      <c r="W109" s="323" t="n">
        <v>0</v>
      </c>
      <c r="X109" s="323" t="n">
        <v>0</v>
      </c>
      <c r="Y109" s="323" t="n">
        <v>0</v>
      </c>
      <c r="Z109" s="323" t="n">
        <v>0</v>
      </c>
      <c r="AA109" s="323" t="n">
        <v>0</v>
      </c>
      <c r="AB109" s="323" t="n">
        <v>0</v>
      </c>
      <c r="AC109" s="323" t="n">
        <v>0</v>
      </c>
      <c r="AD109" s="323" t="n">
        <v>0</v>
      </c>
      <c r="AE109" s="323" t="n">
        <v>0</v>
      </c>
      <c r="AF109" s="323" t="n">
        <v>0</v>
      </c>
      <c r="AG109" s="323" t="n">
        <v>0</v>
      </c>
      <c r="AH109" s="323" t="n">
        <v>0</v>
      </c>
      <c r="AI109" s="323" t="n">
        <v>0</v>
      </c>
      <c r="AJ109" s="323" t="n">
        <v>0</v>
      </c>
      <c r="AK109" s="323" t="n">
        <v>0</v>
      </c>
      <c r="AL109" s="323" t="n">
        <v>0</v>
      </c>
      <c r="AM109" s="293" t="n">
        <f aca="false">SUM(H109:AL109)</f>
        <v>0</v>
      </c>
      <c r="AN109" s="1"/>
      <c r="AO109" s="1"/>
      <c r="AP109" s="1"/>
      <c r="AQ109" s="1"/>
      <c r="AR109" s="1"/>
      <c r="AS109" s="1"/>
      <c r="AT109" s="1"/>
    </row>
    <row r="110" customFormat="false" ht="12.75" hidden="true" customHeight="true" outlineLevel="0" collapsed="false">
      <c r="A110" s="322" t="s">
        <v>216</v>
      </c>
      <c r="B110" s="288"/>
      <c r="C110" s="289"/>
      <c r="D110" s="290" t="n">
        <v>0</v>
      </c>
      <c r="E110" s="291" t="n">
        <f aca="false">AM110</f>
        <v>0</v>
      </c>
      <c r="F110" s="320" t="n">
        <f aca="false">E110-D110</f>
        <v>0</v>
      </c>
      <c r="G110" s="284"/>
      <c r="H110" s="323" t="n">
        <v>0</v>
      </c>
      <c r="I110" s="323" t="n">
        <v>0</v>
      </c>
      <c r="J110" s="323" t="n">
        <v>0</v>
      </c>
      <c r="K110" s="323" t="n">
        <v>0</v>
      </c>
      <c r="L110" s="323" t="n">
        <v>0</v>
      </c>
      <c r="M110" s="323" t="n">
        <v>0</v>
      </c>
      <c r="N110" s="323" t="n">
        <v>0</v>
      </c>
      <c r="O110" s="323" t="n">
        <v>0</v>
      </c>
      <c r="P110" s="323" t="n">
        <v>0</v>
      </c>
      <c r="Q110" s="323" t="n">
        <v>0</v>
      </c>
      <c r="R110" s="323" t="n">
        <v>0</v>
      </c>
      <c r="S110" s="323" t="n">
        <v>0</v>
      </c>
      <c r="T110" s="323" t="n">
        <v>0</v>
      </c>
      <c r="U110" s="323" t="n">
        <v>0</v>
      </c>
      <c r="V110" s="323" t="n">
        <v>0</v>
      </c>
      <c r="W110" s="323" t="n">
        <v>0</v>
      </c>
      <c r="X110" s="323" t="n">
        <v>0</v>
      </c>
      <c r="Y110" s="323" t="n">
        <v>0</v>
      </c>
      <c r="Z110" s="323" t="n">
        <v>0</v>
      </c>
      <c r="AA110" s="323" t="n">
        <v>0</v>
      </c>
      <c r="AB110" s="323" t="n">
        <v>0</v>
      </c>
      <c r="AC110" s="323" t="n">
        <v>0</v>
      </c>
      <c r="AD110" s="323" t="n">
        <v>0</v>
      </c>
      <c r="AE110" s="323" t="n">
        <v>0</v>
      </c>
      <c r="AF110" s="323" t="n">
        <v>0</v>
      </c>
      <c r="AG110" s="323" t="n">
        <v>0</v>
      </c>
      <c r="AH110" s="323" t="n">
        <v>0</v>
      </c>
      <c r="AI110" s="323" t="n">
        <v>0</v>
      </c>
      <c r="AJ110" s="323" t="n">
        <v>0</v>
      </c>
      <c r="AK110" s="323" t="n">
        <v>0</v>
      </c>
      <c r="AL110" s="323" t="n">
        <v>0</v>
      </c>
      <c r="AM110" s="293" t="n">
        <f aca="false">SUM(H110:AL110)</f>
        <v>0</v>
      </c>
      <c r="AN110" s="1"/>
      <c r="AO110" s="1"/>
      <c r="AP110" s="1"/>
      <c r="AQ110" s="1"/>
      <c r="AR110" s="1"/>
      <c r="AS110" s="1"/>
      <c r="AT110" s="1"/>
    </row>
    <row r="111" customFormat="false" ht="12.75" hidden="true" customHeight="true" outlineLevel="0" collapsed="false">
      <c r="A111" s="322" t="s">
        <v>216</v>
      </c>
      <c r="B111" s="288"/>
      <c r="C111" s="289"/>
      <c r="D111" s="290" t="n">
        <v>0</v>
      </c>
      <c r="E111" s="291" t="n">
        <f aca="false">AM111</f>
        <v>0</v>
      </c>
      <c r="F111" s="320" t="n">
        <f aca="false">E111-D111</f>
        <v>0</v>
      </c>
      <c r="G111" s="284"/>
      <c r="H111" s="323" t="n">
        <v>0</v>
      </c>
      <c r="I111" s="323" t="n">
        <v>0</v>
      </c>
      <c r="J111" s="323" t="n">
        <v>0</v>
      </c>
      <c r="K111" s="323" t="n">
        <v>0</v>
      </c>
      <c r="L111" s="323" t="n">
        <v>0</v>
      </c>
      <c r="M111" s="323" t="n">
        <v>0</v>
      </c>
      <c r="N111" s="323" t="n">
        <v>0</v>
      </c>
      <c r="O111" s="323" t="n">
        <v>0</v>
      </c>
      <c r="P111" s="323" t="n">
        <v>0</v>
      </c>
      <c r="Q111" s="323" t="n">
        <v>0</v>
      </c>
      <c r="R111" s="323" t="n">
        <v>0</v>
      </c>
      <c r="S111" s="323" t="n">
        <v>0</v>
      </c>
      <c r="T111" s="323" t="n">
        <v>0</v>
      </c>
      <c r="U111" s="323" t="n">
        <v>0</v>
      </c>
      <c r="V111" s="323" t="n">
        <v>0</v>
      </c>
      <c r="W111" s="323" t="n">
        <v>0</v>
      </c>
      <c r="X111" s="323" t="n">
        <v>0</v>
      </c>
      <c r="Y111" s="323" t="n">
        <v>0</v>
      </c>
      <c r="Z111" s="323" t="n">
        <v>0</v>
      </c>
      <c r="AA111" s="323" t="n">
        <v>0</v>
      </c>
      <c r="AB111" s="323" t="n">
        <v>0</v>
      </c>
      <c r="AC111" s="323" t="n">
        <v>0</v>
      </c>
      <c r="AD111" s="323" t="n">
        <v>0</v>
      </c>
      <c r="AE111" s="323" t="n">
        <v>0</v>
      </c>
      <c r="AF111" s="323" t="n">
        <v>0</v>
      </c>
      <c r="AG111" s="323" t="n">
        <v>0</v>
      </c>
      <c r="AH111" s="323" t="n">
        <v>0</v>
      </c>
      <c r="AI111" s="323" t="n">
        <v>0</v>
      </c>
      <c r="AJ111" s="323" t="n">
        <v>0</v>
      </c>
      <c r="AK111" s="323" t="n">
        <v>0</v>
      </c>
      <c r="AL111" s="323" t="n">
        <v>0</v>
      </c>
      <c r="AM111" s="293" t="n">
        <f aca="false">SUM(H111:AL111)</f>
        <v>0</v>
      </c>
      <c r="AN111" s="1"/>
      <c r="AO111" s="1"/>
      <c r="AP111" s="1"/>
      <c r="AQ111" s="1"/>
      <c r="AR111" s="1"/>
      <c r="AS111" s="1"/>
      <c r="AT111" s="1"/>
    </row>
    <row r="112" customFormat="false" ht="12.75" hidden="false" customHeight="true" outlineLevel="0" collapsed="false">
      <c r="A112" s="319" t="s">
        <v>43</v>
      </c>
      <c r="B112" s="288"/>
      <c r="C112" s="289"/>
      <c r="D112" s="290" t="n">
        <v>0</v>
      </c>
      <c r="E112" s="291" t="n">
        <f aca="false">AM112</f>
        <v>0</v>
      </c>
      <c r="F112" s="320" t="n">
        <f aca="false">E112-D112</f>
        <v>0</v>
      </c>
      <c r="G112" s="284"/>
      <c r="H112" s="323" t="n">
        <v>0</v>
      </c>
      <c r="I112" s="323" t="n">
        <v>0</v>
      </c>
      <c r="J112" s="323" t="n">
        <v>0</v>
      </c>
      <c r="K112" s="323" t="n">
        <v>0</v>
      </c>
      <c r="L112" s="323" t="n">
        <v>0</v>
      </c>
      <c r="M112" s="323" t="n">
        <v>0</v>
      </c>
      <c r="N112" s="323" t="n">
        <v>0</v>
      </c>
      <c r="O112" s="323" t="n">
        <v>0</v>
      </c>
      <c r="P112" s="323" t="n">
        <v>0</v>
      </c>
      <c r="Q112" s="323" t="n">
        <v>0</v>
      </c>
      <c r="R112" s="323" t="n">
        <v>0</v>
      </c>
      <c r="S112" s="323" t="n">
        <v>0</v>
      </c>
      <c r="T112" s="323" t="n">
        <v>0</v>
      </c>
      <c r="U112" s="323" t="n">
        <v>0</v>
      </c>
      <c r="V112" s="323" t="n">
        <v>0</v>
      </c>
      <c r="W112" s="323" t="n">
        <v>0</v>
      </c>
      <c r="X112" s="323" t="n">
        <v>0</v>
      </c>
      <c r="Y112" s="323" t="n">
        <v>0</v>
      </c>
      <c r="Z112" s="323" t="n">
        <v>0</v>
      </c>
      <c r="AA112" s="323" t="n">
        <v>0</v>
      </c>
      <c r="AB112" s="323" t="n">
        <v>0</v>
      </c>
      <c r="AC112" s="323" t="n">
        <v>0</v>
      </c>
      <c r="AD112" s="323" t="n">
        <v>0</v>
      </c>
      <c r="AE112" s="323" t="n">
        <v>0</v>
      </c>
      <c r="AF112" s="323" t="n">
        <v>0</v>
      </c>
      <c r="AG112" s="323" t="n">
        <v>0</v>
      </c>
      <c r="AH112" s="323" t="n">
        <v>0</v>
      </c>
      <c r="AI112" s="323" t="n">
        <v>0</v>
      </c>
      <c r="AJ112" s="323" t="n">
        <v>0</v>
      </c>
      <c r="AK112" s="323" t="n">
        <v>0</v>
      </c>
      <c r="AL112" s="323" t="n">
        <v>0</v>
      </c>
      <c r="AM112" s="293" t="n">
        <f aca="false">SUM(H112:AL112)</f>
        <v>0</v>
      </c>
      <c r="AN112" s="1"/>
      <c r="AO112" s="1"/>
      <c r="AP112" s="1"/>
      <c r="AQ112" s="1"/>
      <c r="AR112" s="1"/>
      <c r="AS112" s="1"/>
      <c r="AT112" s="1"/>
    </row>
    <row r="113" customFormat="false" ht="12.75" hidden="false" customHeight="true" outlineLevel="0" collapsed="false">
      <c r="A113" s="319" t="s">
        <v>45</v>
      </c>
      <c r="B113" s="288"/>
      <c r="C113" s="289"/>
      <c r="D113" s="290" t="n">
        <v>0</v>
      </c>
      <c r="E113" s="291" t="n">
        <f aca="false">AM113</f>
        <v>0</v>
      </c>
      <c r="F113" s="320" t="n">
        <f aca="false">E113-D113</f>
        <v>0</v>
      </c>
      <c r="G113" s="284"/>
      <c r="H113" s="323" t="n">
        <v>0</v>
      </c>
      <c r="I113" s="323" t="n">
        <v>0</v>
      </c>
      <c r="J113" s="323" t="n">
        <v>0</v>
      </c>
      <c r="K113" s="323" t="n">
        <v>0</v>
      </c>
      <c r="L113" s="323" t="n">
        <v>0</v>
      </c>
      <c r="M113" s="323" t="n">
        <v>0</v>
      </c>
      <c r="N113" s="323" t="n">
        <v>0</v>
      </c>
      <c r="O113" s="323" t="n">
        <v>0</v>
      </c>
      <c r="P113" s="323" t="n">
        <v>0</v>
      </c>
      <c r="Q113" s="323" t="n">
        <v>0</v>
      </c>
      <c r="R113" s="323" t="n">
        <v>0</v>
      </c>
      <c r="S113" s="323" t="n">
        <v>0</v>
      </c>
      <c r="T113" s="323" t="n">
        <v>0</v>
      </c>
      <c r="U113" s="323" t="n">
        <v>0</v>
      </c>
      <c r="V113" s="323" t="n">
        <v>0</v>
      </c>
      <c r="W113" s="323" t="n">
        <v>0</v>
      </c>
      <c r="X113" s="323" t="n">
        <v>0</v>
      </c>
      <c r="Y113" s="323" t="n">
        <v>0</v>
      </c>
      <c r="Z113" s="323" t="n">
        <v>0</v>
      </c>
      <c r="AA113" s="323" t="n">
        <v>0</v>
      </c>
      <c r="AB113" s="323" t="n">
        <v>0</v>
      </c>
      <c r="AC113" s="323" t="n">
        <v>0</v>
      </c>
      <c r="AD113" s="323" t="n">
        <v>0</v>
      </c>
      <c r="AE113" s="323" t="n">
        <v>0</v>
      </c>
      <c r="AF113" s="323" t="n">
        <v>0</v>
      </c>
      <c r="AG113" s="323" t="n">
        <v>0</v>
      </c>
      <c r="AH113" s="323" t="n">
        <v>0</v>
      </c>
      <c r="AI113" s="323" t="n">
        <v>0</v>
      </c>
      <c r="AJ113" s="323" t="n">
        <v>0</v>
      </c>
      <c r="AK113" s="323" t="n">
        <v>0</v>
      </c>
      <c r="AL113" s="323" t="n">
        <v>0</v>
      </c>
      <c r="AM113" s="293" t="n">
        <f aca="false">SUM(H113:AL113)</f>
        <v>0</v>
      </c>
      <c r="AN113" s="1"/>
      <c r="AO113" s="1"/>
      <c r="AP113" s="1"/>
      <c r="AQ113" s="1"/>
      <c r="AR113" s="1"/>
      <c r="AS113" s="1"/>
      <c r="AT113" s="1"/>
    </row>
    <row r="114" customFormat="false" ht="12.75" hidden="false" customHeight="true" outlineLevel="0" collapsed="false">
      <c r="A114" s="319" t="s">
        <v>234</v>
      </c>
      <c r="B114" s="288"/>
      <c r="C114" s="289"/>
      <c r="D114" s="324" t="n">
        <v>0</v>
      </c>
      <c r="E114" s="325" t="n">
        <f aca="false">AM114</f>
        <v>0</v>
      </c>
      <c r="F114" s="326" t="n">
        <f aca="false">E114-D114</f>
        <v>0</v>
      </c>
      <c r="G114" s="284"/>
      <c r="H114" s="327" t="n">
        <v>0</v>
      </c>
      <c r="I114" s="327" t="n">
        <v>0</v>
      </c>
      <c r="J114" s="327" t="n">
        <v>0</v>
      </c>
      <c r="K114" s="327" t="n">
        <v>0</v>
      </c>
      <c r="L114" s="327" t="n">
        <v>0</v>
      </c>
      <c r="M114" s="327" t="n">
        <v>0</v>
      </c>
      <c r="N114" s="327" t="n">
        <v>0</v>
      </c>
      <c r="O114" s="327" t="n">
        <v>0</v>
      </c>
      <c r="P114" s="327" t="n">
        <v>0</v>
      </c>
      <c r="Q114" s="327" t="n">
        <v>0</v>
      </c>
      <c r="R114" s="327" t="n">
        <v>0</v>
      </c>
      <c r="S114" s="327" t="n">
        <v>0</v>
      </c>
      <c r="T114" s="327" t="n">
        <v>0</v>
      </c>
      <c r="U114" s="327" t="n">
        <v>0</v>
      </c>
      <c r="V114" s="327" t="n">
        <v>0</v>
      </c>
      <c r="W114" s="327" t="n">
        <v>0</v>
      </c>
      <c r="X114" s="327" t="n">
        <v>0</v>
      </c>
      <c r="Y114" s="327" t="n">
        <v>0</v>
      </c>
      <c r="Z114" s="327" t="n">
        <v>0</v>
      </c>
      <c r="AA114" s="327" t="n">
        <v>0</v>
      </c>
      <c r="AB114" s="327" t="n">
        <v>0</v>
      </c>
      <c r="AC114" s="327" t="n">
        <v>0</v>
      </c>
      <c r="AD114" s="327" t="n">
        <v>0</v>
      </c>
      <c r="AE114" s="327" t="n">
        <v>0</v>
      </c>
      <c r="AF114" s="327" t="n">
        <v>0</v>
      </c>
      <c r="AG114" s="327" t="n">
        <v>0</v>
      </c>
      <c r="AH114" s="327" t="n">
        <v>0</v>
      </c>
      <c r="AI114" s="327" t="n">
        <v>0</v>
      </c>
      <c r="AJ114" s="327" t="n">
        <v>0</v>
      </c>
      <c r="AK114" s="327" t="n">
        <v>0</v>
      </c>
      <c r="AL114" s="327" t="n">
        <v>0</v>
      </c>
      <c r="AM114" s="328" t="n">
        <f aca="false">SUM(H114:AL114)</f>
        <v>0</v>
      </c>
      <c r="AN114" s="1"/>
      <c r="AO114" s="1"/>
      <c r="AP114" s="1"/>
      <c r="AQ114" s="1"/>
      <c r="AR114" s="1"/>
      <c r="AS114" s="1"/>
      <c r="AT114" s="1"/>
    </row>
    <row r="115" customFormat="false" ht="12.75" hidden="true" customHeight="true" outlineLevel="0" collapsed="false">
      <c r="A115" s="322" t="s">
        <v>216</v>
      </c>
      <c r="B115" s="288"/>
      <c r="C115" s="289"/>
      <c r="D115" s="329" t="n">
        <v>0</v>
      </c>
      <c r="E115" s="330" t="n">
        <f aca="false">AM115</f>
        <v>0</v>
      </c>
      <c r="F115" s="331" t="n">
        <f aca="false">E115-D115</f>
        <v>0</v>
      </c>
      <c r="G115" s="284"/>
      <c r="H115" s="327" t="n">
        <v>0</v>
      </c>
      <c r="I115" s="327" t="n">
        <v>0</v>
      </c>
      <c r="J115" s="327" t="n">
        <v>0</v>
      </c>
      <c r="K115" s="327" t="n">
        <v>0</v>
      </c>
      <c r="L115" s="327" t="n">
        <v>0</v>
      </c>
      <c r="M115" s="327" t="n">
        <v>0</v>
      </c>
      <c r="N115" s="327" t="n">
        <v>0</v>
      </c>
      <c r="O115" s="327" t="n">
        <v>0</v>
      </c>
      <c r="P115" s="327" t="n">
        <v>0</v>
      </c>
      <c r="Q115" s="327" t="n">
        <v>0</v>
      </c>
      <c r="R115" s="327" t="n">
        <v>0</v>
      </c>
      <c r="S115" s="327" t="n">
        <v>0</v>
      </c>
      <c r="T115" s="327" t="n">
        <v>0</v>
      </c>
      <c r="U115" s="327" t="n">
        <v>0</v>
      </c>
      <c r="V115" s="327" t="n">
        <v>0</v>
      </c>
      <c r="W115" s="327" t="n">
        <v>0</v>
      </c>
      <c r="X115" s="327" t="n">
        <v>0</v>
      </c>
      <c r="Y115" s="327" t="n">
        <v>0</v>
      </c>
      <c r="Z115" s="327" t="n">
        <v>0</v>
      </c>
      <c r="AA115" s="327" t="n">
        <v>0</v>
      </c>
      <c r="AB115" s="327" t="n">
        <v>0</v>
      </c>
      <c r="AC115" s="327" t="n">
        <v>0</v>
      </c>
      <c r="AD115" s="327" t="n">
        <v>0</v>
      </c>
      <c r="AE115" s="327" t="n">
        <v>0</v>
      </c>
      <c r="AF115" s="327" t="n">
        <v>0</v>
      </c>
      <c r="AG115" s="327" t="n">
        <v>0</v>
      </c>
      <c r="AH115" s="327" t="n">
        <v>0</v>
      </c>
      <c r="AI115" s="327" t="n">
        <v>0</v>
      </c>
      <c r="AJ115" s="327" t="n">
        <v>0</v>
      </c>
      <c r="AK115" s="327" t="n">
        <v>0</v>
      </c>
      <c r="AL115" s="327" t="n">
        <v>0</v>
      </c>
      <c r="AM115" s="332" t="n">
        <f aca="false">SUM(H115:AL115)</f>
        <v>0</v>
      </c>
      <c r="AN115" s="1"/>
      <c r="AO115" s="1"/>
      <c r="AP115" s="1"/>
      <c r="AQ115" s="1"/>
      <c r="AR115" s="1"/>
      <c r="AS115" s="1"/>
      <c r="AT115" s="1"/>
    </row>
    <row r="116" customFormat="false" ht="12.75" hidden="true" customHeight="true" outlineLevel="0" collapsed="false">
      <c r="A116" s="322" t="s">
        <v>216</v>
      </c>
      <c r="B116" s="288"/>
      <c r="C116" s="289"/>
      <c r="D116" s="333" t="n">
        <v>0</v>
      </c>
      <c r="E116" s="334" t="n">
        <f aca="false">AM116</f>
        <v>0</v>
      </c>
      <c r="F116" s="331" t="n">
        <f aca="false">E116-D116</f>
        <v>0</v>
      </c>
      <c r="G116" s="335"/>
      <c r="H116" s="327" t="n">
        <v>0</v>
      </c>
      <c r="I116" s="327" t="n">
        <v>0</v>
      </c>
      <c r="J116" s="327" t="n">
        <v>0</v>
      </c>
      <c r="K116" s="327" t="n">
        <v>0</v>
      </c>
      <c r="L116" s="327" t="n">
        <v>0</v>
      </c>
      <c r="M116" s="327" t="n">
        <v>0</v>
      </c>
      <c r="N116" s="327" t="n">
        <v>0</v>
      </c>
      <c r="O116" s="327" t="n">
        <v>0</v>
      </c>
      <c r="P116" s="327" t="n">
        <v>0</v>
      </c>
      <c r="Q116" s="327" t="n">
        <v>0</v>
      </c>
      <c r="R116" s="327" t="n">
        <v>0</v>
      </c>
      <c r="S116" s="327" t="n">
        <v>0</v>
      </c>
      <c r="T116" s="327" t="n">
        <v>0</v>
      </c>
      <c r="U116" s="327" t="n">
        <v>0</v>
      </c>
      <c r="V116" s="327" t="n">
        <v>0</v>
      </c>
      <c r="W116" s="327" t="n">
        <v>0</v>
      </c>
      <c r="X116" s="327" t="n">
        <v>0</v>
      </c>
      <c r="Y116" s="327" t="n">
        <v>0</v>
      </c>
      <c r="Z116" s="327" t="n">
        <v>0</v>
      </c>
      <c r="AA116" s="327" t="n">
        <v>0</v>
      </c>
      <c r="AB116" s="327" t="n">
        <v>0</v>
      </c>
      <c r="AC116" s="327" t="n">
        <v>0</v>
      </c>
      <c r="AD116" s="327" t="n">
        <v>0</v>
      </c>
      <c r="AE116" s="327" t="n">
        <v>0</v>
      </c>
      <c r="AF116" s="327" t="n">
        <v>0</v>
      </c>
      <c r="AG116" s="327" t="n">
        <v>0</v>
      </c>
      <c r="AH116" s="327" t="n">
        <v>0</v>
      </c>
      <c r="AI116" s="327" t="n">
        <v>0</v>
      </c>
      <c r="AJ116" s="327" t="n">
        <v>0</v>
      </c>
      <c r="AK116" s="327" t="n">
        <v>0</v>
      </c>
      <c r="AL116" s="327" t="n">
        <v>0</v>
      </c>
      <c r="AM116" s="332" t="n">
        <f aca="false">SUM(H116:AL116)</f>
        <v>0</v>
      </c>
      <c r="AN116" s="1"/>
      <c r="AO116" s="1"/>
      <c r="AP116" s="1"/>
      <c r="AQ116" s="1"/>
      <c r="AR116" s="1"/>
      <c r="AS116" s="1"/>
      <c r="AT116" s="1"/>
    </row>
    <row r="117" customFormat="false" ht="12.75" hidden="false" customHeight="true" outlineLevel="0" collapsed="false">
      <c r="A117" s="287" t="s">
        <v>235</v>
      </c>
      <c r="B117" s="288"/>
      <c r="C117" s="289"/>
      <c r="D117" s="324" t="n">
        <v>0</v>
      </c>
      <c r="E117" s="325" t="n">
        <f aca="false">E114+E113+E112+E108+E107+E73+E72+E71</f>
        <v>465</v>
      </c>
      <c r="F117" s="336" t="n">
        <f aca="false">E117-D117</f>
        <v>465</v>
      </c>
      <c r="G117" s="267"/>
      <c r="H117" s="327" t="n">
        <v>0</v>
      </c>
      <c r="I117" s="327" t="n">
        <v>0</v>
      </c>
      <c r="J117" s="327" t="n">
        <v>0</v>
      </c>
      <c r="K117" s="327" t="n">
        <v>0</v>
      </c>
      <c r="L117" s="327" t="n">
        <v>0</v>
      </c>
      <c r="M117" s="327" t="n">
        <v>0</v>
      </c>
      <c r="N117" s="327" t="n">
        <v>0</v>
      </c>
      <c r="O117" s="327" t="n">
        <v>0</v>
      </c>
      <c r="P117" s="327" t="n">
        <v>0</v>
      </c>
      <c r="Q117" s="327" t="n">
        <v>0</v>
      </c>
      <c r="R117" s="327" t="n">
        <v>0</v>
      </c>
      <c r="S117" s="327" t="n">
        <v>0</v>
      </c>
      <c r="T117" s="327" t="n">
        <v>0</v>
      </c>
      <c r="U117" s="327" t="n">
        <v>0</v>
      </c>
      <c r="V117" s="327" t="n">
        <v>0</v>
      </c>
      <c r="W117" s="327" t="n">
        <v>0</v>
      </c>
      <c r="X117" s="327" t="n">
        <v>0</v>
      </c>
      <c r="Y117" s="327" t="n">
        <v>0</v>
      </c>
      <c r="Z117" s="327" t="n">
        <v>0</v>
      </c>
      <c r="AA117" s="327" t="n">
        <v>0</v>
      </c>
      <c r="AB117" s="327" t="n">
        <v>0</v>
      </c>
      <c r="AC117" s="327" t="n">
        <v>0</v>
      </c>
      <c r="AD117" s="327" t="n">
        <v>0</v>
      </c>
      <c r="AE117" s="327" t="n">
        <v>0</v>
      </c>
      <c r="AF117" s="327" t="n">
        <v>0</v>
      </c>
      <c r="AG117" s="327" t="n">
        <v>0</v>
      </c>
      <c r="AH117" s="327" t="n">
        <v>0</v>
      </c>
      <c r="AI117" s="327" t="n">
        <v>0</v>
      </c>
      <c r="AJ117" s="327" t="n">
        <v>0</v>
      </c>
      <c r="AK117" s="327" t="n">
        <v>0</v>
      </c>
      <c r="AL117" s="327" t="n">
        <v>0</v>
      </c>
      <c r="AM117" s="318" t="n">
        <f aca="false">AM114+AM110+AM108+AM71+AM72+AM73+AM107</f>
        <v>465</v>
      </c>
      <c r="AN117" s="59"/>
      <c r="AO117" s="59"/>
      <c r="AP117" s="59"/>
      <c r="AQ117" s="59"/>
      <c r="AR117" s="59"/>
      <c r="AS117" s="59"/>
      <c r="AT117" s="59"/>
      <c r="AU117" s="294"/>
      <c r="AV117" s="294"/>
      <c r="AW117" s="294"/>
      <c r="AX117" s="294"/>
      <c r="AY117" s="294"/>
      <c r="AZ117" s="294"/>
      <c r="BA117" s="294"/>
      <c r="BB117" s="294"/>
      <c r="BC117" s="294"/>
      <c r="BD117" s="294"/>
      <c r="BE117" s="294"/>
      <c r="BF117" s="294"/>
      <c r="BG117" s="294"/>
      <c r="BH117" s="294"/>
      <c r="BI117" s="294"/>
      <c r="BJ117" s="294"/>
      <c r="BK117" s="294"/>
      <c r="BL117" s="294"/>
      <c r="BM117" s="294"/>
      <c r="BN117" s="294"/>
      <c r="BO117" s="294"/>
      <c r="BP117" s="294"/>
      <c r="BQ117" s="294"/>
      <c r="BR117" s="294"/>
      <c r="BS117" s="294"/>
      <c r="BT117" s="294"/>
      <c r="BU117" s="294"/>
      <c r="BV117" s="294"/>
      <c r="BW117" s="294"/>
      <c r="BX117" s="294"/>
      <c r="BY117" s="294"/>
      <c r="BZ117" s="294"/>
      <c r="CA117" s="294"/>
      <c r="CB117" s="294"/>
      <c r="CC117" s="294"/>
      <c r="CD117" s="294"/>
      <c r="CE117" s="294"/>
      <c r="CF117" s="294"/>
      <c r="CG117" s="294"/>
      <c r="CH117" s="294"/>
      <c r="CI117" s="294"/>
      <c r="CJ117" s="294"/>
      <c r="CK117" s="294"/>
      <c r="CL117" s="294"/>
      <c r="CM117" s="294"/>
      <c r="CN117" s="294"/>
      <c r="CO117" s="294"/>
      <c r="CP117" s="294"/>
      <c r="CQ117" s="294"/>
      <c r="CR117" s="294"/>
      <c r="CS117" s="294"/>
      <c r="CT117" s="294"/>
      <c r="CU117" s="294"/>
      <c r="CV117" s="294"/>
      <c r="CW117" s="294"/>
      <c r="CX117" s="294"/>
      <c r="CY117" s="294"/>
      <c r="CZ117" s="294"/>
      <c r="DA117" s="294"/>
      <c r="DB117" s="294"/>
      <c r="DC117" s="294"/>
      <c r="DD117" s="294"/>
      <c r="DE117" s="294"/>
      <c r="DF117" s="294"/>
      <c r="DG117" s="294"/>
      <c r="DH117" s="294"/>
      <c r="DI117" s="294"/>
      <c r="DJ117" s="294"/>
      <c r="DK117" s="294"/>
      <c r="DL117" s="294"/>
      <c r="DM117" s="294"/>
      <c r="DN117" s="294"/>
      <c r="DO117" s="294"/>
      <c r="DP117" s="294"/>
      <c r="DQ117" s="294"/>
      <c r="DR117" s="294"/>
      <c r="DS117" s="294"/>
      <c r="DT117" s="294"/>
      <c r="DU117" s="294"/>
      <c r="DV117" s="294"/>
      <c r="DW117" s="294"/>
      <c r="DX117" s="294"/>
      <c r="DY117" s="294"/>
      <c r="DZ117" s="294"/>
      <c r="EA117" s="294"/>
      <c r="EB117" s="294"/>
      <c r="EC117" s="294"/>
      <c r="ED117" s="294"/>
      <c r="EE117" s="294"/>
      <c r="EF117" s="294"/>
      <c r="EG117" s="294"/>
      <c r="EH117" s="294"/>
      <c r="EI117" s="294"/>
      <c r="EJ117" s="294"/>
      <c r="EK117" s="294"/>
      <c r="EL117" s="294"/>
      <c r="EM117" s="294"/>
      <c r="EN117" s="294"/>
      <c r="EO117" s="294"/>
      <c r="EP117" s="294"/>
      <c r="EQ117" s="294"/>
      <c r="ER117" s="294"/>
      <c r="ES117" s="294"/>
      <c r="ET117" s="294"/>
      <c r="EU117" s="294"/>
      <c r="EV117" s="294"/>
      <c r="EW117" s="294"/>
      <c r="EX117" s="294"/>
      <c r="EY117" s="294"/>
      <c r="EZ117" s="294"/>
      <c r="FA117" s="294"/>
      <c r="FB117" s="294"/>
      <c r="FC117" s="294"/>
      <c r="FD117" s="294"/>
      <c r="FE117" s="294"/>
      <c r="FF117" s="294"/>
      <c r="FG117" s="294"/>
      <c r="FH117" s="294"/>
      <c r="FI117" s="294"/>
      <c r="FJ117" s="294"/>
      <c r="FK117" s="294"/>
      <c r="FL117" s="294"/>
      <c r="FM117" s="294"/>
      <c r="FN117" s="294"/>
      <c r="FO117" s="294"/>
      <c r="FP117" s="294"/>
      <c r="FQ117" s="294"/>
      <c r="FR117" s="294"/>
      <c r="FS117" s="294"/>
      <c r="FT117" s="294"/>
      <c r="FU117" s="294"/>
      <c r="FV117" s="294"/>
      <c r="FW117" s="294"/>
      <c r="FX117" s="294"/>
      <c r="FY117" s="294"/>
      <c r="FZ117" s="294"/>
      <c r="GA117" s="294"/>
      <c r="GB117" s="294"/>
      <c r="GC117" s="294"/>
      <c r="GD117" s="294"/>
      <c r="GE117" s="294"/>
      <c r="GF117" s="294"/>
      <c r="GG117" s="294"/>
      <c r="GH117" s="294"/>
      <c r="GI117" s="294"/>
      <c r="GJ117" s="294"/>
      <c r="GK117" s="294"/>
      <c r="GL117" s="294"/>
      <c r="GM117" s="294"/>
      <c r="GN117" s="294"/>
      <c r="GO117" s="294"/>
      <c r="GP117" s="294"/>
      <c r="GQ117" s="294"/>
      <c r="GR117" s="294"/>
      <c r="GS117" s="294"/>
      <c r="GT117" s="294"/>
      <c r="GU117" s="294"/>
      <c r="GV117" s="294"/>
      <c r="GW117" s="294"/>
      <c r="GX117" s="294"/>
      <c r="GY117" s="294"/>
      <c r="GZ117" s="294"/>
      <c r="HA117" s="294"/>
      <c r="HB117" s="294"/>
      <c r="HC117" s="294"/>
      <c r="HD117" s="294"/>
      <c r="HE117" s="294"/>
      <c r="HF117" s="294"/>
      <c r="HG117" s="294"/>
      <c r="HH117" s="294"/>
      <c r="HI117" s="294"/>
      <c r="HJ117" s="294"/>
      <c r="HK117" s="294"/>
      <c r="HL117" s="294"/>
      <c r="HM117" s="294"/>
      <c r="HN117" s="294"/>
      <c r="HO117" s="294"/>
      <c r="HP117" s="294"/>
      <c r="HQ117" s="294"/>
      <c r="HR117" s="294"/>
      <c r="HS117" s="294"/>
      <c r="HT117" s="294"/>
      <c r="HU117" s="294"/>
      <c r="HV117" s="294"/>
      <c r="HW117" s="294"/>
      <c r="HX117" s="294"/>
      <c r="HY117" s="294"/>
      <c r="HZ117" s="294"/>
      <c r="IA117" s="294"/>
      <c r="IB117" s="294"/>
      <c r="IC117" s="294"/>
      <c r="ID117" s="294"/>
      <c r="IE117" s="294"/>
      <c r="IF117" s="294"/>
      <c r="IG117" s="294"/>
      <c r="IH117" s="294"/>
      <c r="II117" s="294"/>
      <c r="IJ117" s="294"/>
      <c r="IK117" s="294"/>
      <c r="IL117" s="294"/>
      <c r="IM117" s="294"/>
      <c r="IN117" s="294"/>
      <c r="IO117" s="294"/>
      <c r="IP117" s="294"/>
      <c r="IQ117" s="294"/>
      <c r="IR117" s="294"/>
      <c r="IS117" s="294"/>
      <c r="IT117" s="294"/>
      <c r="IU117" s="294"/>
      <c r="IV117" s="294"/>
      <c r="IW117" s="294"/>
    </row>
    <row r="118" customFormat="false" ht="12.75" hidden="false" customHeight="true" outlineLevel="0" collapsed="false">
      <c r="A118" s="337" t="s">
        <v>41</v>
      </c>
      <c r="B118" s="338"/>
      <c r="C118" s="338"/>
      <c r="D118" s="339" t="n">
        <v>0</v>
      </c>
      <c r="E118" s="340" t="n">
        <f aca="false">AM118</f>
        <v>465</v>
      </c>
      <c r="F118" s="341" t="n">
        <f aca="false">E118-D118</f>
        <v>465</v>
      </c>
      <c r="H118" s="342" t="n">
        <v>0</v>
      </c>
      <c r="I118" s="342" t="n">
        <v>1</v>
      </c>
      <c r="J118" s="342" t="n">
        <v>2</v>
      </c>
      <c r="K118" s="342" t="n">
        <v>3</v>
      </c>
      <c r="L118" s="342" t="n">
        <v>4</v>
      </c>
      <c r="M118" s="342" t="n">
        <v>5</v>
      </c>
      <c r="N118" s="342" t="n">
        <v>6</v>
      </c>
      <c r="O118" s="342" t="n">
        <v>7</v>
      </c>
      <c r="P118" s="342" t="n">
        <v>8</v>
      </c>
      <c r="Q118" s="342" t="n">
        <v>9</v>
      </c>
      <c r="R118" s="342" t="n">
        <v>10</v>
      </c>
      <c r="S118" s="342" t="n">
        <v>11</v>
      </c>
      <c r="T118" s="342" t="n">
        <v>12</v>
      </c>
      <c r="U118" s="342" t="n">
        <v>13</v>
      </c>
      <c r="V118" s="342" t="n">
        <v>14</v>
      </c>
      <c r="W118" s="342" t="n">
        <v>15</v>
      </c>
      <c r="X118" s="342" t="n">
        <v>16</v>
      </c>
      <c r="Y118" s="342" t="n">
        <v>17</v>
      </c>
      <c r="Z118" s="342" t="n">
        <v>18</v>
      </c>
      <c r="AA118" s="342" t="n">
        <v>19</v>
      </c>
      <c r="AB118" s="342" t="n">
        <v>20</v>
      </c>
      <c r="AC118" s="342" t="n">
        <v>21</v>
      </c>
      <c r="AD118" s="342" t="n">
        <v>22</v>
      </c>
      <c r="AE118" s="342" t="n">
        <v>23</v>
      </c>
      <c r="AF118" s="342" t="n">
        <v>24</v>
      </c>
      <c r="AG118" s="342" t="n">
        <v>25</v>
      </c>
      <c r="AH118" s="342" t="n">
        <v>26</v>
      </c>
      <c r="AI118" s="342" t="n">
        <v>27</v>
      </c>
      <c r="AJ118" s="342" t="n">
        <v>28</v>
      </c>
      <c r="AK118" s="342" t="n">
        <v>29</v>
      </c>
      <c r="AL118" s="342" t="n">
        <v>30</v>
      </c>
      <c r="AM118" s="341" t="n">
        <f aca="false">SUM(H118:AL118)</f>
        <v>465</v>
      </c>
      <c r="AN118" s="1"/>
      <c r="AO118" s="1"/>
      <c r="AP118" s="1"/>
      <c r="AQ118" s="1"/>
      <c r="AR118" s="1"/>
      <c r="AS118" s="1"/>
      <c r="AT118" s="1"/>
    </row>
    <row r="119" customFormat="false" ht="12.75" hidden="false" customHeight="true" outlineLevel="0" collapsed="false">
      <c r="H119" s="343" t="n">
        <f aca="false">B4</f>
        <v>37165</v>
      </c>
      <c r="I119" s="343" t="n">
        <f aca="false">H119+1</f>
        <v>37166</v>
      </c>
      <c r="J119" s="343" t="n">
        <f aca="false">I119+1</f>
        <v>37167</v>
      </c>
      <c r="K119" s="343" t="n">
        <f aca="false">J119+1</f>
        <v>37168</v>
      </c>
      <c r="L119" s="343" t="n">
        <f aca="false">K119+1</f>
        <v>37169</v>
      </c>
      <c r="M119" s="343" t="n">
        <f aca="false">L119+1</f>
        <v>37170</v>
      </c>
      <c r="N119" s="343" t="n">
        <f aca="false">M119+1</f>
        <v>37171</v>
      </c>
      <c r="O119" s="343" t="n">
        <f aca="false">N119+1</f>
        <v>37172</v>
      </c>
      <c r="P119" s="343" t="n">
        <f aca="false">O119+1</f>
        <v>37173</v>
      </c>
      <c r="Q119" s="343" t="n">
        <f aca="false">P119+1</f>
        <v>37174</v>
      </c>
      <c r="R119" s="343" t="n">
        <f aca="false">Q119+1</f>
        <v>37175</v>
      </c>
      <c r="S119" s="343" t="n">
        <f aca="false">R119+1</f>
        <v>37176</v>
      </c>
      <c r="T119" s="343" t="n">
        <f aca="false">S119+1</f>
        <v>37177</v>
      </c>
      <c r="U119" s="343" t="n">
        <f aca="false">T119+1</f>
        <v>37178</v>
      </c>
      <c r="V119" s="343" t="n">
        <f aca="false">U119+1</f>
        <v>37179</v>
      </c>
      <c r="W119" s="343" t="n">
        <f aca="false">V119+1</f>
        <v>37180</v>
      </c>
      <c r="X119" s="343" t="n">
        <f aca="false">W119+1</f>
        <v>37181</v>
      </c>
      <c r="Y119" s="343" t="n">
        <f aca="false">X119+1</f>
        <v>37182</v>
      </c>
      <c r="Z119" s="343" t="n">
        <f aca="false">Y119+1</f>
        <v>37183</v>
      </c>
      <c r="AA119" s="343" t="n">
        <f aca="false">Z119+1</f>
        <v>37184</v>
      </c>
      <c r="AB119" s="343" t="n">
        <f aca="false">AA119+1</f>
        <v>37185</v>
      </c>
      <c r="AC119" s="343" t="n">
        <f aca="false">AB119+1</f>
        <v>37186</v>
      </c>
      <c r="AD119" s="343" t="n">
        <f aca="false">AC119+1</f>
        <v>37187</v>
      </c>
      <c r="AE119" s="343" t="n">
        <f aca="false">AD119+1</f>
        <v>37188</v>
      </c>
      <c r="AF119" s="343" t="n">
        <f aca="false">AE119+1</f>
        <v>37189</v>
      </c>
      <c r="AG119" s="343" t="n">
        <f aca="false">AF119+1</f>
        <v>37190</v>
      </c>
      <c r="AH119" s="343" t="n">
        <f aca="false">AG119+1</f>
        <v>37191</v>
      </c>
      <c r="AI119" s="343" t="n">
        <f aca="false">AH119+1</f>
        <v>37192</v>
      </c>
      <c r="AJ119" s="343" t="n">
        <f aca="false">AI119+1</f>
        <v>37193</v>
      </c>
      <c r="AK119" s="343" t="n">
        <f aca="false">AJ119+1</f>
        <v>37194</v>
      </c>
      <c r="AL119" s="343" t="n">
        <f aca="false">AK119+1</f>
        <v>37195</v>
      </c>
      <c r="AN119" s="1"/>
      <c r="AO119" s="1"/>
      <c r="AP119" s="1"/>
      <c r="AQ119" s="1"/>
      <c r="AR119" s="1"/>
      <c r="AS119" s="1"/>
      <c r="AT119" s="1"/>
    </row>
    <row r="120" customFormat="false" ht="12.75" hidden="false" customHeight="true" outlineLevel="0" collapsed="false">
      <c r="A120" s="344" t="s">
        <v>236</v>
      </c>
      <c r="B120" s="344"/>
      <c r="K120" s="70"/>
      <c r="L120" s="70"/>
      <c r="M120" s="70"/>
      <c r="N120" s="345"/>
      <c r="O120" s="70"/>
      <c r="P120" s="70"/>
      <c r="Q120" s="70"/>
      <c r="R120" s="70"/>
      <c r="AJ120" s="1"/>
      <c r="AK120" s="1"/>
      <c r="AN120" s="1"/>
      <c r="AO120" s="1"/>
      <c r="AP120" s="1"/>
      <c r="AQ120" s="1"/>
      <c r="AR120" s="1"/>
      <c r="AS120" s="1"/>
      <c r="AT120" s="1"/>
    </row>
    <row r="121" customFormat="false" ht="12.75" hidden="false" customHeight="true" outlineLevel="0" collapsed="false">
      <c r="K121" s="70"/>
      <c r="L121" s="70"/>
      <c r="M121" s="70"/>
      <c r="N121" s="345"/>
      <c r="O121" s="70"/>
      <c r="P121" s="70"/>
      <c r="Q121" s="70"/>
      <c r="R121" s="70"/>
      <c r="AJ121" s="1"/>
      <c r="AK121" s="1"/>
      <c r="AN121" s="1"/>
      <c r="AO121" s="1"/>
      <c r="AP121" s="1"/>
      <c r="AQ121" s="1"/>
      <c r="AR121" s="1"/>
      <c r="AS121" s="1"/>
      <c r="AT121" s="1"/>
    </row>
    <row r="122" customFormat="false" ht="14.25" hidden="false" customHeight="false" outlineLevel="0" collapsed="false">
      <c r="A122" s="346" t="s">
        <v>237</v>
      </c>
      <c r="B122" s="347"/>
      <c r="C122" s="348"/>
      <c r="D122" s="349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  <c r="CW122" s="1"/>
      <c r="CX122" s="1"/>
      <c r="CY122" s="1"/>
      <c r="CZ122" s="1"/>
      <c r="DA122" s="1"/>
      <c r="DB122" s="1"/>
      <c r="DC122" s="1"/>
      <c r="DD122" s="1"/>
      <c r="DE122" s="1"/>
      <c r="DF122" s="1"/>
      <c r="DG122" s="1"/>
      <c r="DH122" s="1"/>
      <c r="DI122" s="1"/>
      <c r="DJ122" s="1"/>
      <c r="DK122" s="1"/>
      <c r="DL122" s="1"/>
      <c r="DM122" s="1"/>
      <c r="DN122" s="1"/>
      <c r="DO122" s="1"/>
      <c r="DP122" s="1"/>
      <c r="DQ122" s="1"/>
      <c r="DR122" s="1"/>
      <c r="DS122" s="1"/>
      <c r="DT122" s="1"/>
      <c r="DU122" s="1"/>
      <c r="DV122" s="1"/>
      <c r="DW122" s="1"/>
      <c r="DX122" s="1"/>
      <c r="DY122" s="1"/>
      <c r="DZ122" s="1"/>
      <c r="EA122" s="1"/>
      <c r="EB122" s="1"/>
      <c r="EC122" s="1"/>
      <c r="ED122" s="1"/>
      <c r="EE122" s="1"/>
      <c r="EF122" s="1"/>
      <c r="EG122" s="1"/>
      <c r="EH122" s="1"/>
      <c r="EI122" s="1"/>
      <c r="EJ122" s="1"/>
      <c r="EK122" s="1"/>
      <c r="EL122" s="1"/>
      <c r="EM122" s="1"/>
      <c r="EN122" s="1"/>
      <c r="EO122" s="1"/>
      <c r="EP122" s="1"/>
      <c r="EQ122" s="1"/>
      <c r="ER122" s="1"/>
      <c r="ES122" s="1"/>
      <c r="ET122" s="1"/>
      <c r="EU122" s="1"/>
      <c r="EV122" s="1"/>
      <c r="EW122" s="1"/>
      <c r="EX122" s="1"/>
      <c r="EY122" s="1"/>
      <c r="EZ122" s="1"/>
      <c r="FA122" s="1"/>
      <c r="FB122" s="1"/>
      <c r="FC122" s="1"/>
      <c r="FD122" s="1"/>
      <c r="FE122" s="1"/>
      <c r="FF122" s="1"/>
      <c r="FG122" s="1"/>
      <c r="FH122" s="1"/>
      <c r="FI122" s="1"/>
      <c r="FJ122" s="1"/>
      <c r="FK122" s="1"/>
      <c r="FL122" s="1"/>
      <c r="FM122" s="1"/>
      <c r="FN122" s="1"/>
      <c r="FO122" s="1"/>
      <c r="FP122" s="1"/>
      <c r="FQ122" s="1"/>
      <c r="FR122" s="1"/>
      <c r="FS122" s="1"/>
      <c r="FT122" s="1"/>
      <c r="FU122" s="1"/>
      <c r="FV122" s="1"/>
      <c r="FW122" s="1"/>
      <c r="FX122" s="1"/>
      <c r="FY122" s="1"/>
      <c r="FZ122" s="1"/>
      <c r="GA122" s="1"/>
      <c r="GB122" s="1"/>
      <c r="GC122" s="1"/>
      <c r="GD122" s="1"/>
      <c r="GE122" s="1"/>
      <c r="GF122" s="1"/>
      <c r="GG122" s="1"/>
      <c r="GH122" s="1"/>
      <c r="GI122" s="1"/>
      <c r="GJ122" s="1"/>
      <c r="GK122" s="1"/>
      <c r="GL122" s="1"/>
      <c r="GM122" s="1"/>
      <c r="GN122" s="1"/>
      <c r="GO122" s="1"/>
      <c r="GP122" s="1"/>
      <c r="GQ122" s="1"/>
      <c r="GR122" s="1"/>
      <c r="GS122" s="1"/>
      <c r="GT122" s="1"/>
      <c r="GU122" s="1"/>
      <c r="GV122" s="1"/>
      <c r="GW122" s="1"/>
      <c r="GX122" s="1"/>
      <c r="GY122" s="1"/>
      <c r="GZ122" s="1"/>
      <c r="HA122" s="1"/>
      <c r="HB122" s="1"/>
      <c r="HC122" s="1"/>
      <c r="HD122" s="1"/>
      <c r="HE122" s="1"/>
      <c r="HF122" s="1"/>
      <c r="HG122" s="1"/>
      <c r="HH122" s="1"/>
      <c r="HI122" s="1"/>
      <c r="HJ122" s="1"/>
      <c r="HK122" s="1"/>
      <c r="HL122" s="1"/>
      <c r="HM122" s="1"/>
      <c r="HN122" s="1"/>
      <c r="HO122" s="1"/>
      <c r="HP122" s="1"/>
      <c r="HQ122" s="1"/>
      <c r="HR122" s="1"/>
      <c r="HS122" s="1"/>
      <c r="HT122" s="1"/>
      <c r="HU122" s="1"/>
      <c r="HV122" s="1"/>
      <c r="HW122" s="1"/>
      <c r="HX122" s="1"/>
      <c r="HY122" s="1"/>
      <c r="HZ122" s="1"/>
      <c r="IA122" s="1"/>
      <c r="IB122" s="1"/>
      <c r="IC122" s="1"/>
      <c r="ID122" s="1"/>
      <c r="IE122" s="1"/>
      <c r="IF122" s="1"/>
      <c r="IG122" s="1"/>
      <c r="IH122" s="1"/>
      <c r="II122" s="1"/>
      <c r="IJ122" s="1"/>
      <c r="IK122" s="1"/>
      <c r="IL122" s="1"/>
      <c r="IM122" s="1"/>
      <c r="IN122" s="1"/>
      <c r="IO122" s="1"/>
      <c r="IP122" s="1"/>
      <c r="IQ122" s="1"/>
      <c r="IR122" s="1"/>
      <c r="IS122" s="1"/>
      <c r="IT122" s="1"/>
      <c r="IU122" s="1"/>
      <c r="IV122" s="1"/>
      <c r="IW122" s="1"/>
    </row>
    <row r="123" customFormat="false" ht="12.75" hidden="false" customHeight="true" outlineLevel="0" collapsed="false">
      <c r="A123" s="350" t="s">
        <v>238</v>
      </c>
      <c r="B123" s="351" t="s">
        <v>176</v>
      </c>
      <c r="C123" s="351" t="s">
        <v>149</v>
      </c>
      <c r="D123" s="352" t="s">
        <v>239</v>
      </c>
      <c r="E123" s="70"/>
      <c r="F123" s="70"/>
      <c r="G123" s="70"/>
      <c r="H123" s="70"/>
      <c r="I123" s="70"/>
      <c r="J123" s="70"/>
      <c r="K123" s="70"/>
      <c r="L123" s="70"/>
      <c r="M123" s="70"/>
      <c r="N123" s="345"/>
      <c r="O123" s="70"/>
      <c r="P123" s="70"/>
      <c r="Q123" s="70"/>
      <c r="R123" s="70"/>
      <c r="AJ123" s="1"/>
      <c r="AK123" s="1"/>
      <c r="AN123" s="1"/>
      <c r="AO123" s="1"/>
      <c r="AP123" s="1"/>
      <c r="AQ123" s="1"/>
      <c r="AR123" s="1"/>
      <c r="AS123" s="1"/>
      <c r="AT123" s="1"/>
    </row>
    <row r="124" customFormat="false" ht="12.75" hidden="false" customHeight="true" outlineLevel="0" collapsed="false">
      <c r="A124" s="353" t="s">
        <v>240</v>
      </c>
      <c r="B124" s="354" t="n">
        <v>0</v>
      </c>
      <c r="C124" s="354" t="n">
        <f aca="false">E103</f>
        <v>0</v>
      </c>
      <c r="D124" s="355" t="n">
        <f aca="false">+C124+B124</f>
        <v>0</v>
      </c>
      <c r="E124" s="356"/>
      <c r="F124" s="356"/>
      <c r="G124" s="356"/>
      <c r="H124" s="356"/>
      <c r="I124" s="356"/>
      <c r="J124" s="356"/>
      <c r="K124" s="356"/>
      <c r="L124" s="356"/>
      <c r="M124" s="356"/>
      <c r="N124" s="357"/>
      <c r="O124" s="357"/>
      <c r="P124" s="357"/>
      <c r="Q124" s="357"/>
      <c r="R124" s="70"/>
      <c r="AJ124" s="1"/>
      <c r="AK124" s="1"/>
      <c r="AN124" s="1"/>
      <c r="AO124" s="1"/>
      <c r="AP124" s="1"/>
      <c r="AQ124" s="1"/>
      <c r="AR124" s="1"/>
      <c r="AS124" s="1"/>
      <c r="AT124" s="1"/>
    </row>
    <row r="125" customFormat="false" ht="12.75" hidden="false" customHeight="true" outlineLevel="0" collapsed="false">
      <c r="A125" s="353" t="s">
        <v>241</v>
      </c>
      <c r="B125" s="354" t="n">
        <v>0</v>
      </c>
      <c r="C125" s="354" t="n">
        <f aca="false">E102</f>
        <v>0</v>
      </c>
      <c r="D125" s="355" t="n">
        <f aca="false">+C125+B125</f>
        <v>0</v>
      </c>
      <c r="E125" s="335"/>
      <c r="F125" s="335"/>
      <c r="G125" s="335"/>
      <c r="H125" s="335"/>
      <c r="I125" s="335"/>
      <c r="J125" s="335"/>
      <c r="K125" s="335"/>
      <c r="L125" s="335"/>
      <c r="M125" s="335"/>
      <c r="N125" s="335"/>
      <c r="O125" s="335"/>
      <c r="P125" s="335"/>
      <c r="Q125" s="335"/>
      <c r="R125" s="70"/>
      <c r="AJ125" s="1"/>
      <c r="AK125" s="1"/>
      <c r="AN125" s="1"/>
      <c r="AO125" s="1"/>
      <c r="AP125" s="1"/>
      <c r="AQ125" s="1"/>
      <c r="AR125" s="1"/>
      <c r="AS125" s="1"/>
      <c r="AT125" s="1"/>
    </row>
    <row r="126" customFormat="false" ht="12.75" hidden="false" customHeight="true" outlineLevel="0" collapsed="false">
      <c r="A126" s="353" t="s">
        <v>242</v>
      </c>
      <c r="B126" s="354" t="n">
        <v>0</v>
      </c>
      <c r="C126" s="354" t="n">
        <f aca="false">E104</f>
        <v>0</v>
      </c>
      <c r="D126" s="355" t="n">
        <f aca="false">+C126+B126</f>
        <v>0</v>
      </c>
      <c r="E126" s="335"/>
      <c r="F126" s="335"/>
      <c r="G126" s="335"/>
      <c r="H126" s="335"/>
      <c r="I126" s="335"/>
      <c r="J126" s="335"/>
      <c r="K126" s="335"/>
      <c r="L126" s="335"/>
      <c r="M126" s="335"/>
      <c r="N126" s="335"/>
      <c r="O126" s="335"/>
      <c r="P126" s="335"/>
      <c r="Q126" s="335"/>
      <c r="R126" s="70"/>
      <c r="AJ126" s="1"/>
      <c r="AK126" s="1"/>
      <c r="AN126" s="1"/>
      <c r="AO126" s="1"/>
      <c r="AP126" s="1"/>
      <c r="AQ126" s="1"/>
      <c r="AR126" s="1"/>
      <c r="AS126" s="1"/>
      <c r="AT126" s="1"/>
    </row>
    <row r="127" customFormat="false" ht="12.75" hidden="false" customHeight="true" outlineLevel="0" collapsed="false">
      <c r="A127" s="358" t="s">
        <v>243</v>
      </c>
      <c r="B127" s="359" t="n">
        <v>0</v>
      </c>
      <c r="C127" s="359" t="n">
        <f aca="false">SUM(C124:C126)</f>
        <v>0</v>
      </c>
      <c r="D127" s="360" t="n">
        <f aca="false">SUM(B127:C127)</f>
        <v>0</v>
      </c>
      <c r="E127" s="335"/>
      <c r="F127" s="335"/>
      <c r="G127" s="335"/>
      <c r="H127" s="335"/>
      <c r="I127" s="335"/>
      <c r="J127" s="335"/>
      <c r="K127" s="335"/>
      <c r="L127" s="335"/>
      <c r="M127" s="335"/>
      <c r="N127" s="335"/>
      <c r="O127" s="361"/>
      <c r="P127" s="361"/>
      <c r="Q127" s="361"/>
      <c r="R127" s="70"/>
      <c r="AJ127" s="1"/>
      <c r="AK127" s="1"/>
      <c r="AN127" s="1"/>
      <c r="AO127" s="1"/>
      <c r="AP127" s="1"/>
      <c r="AQ127" s="1"/>
      <c r="AR127" s="1"/>
      <c r="AS127" s="1"/>
      <c r="AT127" s="1"/>
    </row>
    <row r="128" customFormat="false" ht="12.75" hidden="false" customHeight="true" outlineLevel="0" collapsed="false">
      <c r="A128" s="23"/>
      <c r="B128" s="70"/>
      <c r="C128" s="70"/>
      <c r="D128" s="70"/>
      <c r="E128" s="362"/>
      <c r="F128" s="70"/>
      <c r="K128" s="70"/>
      <c r="L128" s="70"/>
      <c r="M128" s="70"/>
      <c r="N128" s="345"/>
      <c r="O128" s="70"/>
      <c r="P128" s="70"/>
      <c r="Q128" s="70"/>
      <c r="R128" s="70"/>
      <c r="AJ128" s="1"/>
      <c r="AK128" s="1"/>
      <c r="AN128" s="1"/>
      <c r="AO128" s="1"/>
      <c r="AP128" s="1"/>
      <c r="AQ128" s="1"/>
      <c r="AR128" s="1"/>
      <c r="AS128" s="1"/>
      <c r="AT128" s="1"/>
    </row>
    <row r="129" customFormat="false" ht="12.75" hidden="false" customHeight="true" outlineLevel="0" collapsed="false">
      <c r="A129" s="23"/>
      <c r="B129" s="70"/>
      <c r="C129" s="70"/>
      <c r="D129" s="70"/>
      <c r="E129" s="362"/>
      <c r="F129" s="70"/>
      <c r="K129" s="70"/>
      <c r="L129" s="70"/>
      <c r="M129" s="70"/>
      <c r="N129" s="345"/>
      <c r="O129" s="70"/>
      <c r="P129" s="70"/>
      <c r="Q129" s="70"/>
      <c r="R129" s="70"/>
      <c r="AJ129" s="1"/>
      <c r="AK129" s="1"/>
      <c r="AN129" s="1"/>
      <c r="AO129" s="1"/>
      <c r="AP129" s="1"/>
      <c r="AQ129" s="1"/>
      <c r="AR129" s="1"/>
      <c r="AS129" s="1"/>
      <c r="AT129" s="1"/>
    </row>
    <row r="130" customFormat="false" ht="12.75" hidden="false" customHeight="true" outlineLevel="0" collapsed="false">
      <c r="A130" s="363" t="s">
        <v>244</v>
      </c>
      <c r="B130" s="364"/>
      <c r="C130" s="364"/>
      <c r="D130" s="364"/>
      <c r="E130" s="365"/>
      <c r="F130" s="364"/>
      <c r="G130" s="364"/>
      <c r="H130" s="364"/>
      <c r="I130" s="366"/>
      <c r="K130" s="70"/>
      <c r="L130" s="70"/>
      <c r="M130" s="70"/>
      <c r="N130" s="345"/>
      <c r="O130" s="70"/>
      <c r="P130" s="70"/>
      <c r="Q130" s="70"/>
      <c r="R130" s="70"/>
      <c r="AJ130" s="1"/>
      <c r="AK130" s="1"/>
      <c r="AN130" s="1"/>
      <c r="AO130" s="1"/>
      <c r="AP130" s="1"/>
      <c r="AQ130" s="1"/>
      <c r="AR130" s="1"/>
      <c r="AS130" s="1"/>
      <c r="AT130" s="1"/>
    </row>
    <row r="131" customFormat="false" ht="12.75" hidden="false" customHeight="true" outlineLevel="0" collapsed="false">
      <c r="A131" s="367"/>
      <c r="B131" s="258"/>
      <c r="C131" s="368" t="s">
        <v>245</v>
      </c>
      <c r="D131" s="368"/>
      <c r="E131" s="368" t="s">
        <v>246</v>
      </c>
      <c r="F131" s="368"/>
      <c r="G131" s="368"/>
      <c r="H131" s="368" t="s">
        <v>247</v>
      </c>
      <c r="I131" s="369" t="s">
        <v>248</v>
      </c>
      <c r="K131" s="70"/>
      <c r="L131" s="70"/>
      <c r="M131" s="70"/>
      <c r="N131" s="345"/>
      <c r="O131" s="70"/>
      <c r="P131" s="70"/>
      <c r="Q131" s="70"/>
      <c r="R131" s="70"/>
      <c r="AJ131" s="1"/>
      <c r="AK131" s="1"/>
      <c r="AN131" s="1"/>
      <c r="AO131" s="1"/>
      <c r="AP131" s="1"/>
      <c r="AQ131" s="1"/>
      <c r="AR131" s="1"/>
      <c r="AS131" s="1"/>
      <c r="AT131" s="1"/>
    </row>
    <row r="132" customFormat="false" ht="12.75" hidden="false" customHeight="true" outlineLevel="0" collapsed="false">
      <c r="A132" s="370" t="s">
        <v>43</v>
      </c>
      <c r="B132" s="258" t="n">
        <f aca="false">E137+G137</f>
        <v>0</v>
      </c>
      <c r="C132" s="371" t="s">
        <v>124</v>
      </c>
      <c r="D132" s="372" t="s">
        <v>249</v>
      </c>
      <c r="E132" s="371" t="s">
        <v>124</v>
      </c>
      <c r="F132" s="373" t="s">
        <v>249</v>
      </c>
      <c r="G132" s="374"/>
      <c r="H132" s="375" t="s">
        <v>250</v>
      </c>
      <c r="I132" s="376"/>
      <c r="K132" s="70"/>
      <c r="L132" s="70"/>
      <c r="M132" s="70"/>
      <c r="N132" s="345"/>
      <c r="O132" s="70"/>
      <c r="P132" s="70"/>
      <c r="Q132" s="70"/>
      <c r="R132" s="70"/>
      <c r="AJ132" s="1"/>
      <c r="AK132" s="1"/>
      <c r="AN132" s="1"/>
      <c r="AO132" s="1"/>
      <c r="AP132" s="1"/>
      <c r="AQ132" s="1"/>
      <c r="AR132" s="1"/>
      <c r="AS132" s="1"/>
      <c r="AT132" s="1"/>
    </row>
    <row r="133" customFormat="false" ht="12.75" hidden="false" customHeight="true" outlineLevel="0" collapsed="false">
      <c r="A133" s="370" t="s">
        <v>251</v>
      </c>
      <c r="B133" s="258" t="n">
        <f aca="false">C137</f>
        <v>0</v>
      </c>
      <c r="C133" s="342"/>
      <c r="D133" s="342"/>
      <c r="E133" s="342"/>
      <c r="F133" s="377" t="n">
        <f aca="false">-J9</f>
        <v>-0</v>
      </c>
      <c r="G133" s="378"/>
      <c r="H133" s="379" t="s">
        <v>252</v>
      </c>
      <c r="I133" s="380"/>
      <c r="K133" s="70"/>
      <c r="L133" s="70"/>
      <c r="M133" s="70"/>
      <c r="N133" s="345"/>
      <c r="O133" s="70"/>
      <c r="P133" s="70"/>
      <c r="Q133" s="70"/>
      <c r="R133" s="70"/>
      <c r="AJ133" s="1"/>
      <c r="AK133" s="1"/>
      <c r="AN133" s="1"/>
      <c r="AO133" s="1"/>
      <c r="AP133" s="1"/>
      <c r="AQ133" s="1"/>
      <c r="AR133" s="1"/>
      <c r="AS133" s="1"/>
      <c r="AT133" s="1"/>
    </row>
    <row r="134" customFormat="false" ht="12.75" hidden="false" customHeight="true" outlineLevel="0" collapsed="false">
      <c r="A134" s="370" t="s">
        <v>131</v>
      </c>
      <c r="B134" s="381" t="n">
        <f aca="false">H137</f>
        <v>0</v>
      </c>
      <c r="C134" s="382" t="s">
        <v>249</v>
      </c>
      <c r="D134" s="383" t="s">
        <v>199</v>
      </c>
      <c r="E134" s="382" t="s">
        <v>249</v>
      </c>
      <c r="F134" s="384" t="s">
        <v>199</v>
      </c>
      <c r="G134" s="383" t="s">
        <v>125</v>
      </c>
      <c r="H134" s="385" t="s">
        <v>253</v>
      </c>
      <c r="I134" s="386"/>
      <c r="K134" s="70"/>
      <c r="L134" s="70"/>
      <c r="M134" s="70"/>
      <c r="N134" s="345"/>
      <c r="O134" s="70"/>
      <c r="P134" s="70"/>
      <c r="Q134" s="70"/>
      <c r="R134" s="70"/>
      <c r="AJ134" s="1"/>
      <c r="AK134" s="1"/>
      <c r="AN134" s="1"/>
      <c r="AO134" s="1"/>
      <c r="AP134" s="1"/>
      <c r="AQ134" s="1"/>
      <c r="AR134" s="1"/>
      <c r="AS134" s="1"/>
      <c r="AT134" s="1"/>
    </row>
    <row r="135" customFormat="false" ht="12.75" hidden="false" customHeight="true" outlineLevel="0" collapsed="false">
      <c r="A135" s="367"/>
      <c r="B135" s="387"/>
      <c r="C135" s="388" t="s">
        <v>254</v>
      </c>
      <c r="D135" s="389" t="s">
        <v>249</v>
      </c>
      <c r="E135" s="388" t="s">
        <v>254</v>
      </c>
      <c r="F135" s="390" t="s">
        <v>249</v>
      </c>
      <c r="G135" s="389" t="s">
        <v>255</v>
      </c>
      <c r="H135" s="135"/>
      <c r="I135" s="391" t="s">
        <v>142</v>
      </c>
      <c r="K135" s="70"/>
      <c r="L135" s="70"/>
      <c r="M135" s="70"/>
      <c r="N135" s="345"/>
      <c r="O135" s="70"/>
      <c r="P135" s="70"/>
      <c r="Q135" s="70"/>
      <c r="R135" s="70"/>
      <c r="AJ135" s="1"/>
      <c r="AK135" s="1"/>
      <c r="AN135" s="1"/>
      <c r="AO135" s="1"/>
      <c r="AP135" s="1"/>
      <c r="AQ135" s="1"/>
      <c r="AR135" s="1"/>
      <c r="AS135" s="1"/>
      <c r="AT135" s="1"/>
    </row>
    <row r="136" customFormat="false" ht="12.75" hidden="false" customHeight="true" outlineLevel="0" collapsed="false">
      <c r="A136" s="392" t="s">
        <v>256</v>
      </c>
      <c r="B136" s="387"/>
      <c r="C136" s="393" t="n">
        <v>-22926</v>
      </c>
      <c r="D136" s="394" t="n">
        <v>22926</v>
      </c>
      <c r="E136" s="395" t="n">
        <v>0</v>
      </c>
      <c r="F136" s="395" t="n">
        <v>0</v>
      </c>
      <c r="G136" s="394" t="n">
        <v>0</v>
      </c>
      <c r="H136" s="396" t="n">
        <v>0</v>
      </c>
      <c r="I136" s="397" t="n">
        <v>0</v>
      </c>
      <c r="K136" s="70"/>
      <c r="L136" s="70"/>
      <c r="M136" s="70"/>
      <c r="N136" s="345"/>
      <c r="O136" s="70"/>
      <c r="P136" s="70"/>
      <c r="Q136" s="70"/>
      <c r="R136" s="70"/>
      <c r="AJ136" s="1"/>
      <c r="AK136" s="1"/>
      <c r="AN136" s="1"/>
      <c r="AO136" s="1"/>
      <c r="AP136" s="1"/>
      <c r="AQ136" s="1"/>
      <c r="AR136" s="1"/>
      <c r="AS136" s="1"/>
      <c r="AT136" s="1"/>
    </row>
    <row r="137" customFormat="false" ht="12.75" hidden="false" customHeight="true" outlineLevel="0" collapsed="false">
      <c r="A137" s="392" t="s">
        <v>257</v>
      </c>
      <c r="B137" s="1"/>
      <c r="C137" s="398" t="n">
        <f aca="false">C133-D137</f>
        <v>0</v>
      </c>
      <c r="D137" s="399" t="n">
        <f aca="false">D133</f>
        <v>0</v>
      </c>
      <c r="E137" s="400" t="n">
        <f aca="false">E133-E174-F137</f>
        <v>0</v>
      </c>
      <c r="F137" s="401" t="n">
        <f aca="false">E133+F133</f>
        <v>0</v>
      </c>
      <c r="G137" s="402"/>
      <c r="H137" s="403"/>
      <c r="I137" s="404" t="n">
        <f aca="false">SUM(C137:H137)</f>
        <v>0</v>
      </c>
      <c r="K137" s="70"/>
      <c r="L137" s="70"/>
      <c r="M137" s="70"/>
      <c r="N137" s="345"/>
      <c r="O137" s="70"/>
      <c r="P137" s="70"/>
      <c r="Q137" s="70"/>
      <c r="R137" s="70"/>
      <c r="AJ137" s="1"/>
      <c r="AK137" s="1"/>
      <c r="AN137" s="1"/>
      <c r="AO137" s="1"/>
      <c r="AP137" s="1"/>
      <c r="AQ137" s="1"/>
      <c r="AR137" s="1"/>
      <c r="AS137" s="1"/>
      <c r="AT137" s="1"/>
    </row>
    <row r="138" customFormat="false" ht="12.75" hidden="false" customHeight="true" outlineLevel="0" collapsed="false">
      <c r="A138" s="392" t="s">
        <v>116</v>
      </c>
      <c r="B138" s="1"/>
      <c r="C138" s="405" t="n">
        <f aca="false">SUM(C136:C137)</f>
        <v>-22926</v>
      </c>
      <c r="D138" s="406" t="n">
        <f aca="false">SUM(D136:D137)</f>
        <v>22926</v>
      </c>
      <c r="E138" s="407" t="n">
        <f aca="false">SUM(E136:E137)</f>
        <v>0</v>
      </c>
      <c r="F138" s="407" t="n">
        <f aca="false">SUM(F136:F137)</f>
        <v>0</v>
      </c>
      <c r="G138" s="407" t="n">
        <f aca="false">SUM(G136:G137)</f>
        <v>0</v>
      </c>
      <c r="H138" s="408" t="n">
        <f aca="false">SUM(H136:H137)</f>
        <v>0</v>
      </c>
      <c r="I138" s="409" t="n">
        <f aca="false">SUM(I136:I137)</f>
        <v>0</v>
      </c>
      <c r="K138" s="70"/>
      <c r="L138" s="70"/>
      <c r="M138" s="70"/>
      <c r="N138" s="345"/>
      <c r="O138" s="70"/>
      <c r="P138" s="70"/>
      <c r="Q138" s="70"/>
      <c r="R138" s="70"/>
      <c r="AJ138" s="1"/>
      <c r="AK138" s="1"/>
      <c r="AN138" s="1"/>
      <c r="AO138" s="1"/>
      <c r="AP138" s="1"/>
      <c r="AQ138" s="1"/>
      <c r="AR138" s="1"/>
      <c r="AS138" s="1"/>
      <c r="AT138" s="1"/>
    </row>
    <row r="139" customFormat="false" ht="12.75" hidden="false" customHeight="true" outlineLevel="0" collapsed="false">
      <c r="A139" s="392" t="s">
        <v>258</v>
      </c>
      <c r="B139" s="1"/>
      <c r="C139" s="410" t="n">
        <f aca="false">SUM(C137:D137)</f>
        <v>0</v>
      </c>
      <c r="D139" s="410"/>
      <c r="E139" s="410" t="n">
        <f aca="false">E137+F137+G137</f>
        <v>0</v>
      </c>
      <c r="F139" s="410"/>
      <c r="G139" s="410"/>
      <c r="H139" s="410"/>
      <c r="I139" s="411"/>
      <c r="K139" s="70"/>
      <c r="L139" s="70"/>
      <c r="M139" s="70"/>
      <c r="N139" s="345"/>
      <c r="O139" s="70"/>
      <c r="P139" s="70"/>
      <c r="Q139" s="70"/>
      <c r="R139" s="70"/>
      <c r="AJ139" s="1"/>
      <c r="AK139" s="1"/>
      <c r="AN139" s="1"/>
      <c r="AO139" s="1"/>
      <c r="AP139" s="1"/>
      <c r="AQ139" s="1"/>
      <c r="AR139" s="1"/>
      <c r="AS139" s="1"/>
      <c r="AT139" s="1"/>
    </row>
    <row r="140" customFormat="false" ht="12.75" hidden="false" customHeight="true" outlineLevel="0" collapsed="false">
      <c r="A140" s="392" t="s">
        <v>259</v>
      </c>
      <c r="B140" s="1"/>
      <c r="C140" s="410" t="n">
        <f aca="false">SUM(C173:D173)</f>
        <v>0</v>
      </c>
      <c r="D140" s="410"/>
      <c r="E140" s="410" t="n">
        <f aca="false">E173+G173+F173</f>
        <v>0</v>
      </c>
      <c r="F140" s="410"/>
      <c r="G140" s="410"/>
      <c r="H140" s="410"/>
      <c r="I140" s="411"/>
      <c r="K140" s="70"/>
      <c r="L140" s="70"/>
      <c r="M140" s="70"/>
      <c r="N140" s="345"/>
      <c r="O140" s="70"/>
      <c r="P140" s="70"/>
      <c r="Q140" s="70"/>
      <c r="R140" s="70"/>
      <c r="AJ140" s="1"/>
      <c r="AK140" s="1"/>
      <c r="AN140" s="1"/>
      <c r="AO140" s="1"/>
      <c r="AP140" s="1"/>
      <c r="AQ140" s="1"/>
      <c r="AR140" s="1"/>
      <c r="AS140" s="1"/>
      <c r="AT140" s="1"/>
    </row>
    <row r="141" customFormat="false" ht="12.75" hidden="false" customHeight="true" outlineLevel="0" collapsed="false">
      <c r="A141" s="367"/>
      <c r="B141" s="1"/>
      <c r="C141" s="1"/>
      <c r="D141" s="1"/>
      <c r="E141" s="1"/>
      <c r="F141" s="1"/>
      <c r="G141" s="1"/>
      <c r="H141" s="1"/>
      <c r="I141" s="412"/>
      <c r="K141" s="70"/>
      <c r="L141" s="70"/>
      <c r="M141" s="70"/>
      <c r="N141" s="345"/>
      <c r="O141" s="70"/>
      <c r="P141" s="70"/>
      <c r="Q141" s="70"/>
      <c r="R141" s="70"/>
      <c r="AJ141" s="1"/>
      <c r="AK141" s="1"/>
      <c r="AN141" s="1"/>
      <c r="AO141" s="1"/>
      <c r="AP141" s="1"/>
      <c r="AQ141" s="1"/>
      <c r="AR141" s="1"/>
      <c r="AS141" s="1"/>
      <c r="AT141" s="1"/>
    </row>
    <row r="142" customFormat="false" ht="12.75" hidden="false" customHeight="true" outlineLevel="0" collapsed="false">
      <c r="A142" s="367"/>
      <c r="B142" s="413" t="n">
        <f aca="false">+B4</f>
        <v>37165</v>
      </c>
      <c r="C142" s="414"/>
      <c r="D142" s="414"/>
      <c r="E142" s="414"/>
      <c r="F142" s="414"/>
      <c r="G142" s="414"/>
      <c r="H142" s="414"/>
      <c r="I142" s="415" t="n">
        <f aca="false">SUM(C142:H142)</f>
        <v>0</v>
      </c>
      <c r="K142" s="70"/>
      <c r="L142" s="70"/>
      <c r="M142" s="70"/>
      <c r="N142" s="345"/>
      <c r="O142" s="70"/>
      <c r="P142" s="70"/>
      <c r="Q142" s="70"/>
      <c r="R142" s="70"/>
      <c r="AJ142" s="1"/>
      <c r="AK142" s="1"/>
      <c r="AN142" s="1"/>
      <c r="AO142" s="1"/>
      <c r="AP142" s="1"/>
      <c r="AQ142" s="1"/>
      <c r="AR142" s="1"/>
      <c r="AS142" s="1"/>
      <c r="AT142" s="1"/>
    </row>
    <row r="143" customFormat="false" ht="12.75" hidden="false" customHeight="true" outlineLevel="0" collapsed="false">
      <c r="A143" s="367"/>
      <c r="B143" s="413" t="n">
        <f aca="false">+B142+1</f>
        <v>37166</v>
      </c>
      <c r="C143" s="416"/>
      <c r="D143" s="416"/>
      <c r="E143" s="416"/>
      <c r="F143" s="416"/>
      <c r="G143" s="416"/>
      <c r="H143" s="416"/>
      <c r="I143" s="417" t="n">
        <f aca="false">SUM(C143:H143)</f>
        <v>0</v>
      </c>
      <c r="K143" s="70"/>
      <c r="L143" s="70"/>
      <c r="M143" s="70"/>
      <c r="N143" s="345"/>
      <c r="O143" s="70"/>
      <c r="P143" s="70"/>
      <c r="Q143" s="70"/>
      <c r="R143" s="70"/>
      <c r="AJ143" s="1"/>
      <c r="AK143" s="1"/>
      <c r="AN143" s="1"/>
      <c r="AO143" s="1"/>
      <c r="AP143" s="1"/>
      <c r="AQ143" s="1"/>
      <c r="AR143" s="1"/>
      <c r="AS143" s="1"/>
      <c r="AT143" s="1"/>
    </row>
    <row r="144" customFormat="false" ht="12.75" hidden="false" customHeight="true" outlineLevel="0" collapsed="false">
      <c r="A144" s="367"/>
      <c r="B144" s="413" t="n">
        <f aca="false">+B143+1</f>
        <v>37167</v>
      </c>
      <c r="C144" s="416"/>
      <c r="D144" s="416"/>
      <c r="E144" s="416"/>
      <c r="F144" s="416"/>
      <c r="G144" s="416"/>
      <c r="H144" s="416"/>
      <c r="I144" s="417" t="n">
        <f aca="false">SUM(C144:H144)</f>
        <v>0</v>
      </c>
      <c r="K144" s="70"/>
      <c r="L144" s="70"/>
      <c r="M144" s="70"/>
      <c r="N144" s="345"/>
      <c r="O144" s="70"/>
      <c r="P144" s="70"/>
      <c r="Q144" s="70"/>
      <c r="R144" s="70"/>
      <c r="AJ144" s="1"/>
      <c r="AK144" s="1"/>
      <c r="AN144" s="1"/>
      <c r="AO144" s="1"/>
      <c r="AP144" s="1"/>
      <c r="AQ144" s="1"/>
      <c r="AR144" s="1"/>
      <c r="AS144" s="1"/>
      <c r="AT144" s="1"/>
    </row>
    <row r="145" customFormat="false" ht="12.75" hidden="false" customHeight="true" outlineLevel="0" collapsed="false">
      <c r="A145" s="367"/>
      <c r="B145" s="413" t="n">
        <f aca="false">+B144+1</f>
        <v>37168</v>
      </c>
      <c r="C145" s="416"/>
      <c r="D145" s="416"/>
      <c r="E145" s="416"/>
      <c r="F145" s="416"/>
      <c r="G145" s="416"/>
      <c r="H145" s="416"/>
      <c r="I145" s="417" t="n">
        <f aca="false">SUM(C145:H145)</f>
        <v>0</v>
      </c>
      <c r="K145" s="70"/>
      <c r="L145" s="70"/>
      <c r="M145" s="70"/>
      <c r="N145" s="345"/>
      <c r="O145" s="70"/>
      <c r="P145" s="70"/>
      <c r="Q145" s="70"/>
      <c r="R145" s="70"/>
      <c r="AJ145" s="1"/>
      <c r="AK145" s="1"/>
      <c r="AN145" s="1"/>
      <c r="AO145" s="1"/>
      <c r="AP145" s="1"/>
      <c r="AQ145" s="1"/>
      <c r="AR145" s="1"/>
      <c r="AS145" s="1"/>
      <c r="AT145" s="1"/>
    </row>
    <row r="146" customFormat="false" ht="12.75" hidden="false" customHeight="true" outlineLevel="0" collapsed="false">
      <c r="A146" s="367"/>
      <c r="B146" s="413" t="n">
        <f aca="false">+B145+1</f>
        <v>37169</v>
      </c>
      <c r="C146" s="416"/>
      <c r="D146" s="416"/>
      <c r="E146" s="416"/>
      <c r="F146" s="416"/>
      <c r="G146" s="416"/>
      <c r="H146" s="416"/>
      <c r="I146" s="417" t="n">
        <f aca="false">SUM(C146:H146)</f>
        <v>0</v>
      </c>
      <c r="K146" s="70"/>
      <c r="L146" s="70"/>
      <c r="M146" s="70"/>
      <c r="N146" s="345"/>
      <c r="O146" s="70"/>
      <c r="P146" s="70"/>
      <c r="Q146" s="70"/>
      <c r="R146" s="70"/>
      <c r="AJ146" s="1"/>
      <c r="AK146" s="1"/>
      <c r="AN146" s="1"/>
      <c r="AO146" s="1"/>
      <c r="AP146" s="1"/>
      <c r="AQ146" s="1"/>
      <c r="AR146" s="1"/>
      <c r="AS146" s="1"/>
      <c r="AT146" s="1"/>
    </row>
    <row r="147" customFormat="false" ht="12.75" hidden="false" customHeight="true" outlineLevel="0" collapsed="false">
      <c r="A147" s="367"/>
      <c r="B147" s="413" t="n">
        <f aca="false">+B146+1</f>
        <v>37170</v>
      </c>
      <c r="C147" s="416"/>
      <c r="D147" s="416"/>
      <c r="E147" s="416"/>
      <c r="F147" s="416"/>
      <c r="G147" s="416"/>
      <c r="H147" s="416"/>
      <c r="I147" s="417" t="n">
        <f aca="false">SUM(C147:H147)</f>
        <v>0</v>
      </c>
      <c r="K147" s="70"/>
      <c r="L147" s="70"/>
      <c r="M147" s="70"/>
      <c r="N147" s="345"/>
      <c r="O147" s="70"/>
      <c r="P147" s="70"/>
      <c r="Q147" s="70"/>
      <c r="R147" s="70"/>
      <c r="AJ147" s="1"/>
      <c r="AK147" s="1"/>
      <c r="AN147" s="1"/>
      <c r="AO147" s="1"/>
      <c r="AP147" s="1"/>
      <c r="AQ147" s="1"/>
      <c r="AR147" s="1"/>
      <c r="AS147" s="1"/>
      <c r="AT147" s="1"/>
    </row>
    <row r="148" customFormat="false" ht="12.75" hidden="false" customHeight="true" outlineLevel="0" collapsed="false">
      <c r="A148" s="367"/>
      <c r="B148" s="413" t="n">
        <f aca="false">+B147+1</f>
        <v>37171</v>
      </c>
      <c r="C148" s="416"/>
      <c r="D148" s="416"/>
      <c r="E148" s="416"/>
      <c r="F148" s="416"/>
      <c r="G148" s="416"/>
      <c r="H148" s="416"/>
      <c r="I148" s="417" t="n">
        <f aca="false">SUM(C148:H148)</f>
        <v>0</v>
      </c>
      <c r="K148" s="70"/>
      <c r="L148" s="70"/>
      <c r="M148" s="70"/>
      <c r="N148" s="345"/>
      <c r="O148" s="70"/>
      <c r="P148" s="70"/>
      <c r="Q148" s="70"/>
      <c r="R148" s="70"/>
      <c r="AJ148" s="1"/>
      <c r="AK148" s="1"/>
      <c r="AN148" s="1"/>
      <c r="AO148" s="1"/>
      <c r="AP148" s="1"/>
      <c r="AQ148" s="1"/>
      <c r="AR148" s="1"/>
      <c r="AS148" s="1"/>
      <c r="AT148" s="1"/>
    </row>
    <row r="149" customFormat="false" ht="12.75" hidden="false" customHeight="true" outlineLevel="0" collapsed="false">
      <c r="A149" s="367"/>
      <c r="B149" s="413" t="n">
        <f aca="false">+B148+1</f>
        <v>37172</v>
      </c>
      <c r="C149" s="416"/>
      <c r="D149" s="416"/>
      <c r="E149" s="416"/>
      <c r="F149" s="416"/>
      <c r="G149" s="416"/>
      <c r="H149" s="416"/>
      <c r="I149" s="417" t="n">
        <f aca="false">SUM(C149:H149)</f>
        <v>0</v>
      </c>
      <c r="K149" s="70"/>
      <c r="L149" s="70"/>
      <c r="M149" s="70"/>
      <c r="N149" s="345"/>
      <c r="O149" s="70"/>
      <c r="P149" s="70"/>
      <c r="Q149" s="70"/>
      <c r="R149" s="70"/>
      <c r="AJ149" s="1"/>
      <c r="AK149" s="1"/>
      <c r="AN149" s="1"/>
      <c r="AO149" s="1"/>
      <c r="AP149" s="1"/>
      <c r="AQ149" s="1"/>
      <c r="AR149" s="1"/>
      <c r="AS149" s="1"/>
      <c r="AT149" s="1"/>
    </row>
    <row r="150" customFormat="false" ht="12.75" hidden="false" customHeight="true" outlineLevel="0" collapsed="false">
      <c r="A150" s="367"/>
      <c r="B150" s="413" t="n">
        <f aca="false">+B149+1</f>
        <v>37173</v>
      </c>
      <c r="C150" s="416"/>
      <c r="D150" s="416"/>
      <c r="E150" s="416"/>
      <c r="F150" s="416"/>
      <c r="G150" s="416"/>
      <c r="H150" s="416"/>
      <c r="I150" s="417" t="n">
        <f aca="false">SUM(C150:H150)</f>
        <v>0</v>
      </c>
      <c r="K150" s="70"/>
      <c r="L150" s="70"/>
      <c r="M150" s="70"/>
      <c r="N150" s="345"/>
      <c r="O150" s="70"/>
      <c r="P150" s="70"/>
      <c r="Q150" s="70"/>
      <c r="R150" s="70"/>
      <c r="AJ150" s="1"/>
      <c r="AK150" s="1"/>
      <c r="AN150" s="1"/>
      <c r="AO150" s="1"/>
      <c r="AP150" s="1"/>
      <c r="AQ150" s="1"/>
      <c r="AR150" s="1"/>
      <c r="AS150" s="1"/>
      <c r="AT150" s="1"/>
    </row>
    <row r="151" customFormat="false" ht="12.75" hidden="false" customHeight="true" outlineLevel="0" collapsed="false">
      <c r="A151" s="367"/>
      <c r="B151" s="413" t="n">
        <f aca="false">+B150+1</f>
        <v>37174</v>
      </c>
      <c r="C151" s="416"/>
      <c r="D151" s="416"/>
      <c r="E151" s="416"/>
      <c r="F151" s="416"/>
      <c r="G151" s="416"/>
      <c r="H151" s="416"/>
      <c r="I151" s="417" t="n">
        <f aca="false">SUM(C151:H151)</f>
        <v>0</v>
      </c>
      <c r="K151" s="70"/>
      <c r="L151" s="70"/>
      <c r="M151" s="70"/>
      <c r="N151" s="345"/>
      <c r="O151" s="70"/>
      <c r="P151" s="70"/>
      <c r="Q151" s="70"/>
      <c r="R151" s="70"/>
      <c r="AJ151" s="1"/>
      <c r="AK151" s="1"/>
      <c r="AN151" s="1"/>
      <c r="AO151" s="1"/>
      <c r="AP151" s="1"/>
      <c r="AQ151" s="1"/>
      <c r="AR151" s="1"/>
      <c r="AS151" s="1"/>
      <c r="AT151" s="1"/>
    </row>
    <row r="152" customFormat="false" ht="12.75" hidden="false" customHeight="true" outlineLevel="0" collapsed="false">
      <c r="A152" s="367"/>
      <c r="B152" s="413" t="n">
        <f aca="false">+B151+1</f>
        <v>37175</v>
      </c>
      <c r="C152" s="416"/>
      <c r="D152" s="416"/>
      <c r="E152" s="416"/>
      <c r="F152" s="416"/>
      <c r="G152" s="416"/>
      <c r="H152" s="416"/>
      <c r="I152" s="417" t="n">
        <f aca="false">SUM(C152:H152)</f>
        <v>0</v>
      </c>
      <c r="K152" s="70"/>
      <c r="L152" s="70"/>
      <c r="M152" s="70"/>
      <c r="N152" s="345"/>
      <c r="O152" s="70"/>
      <c r="P152" s="70"/>
      <c r="Q152" s="70"/>
      <c r="R152" s="70"/>
      <c r="AJ152" s="1"/>
      <c r="AK152" s="1"/>
      <c r="AN152" s="1"/>
      <c r="AO152" s="1"/>
      <c r="AP152" s="1"/>
      <c r="AQ152" s="1"/>
      <c r="AR152" s="1"/>
      <c r="AS152" s="1"/>
      <c r="AT152" s="1"/>
    </row>
    <row r="153" customFormat="false" ht="12.75" hidden="false" customHeight="true" outlineLevel="0" collapsed="false">
      <c r="A153" s="367"/>
      <c r="B153" s="413" t="n">
        <f aca="false">+B152+1</f>
        <v>37176</v>
      </c>
      <c r="C153" s="416"/>
      <c r="D153" s="416"/>
      <c r="E153" s="416"/>
      <c r="F153" s="416"/>
      <c r="G153" s="416"/>
      <c r="H153" s="416"/>
      <c r="I153" s="417" t="n">
        <f aca="false">SUM(C153:H153)</f>
        <v>0</v>
      </c>
      <c r="K153" s="70"/>
      <c r="L153" s="70"/>
      <c r="M153" s="70"/>
      <c r="N153" s="345"/>
      <c r="O153" s="70"/>
      <c r="P153" s="70"/>
      <c r="Q153" s="70"/>
      <c r="R153" s="70"/>
      <c r="AJ153" s="1"/>
      <c r="AK153" s="1"/>
      <c r="AN153" s="1"/>
      <c r="AO153" s="1"/>
      <c r="AP153" s="1"/>
      <c r="AQ153" s="1"/>
      <c r="AR153" s="1"/>
      <c r="AS153" s="1"/>
      <c r="AT153" s="1"/>
    </row>
    <row r="154" customFormat="false" ht="12.75" hidden="false" customHeight="true" outlineLevel="0" collapsed="false">
      <c r="A154" s="367"/>
      <c r="B154" s="413" t="n">
        <f aca="false">+B153+1</f>
        <v>37177</v>
      </c>
      <c r="C154" s="416"/>
      <c r="D154" s="416"/>
      <c r="E154" s="416"/>
      <c r="F154" s="416"/>
      <c r="G154" s="416"/>
      <c r="H154" s="416"/>
      <c r="I154" s="417" t="n">
        <f aca="false">SUM(C154:H154)</f>
        <v>0</v>
      </c>
      <c r="K154" s="70"/>
      <c r="L154" s="70"/>
      <c r="M154" s="70"/>
      <c r="N154" s="345"/>
      <c r="O154" s="70"/>
      <c r="P154" s="70"/>
      <c r="Q154" s="70"/>
      <c r="R154" s="70"/>
      <c r="AJ154" s="1"/>
      <c r="AK154" s="1"/>
      <c r="AN154" s="1"/>
      <c r="AO154" s="1"/>
      <c r="AP154" s="1"/>
      <c r="AQ154" s="1"/>
      <c r="AR154" s="1"/>
      <c r="AS154" s="1"/>
      <c r="AT154" s="1"/>
    </row>
    <row r="155" customFormat="false" ht="12.75" hidden="false" customHeight="true" outlineLevel="0" collapsed="false">
      <c r="A155" s="367"/>
      <c r="B155" s="413" t="n">
        <f aca="false">+B154+1</f>
        <v>37178</v>
      </c>
      <c r="C155" s="416"/>
      <c r="D155" s="416"/>
      <c r="E155" s="416"/>
      <c r="F155" s="416"/>
      <c r="G155" s="416"/>
      <c r="H155" s="416"/>
      <c r="I155" s="417" t="n">
        <f aca="false">SUM(C155:H155)</f>
        <v>0</v>
      </c>
      <c r="K155" s="70"/>
      <c r="L155" s="70"/>
      <c r="M155" s="70"/>
      <c r="N155" s="345"/>
      <c r="O155" s="70"/>
      <c r="P155" s="70"/>
      <c r="Q155" s="70"/>
      <c r="R155" s="70"/>
      <c r="AJ155" s="1"/>
      <c r="AK155" s="1"/>
      <c r="AN155" s="1"/>
      <c r="AO155" s="1"/>
      <c r="AP155" s="1"/>
      <c r="AQ155" s="1"/>
      <c r="AR155" s="1"/>
      <c r="AS155" s="1"/>
      <c r="AT155" s="1"/>
    </row>
    <row r="156" customFormat="false" ht="12.75" hidden="false" customHeight="true" outlineLevel="0" collapsed="false">
      <c r="A156" s="367"/>
      <c r="B156" s="413" t="n">
        <f aca="false">+B155+1</f>
        <v>37179</v>
      </c>
      <c r="C156" s="416"/>
      <c r="D156" s="416"/>
      <c r="E156" s="416"/>
      <c r="F156" s="416"/>
      <c r="G156" s="416"/>
      <c r="H156" s="416"/>
      <c r="I156" s="417" t="n">
        <f aca="false">SUM(C156:H156)</f>
        <v>0</v>
      </c>
      <c r="K156" s="70"/>
      <c r="L156" s="70"/>
      <c r="M156" s="70"/>
      <c r="N156" s="345"/>
      <c r="O156" s="70"/>
      <c r="P156" s="70"/>
      <c r="Q156" s="70"/>
      <c r="R156" s="70"/>
      <c r="AJ156" s="1"/>
      <c r="AK156" s="1"/>
      <c r="AN156" s="1"/>
      <c r="AO156" s="1"/>
      <c r="AP156" s="1"/>
      <c r="AQ156" s="1"/>
      <c r="AR156" s="1"/>
      <c r="AS156" s="1"/>
      <c r="AT156" s="1"/>
    </row>
    <row r="157" customFormat="false" ht="12.75" hidden="false" customHeight="true" outlineLevel="0" collapsed="false">
      <c r="A157" s="367"/>
      <c r="B157" s="413" t="n">
        <f aca="false">+B156+1</f>
        <v>37180</v>
      </c>
      <c r="C157" s="416"/>
      <c r="D157" s="416"/>
      <c r="E157" s="416"/>
      <c r="F157" s="416"/>
      <c r="G157" s="416"/>
      <c r="H157" s="416"/>
      <c r="I157" s="417" t="n">
        <f aca="false">SUM(C157:H157)</f>
        <v>0</v>
      </c>
      <c r="K157" s="70"/>
      <c r="L157" s="70"/>
      <c r="M157" s="70"/>
      <c r="N157" s="345"/>
      <c r="O157" s="70"/>
      <c r="P157" s="70"/>
      <c r="Q157" s="70"/>
      <c r="R157" s="70"/>
      <c r="AJ157" s="1"/>
      <c r="AK157" s="1"/>
      <c r="AN157" s="1"/>
      <c r="AO157" s="1"/>
      <c r="AP157" s="1"/>
      <c r="AQ157" s="1"/>
      <c r="AR157" s="1"/>
      <c r="AS157" s="1"/>
      <c r="AT157" s="1"/>
    </row>
    <row r="158" customFormat="false" ht="12.75" hidden="false" customHeight="true" outlineLevel="0" collapsed="false">
      <c r="A158" s="367"/>
      <c r="B158" s="413" t="n">
        <f aca="false">+B157+1</f>
        <v>37181</v>
      </c>
      <c r="C158" s="393"/>
      <c r="D158" s="394"/>
      <c r="E158" s="393"/>
      <c r="F158" s="395"/>
      <c r="G158" s="416"/>
      <c r="H158" s="416"/>
      <c r="I158" s="417" t="n">
        <f aca="false">SUM(C158:H158)</f>
        <v>0</v>
      </c>
      <c r="K158" s="70"/>
      <c r="L158" s="70"/>
      <c r="M158" s="70"/>
      <c r="N158" s="345"/>
      <c r="O158" s="70"/>
      <c r="P158" s="70"/>
      <c r="Q158" s="70"/>
      <c r="R158" s="70"/>
      <c r="AJ158" s="1"/>
      <c r="AK158" s="1"/>
      <c r="AN158" s="1"/>
      <c r="AO158" s="1"/>
      <c r="AP158" s="1"/>
      <c r="AQ158" s="1"/>
      <c r="AR158" s="1"/>
      <c r="AS158" s="1"/>
      <c r="AT158" s="1"/>
    </row>
    <row r="159" customFormat="false" ht="12.75" hidden="false" customHeight="true" outlineLevel="0" collapsed="false">
      <c r="A159" s="367"/>
      <c r="B159" s="413" t="n">
        <f aca="false">+B158+1</f>
        <v>37182</v>
      </c>
      <c r="C159" s="416"/>
      <c r="D159" s="416"/>
      <c r="E159" s="416"/>
      <c r="F159" s="416"/>
      <c r="G159" s="416"/>
      <c r="H159" s="416"/>
      <c r="I159" s="417" t="n">
        <f aca="false">SUM(C159:H159)</f>
        <v>0</v>
      </c>
      <c r="K159" s="70"/>
      <c r="L159" s="70"/>
      <c r="M159" s="70"/>
      <c r="N159" s="345"/>
      <c r="O159" s="70"/>
      <c r="P159" s="70"/>
      <c r="Q159" s="70"/>
      <c r="R159" s="70"/>
      <c r="AJ159" s="1"/>
      <c r="AK159" s="1"/>
      <c r="AN159" s="1"/>
      <c r="AO159" s="1"/>
      <c r="AP159" s="1"/>
      <c r="AQ159" s="1"/>
      <c r="AR159" s="1"/>
      <c r="AS159" s="1"/>
      <c r="AT159" s="1"/>
    </row>
    <row r="160" customFormat="false" ht="12.75" hidden="false" customHeight="true" outlineLevel="0" collapsed="false">
      <c r="A160" s="418"/>
      <c r="B160" s="413" t="n">
        <f aca="false">+B159+1</f>
        <v>37183</v>
      </c>
      <c r="C160" s="393"/>
      <c r="D160" s="394"/>
      <c r="E160" s="393"/>
      <c r="F160" s="395"/>
      <c r="G160" s="419"/>
      <c r="H160" s="403"/>
      <c r="I160" s="417" t="n">
        <f aca="false">SUM(C160:H160)</f>
        <v>0</v>
      </c>
      <c r="K160" s="70"/>
      <c r="L160" s="70"/>
      <c r="M160" s="70"/>
      <c r="N160" s="345"/>
      <c r="O160" s="70"/>
      <c r="P160" s="70"/>
      <c r="Q160" s="70"/>
      <c r="R160" s="70"/>
      <c r="AJ160" s="1"/>
      <c r="AK160" s="1"/>
      <c r="AN160" s="1"/>
      <c r="AO160" s="1"/>
      <c r="AP160" s="1"/>
      <c r="AQ160" s="1"/>
      <c r="AR160" s="1"/>
      <c r="AS160" s="1"/>
      <c r="AT160" s="1"/>
    </row>
    <row r="161" customFormat="false" ht="12.75" hidden="false" customHeight="true" outlineLevel="0" collapsed="false">
      <c r="A161" s="418"/>
      <c r="B161" s="413" t="n">
        <f aca="false">+B160+1</f>
        <v>37184</v>
      </c>
      <c r="C161" s="416"/>
      <c r="D161" s="416"/>
      <c r="E161" s="416"/>
      <c r="F161" s="416"/>
      <c r="G161" s="416"/>
      <c r="H161" s="416"/>
      <c r="I161" s="417" t="n">
        <f aca="false">SUM(C161:H161)</f>
        <v>0</v>
      </c>
      <c r="K161" s="70"/>
      <c r="L161" s="70"/>
      <c r="M161" s="70"/>
      <c r="N161" s="345"/>
      <c r="O161" s="70"/>
      <c r="P161" s="70"/>
      <c r="Q161" s="70"/>
      <c r="R161" s="70"/>
      <c r="AJ161" s="1"/>
      <c r="AK161" s="1"/>
      <c r="AN161" s="1"/>
      <c r="AO161" s="1"/>
      <c r="AP161" s="1"/>
      <c r="AQ161" s="1"/>
      <c r="AR161" s="1"/>
      <c r="AS161" s="1"/>
      <c r="AT161" s="1"/>
    </row>
    <row r="162" customFormat="false" ht="12.75" hidden="false" customHeight="true" outlineLevel="0" collapsed="false">
      <c r="A162" s="418"/>
      <c r="B162" s="413" t="n">
        <f aca="false">+B161+1</f>
        <v>37185</v>
      </c>
      <c r="C162" s="416"/>
      <c r="D162" s="416"/>
      <c r="E162" s="416"/>
      <c r="F162" s="416"/>
      <c r="G162" s="416"/>
      <c r="H162" s="416"/>
      <c r="I162" s="417" t="n">
        <f aca="false">SUM(C162:H162)</f>
        <v>0</v>
      </c>
      <c r="K162" s="70"/>
      <c r="L162" s="70"/>
      <c r="M162" s="70"/>
      <c r="N162" s="345"/>
      <c r="O162" s="70"/>
      <c r="P162" s="70"/>
      <c r="Q162" s="70"/>
      <c r="R162" s="70"/>
      <c r="AJ162" s="1"/>
      <c r="AK162" s="1"/>
      <c r="AN162" s="1"/>
      <c r="AO162" s="1"/>
      <c r="AP162" s="1"/>
      <c r="AQ162" s="1"/>
      <c r="AR162" s="1"/>
      <c r="AS162" s="1"/>
      <c r="AT162" s="1"/>
    </row>
    <row r="163" customFormat="false" ht="12.75" hidden="false" customHeight="true" outlineLevel="0" collapsed="false">
      <c r="A163" s="367"/>
      <c r="B163" s="413" t="n">
        <f aca="false">+B162+1</f>
        <v>37186</v>
      </c>
      <c r="C163" s="416"/>
      <c r="D163" s="416"/>
      <c r="E163" s="416"/>
      <c r="F163" s="416"/>
      <c r="G163" s="416"/>
      <c r="H163" s="416"/>
      <c r="I163" s="417" t="n">
        <f aca="false">SUM(C163:H163)</f>
        <v>0</v>
      </c>
      <c r="K163" s="70"/>
      <c r="L163" s="70"/>
      <c r="M163" s="70"/>
      <c r="N163" s="345"/>
      <c r="O163" s="70"/>
      <c r="P163" s="70"/>
      <c r="Q163" s="70"/>
      <c r="R163" s="70"/>
      <c r="AJ163" s="1"/>
      <c r="AK163" s="1"/>
      <c r="AN163" s="1"/>
      <c r="AO163" s="1"/>
      <c r="AP163" s="1"/>
      <c r="AQ163" s="1"/>
      <c r="AR163" s="1"/>
      <c r="AS163" s="1"/>
      <c r="AT163" s="1"/>
    </row>
    <row r="164" customFormat="false" ht="12.75" hidden="false" customHeight="true" outlineLevel="0" collapsed="false">
      <c r="A164" s="367"/>
      <c r="B164" s="413" t="n">
        <f aca="false">+B163+1</f>
        <v>37187</v>
      </c>
      <c r="C164" s="416"/>
      <c r="D164" s="416"/>
      <c r="E164" s="416"/>
      <c r="F164" s="416"/>
      <c r="G164" s="416"/>
      <c r="H164" s="416"/>
      <c r="I164" s="417" t="n">
        <f aca="false">SUM(C164:H164)</f>
        <v>0</v>
      </c>
      <c r="K164" s="70"/>
      <c r="L164" s="70"/>
      <c r="M164" s="70"/>
      <c r="N164" s="345"/>
      <c r="O164" s="70"/>
      <c r="P164" s="70"/>
      <c r="Q164" s="70"/>
      <c r="R164" s="70"/>
      <c r="AJ164" s="1"/>
      <c r="AK164" s="1"/>
      <c r="AN164" s="1"/>
      <c r="AO164" s="1"/>
      <c r="AP164" s="1"/>
      <c r="AQ164" s="1"/>
      <c r="AR164" s="1"/>
      <c r="AS164" s="1"/>
      <c r="AT164" s="1"/>
    </row>
    <row r="165" customFormat="false" ht="12.75" hidden="false" customHeight="true" outlineLevel="0" collapsed="false">
      <c r="A165" s="420" t="s">
        <v>260</v>
      </c>
      <c r="B165" s="413" t="n">
        <f aca="false">+B164+1</f>
        <v>37188</v>
      </c>
      <c r="C165" s="416"/>
      <c r="D165" s="416"/>
      <c r="E165" s="416"/>
      <c r="F165" s="416"/>
      <c r="G165" s="416"/>
      <c r="H165" s="416"/>
      <c r="I165" s="417" t="n">
        <f aca="false">SUM(C165:H165)</f>
        <v>0</v>
      </c>
      <c r="K165" s="70"/>
      <c r="L165" s="70"/>
      <c r="M165" s="70"/>
      <c r="N165" s="345"/>
      <c r="O165" s="70"/>
      <c r="P165" s="70"/>
      <c r="Q165" s="70"/>
      <c r="R165" s="70"/>
      <c r="AJ165" s="1"/>
      <c r="AK165" s="1"/>
      <c r="AN165" s="1"/>
      <c r="AO165" s="1"/>
      <c r="AP165" s="1"/>
      <c r="AQ165" s="1"/>
      <c r="AR165" s="1"/>
      <c r="AS165" s="1"/>
      <c r="AT165" s="1"/>
    </row>
    <row r="166" customFormat="false" ht="12.75" hidden="false" customHeight="true" outlineLevel="0" collapsed="false">
      <c r="A166" s="421" t="n">
        <v>0</v>
      </c>
      <c r="B166" s="413" t="n">
        <f aca="false">+B165+1</f>
        <v>37189</v>
      </c>
      <c r="C166" s="416"/>
      <c r="D166" s="416"/>
      <c r="E166" s="416"/>
      <c r="F166" s="416"/>
      <c r="G166" s="416"/>
      <c r="H166" s="416"/>
      <c r="I166" s="417" t="n">
        <f aca="false">SUM(C166:H166)</f>
        <v>0</v>
      </c>
      <c r="K166" s="70"/>
      <c r="L166" s="70"/>
      <c r="M166" s="70"/>
      <c r="N166" s="345"/>
      <c r="O166" s="70"/>
      <c r="P166" s="70"/>
      <c r="Q166" s="70"/>
      <c r="R166" s="70"/>
      <c r="AJ166" s="1"/>
      <c r="AK166" s="1"/>
      <c r="AN166" s="1"/>
      <c r="AO166" s="1"/>
      <c r="AP166" s="1"/>
      <c r="AQ166" s="1"/>
      <c r="AR166" s="1"/>
      <c r="AS166" s="1"/>
      <c r="AT166" s="1"/>
    </row>
    <row r="167" customFormat="false" ht="12.75" hidden="false" customHeight="true" outlineLevel="0" collapsed="false">
      <c r="A167" s="418" t="n">
        <f aca="false">SUM(C173:D173)</f>
        <v>0</v>
      </c>
      <c r="B167" s="413" t="n">
        <f aca="false">+B166+1</f>
        <v>37190</v>
      </c>
      <c r="C167" s="416"/>
      <c r="D167" s="416"/>
      <c r="E167" s="416"/>
      <c r="F167" s="416"/>
      <c r="G167" s="416"/>
      <c r="H167" s="416"/>
      <c r="I167" s="417" t="n">
        <f aca="false">SUM(C167:H167)</f>
        <v>0</v>
      </c>
      <c r="K167" s="70"/>
      <c r="L167" s="70"/>
      <c r="M167" s="70"/>
      <c r="N167" s="345"/>
      <c r="O167" s="70"/>
      <c r="P167" s="70"/>
      <c r="Q167" s="70"/>
      <c r="R167" s="70"/>
      <c r="AJ167" s="1"/>
      <c r="AK167" s="1"/>
      <c r="AN167" s="1"/>
      <c r="AO167" s="1"/>
      <c r="AP167" s="1"/>
      <c r="AQ167" s="1"/>
      <c r="AR167" s="1"/>
      <c r="AS167" s="1"/>
      <c r="AT167" s="1"/>
    </row>
    <row r="168" customFormat="false" ht="12.75" hidden="false" customHeight="true" outlineLevel="0" collapsed="false">
      <c r="A168" s="422" t="n">
        <f aca="false">+A166-A167</f>
        <v>0</v>
      </c>
      <c r="B168" s="413" t="n">
        <f aca="false">+B167+1</f>
        <v>37191</v>
      </c>
      <c r="C168" s="416"/>
      <c r="D168" s="416"/>
      <c r="E168" s="416"/>
      <c r="F168" s="416"/>
      <c r="G168" s="416"/>
      <c r="H168" s="416"/>
      <c r="I168" s="417" t="n">
        <f aca="false">SUM(C168:H168)</f>
        <v>0</v>
      </c>
      <c r="K168" s="70"/>
      <c r="L168" s="70"/>
      <c r="M168" s="70"/>
      <c r="N168" s="345"/>
      <c r="O168" s="70"/>
      <c r="P168" s="70"/>
      <c r="Q168" s="70"/>
      <c r="R168" s="70"/>
      <c r="AJ168" s="1"/>
      <c r="AK168" s="1"/>
      <c r="AN168" s="1"/>
      <c r="AO168" s="1"/>
      <c r="AP168" s="1"/>
      <c r="AQ168" s="1"/>
      <c r="AR168" s="1"/>
      <c r="AS168" s="1"/>
      <c r="AT168" s="1"/>
    </row>
    <row r="169" customFormat="false" ht="12.75" hidden="false" customHeight="true" outlineLevel="0" collapsed="false">
      <c r="A169" s="367"/>
      <c r="B169" s="413" t="n">
        <f aca="false">+B168+1</f>
        <v>37192</v>
      </c>
      <c r="C169" s="416"/>
      <c r="D169" s="416"/>
      <c r="E169" s="416"/>
      <c r="F169" s="416"/>
      <c r="G169" s="416"/>
      <c r="H169" s="416"/>
      <c r="I169" s="417" t="n">
        <f aca="false">SUM(C169:H169)</f>
        <v>0</v>
      </c>
      <c r="K169" s="70"/>
      <c r="L169" s="70"/>
      <c r="M169" s="70"/>
      <c r="N169" s="345"/>
      <c r="O169" s="70"/>
      <c r="P169" s="70"/>
      <c r="Q169" s="70"/>
      <c r="R169" s="70"/>
      <c r="AJ169" s="1"/>
      <c r="AK169" s="1"/>
      <c r="AN169" s="1"/>
      <c r="AO169" s="1"/>
      <c r="AP169" s="1"/>
      <c r="AQ169" s="1"/>
      <c r="AR169" s="1"/>
      <c r="AS169" s="1"/>
      <c r="AT169" s="1"/>
    </row>
    <row r="170" customFormat="false" ht="12.75" hidden="false" customHeight="true" outlineLevel="0" collapsed="false">
      <c r="A170" s="367"/>
      <c r="B170" s="413" t="n">
        <f aca="false">+B169+1</f>
        <v>37193</v>
      </c>
      <c r="C170" s="416"/>
      <c r="D170" s="416"/>
      <c r="E170" s="416"/>
      <c r="F170" s="416"/>
      <c r="G170" s="416"/>
      <c r="H170" s="304"/>
      <c r="I170" s="417" t="n">
        <f aca="false">SUM(C170:H170)</f>
        <v>0</v>
      </c>
      <c r="K170" s="70"/>
      <c r="L170" s="70"/>
      <c r="M170" s="70"/>
      <c r="N170" s="345"/>
      <c r="O170" s="70"/>
      <c r="P170" s="70"/>
      <c r="Q170" s="70"/>
      <c r="R170" s="70"/>
      <c r="AJ170" s="1"/>
      <c r="AK170" s="1"/>
      <c r="AN170" s="1"/>
      <c r="AO170" s="1"/>
      <c r="AP170" s="1"/>
      <c r="AQ170" s="1"/>
      <c r="AR170" s="1"/>
      <c r="AS170" s="1"/>
      <c r="AT170" s="1"/>
    </row>
    <row r="171" customFormat="false" ht="12.75" hidden="false" customHeight="true" outlineLevel="0" collapsed="false">
      <c r="A171" s="367"/>
      <c r="B171" s="413" t="n">
        <f aca="false">+B170+1</f>
        <v>37194</v>
      </c>
      <c r="C171" s="416"/>
      <c r="D171" s="416"/>
      <c r="E171" s="416"/>
      <c r="F171" s="416"/>
      <c r="G171" s="416"/>
      <c r="H171" s="304"/>
      <c r="I171" s="417" t="n">
        <f aca="false">SUM(C171:H171)</f>
        <v>0</v>
      </c>
      <c r="K171" s="70"/>
      <c r="L171" s="70"/>
      <c r="M171" s="70"/>
      <c r="N171" s="345"/>
      <c r="O171" s="70"/>
      <c r="P171" s="70"/>
      <c r="Q171" s="70"/>
      <c r="R171" s="70"/>
      <c r="AJ171" s="1"/>
      <c r="AK171" s="1"/>
      <c r="AN171" s="1"/>
      <c r="AO171" s="1"/>
      <c r="AP171" s="1"/>
      <c r="AQ171" s="1"/>
      <c r="AR171" s="1"/>
      <c r="AS171" s="1"/>
      <c r="AT171" s="1"/>
    </row>
    <row r="172" customFormat="false" ht="12.75" hidden="false" customHeight="true" outlineLevel="0" collapsed="false">
      <c r="A172" s="367"/>
      <c r="B172" s="413" t="n">
        <f aca="false">+B171+1</f>
        <v>37195</v>
      </c>
      <c r="C172" s="423"/>
      <c r="D172" s="424"/>
      <c r="E172" s="424"/>
      <c r="F172" s="424"/>
      <c r="G172" s="423"/>
      <c r="H172" s="425"/>
      <c r="I172" s="426" t="n">
        <f aca="false">SUM(C172:H172)</f>
        <v>0</v>
      </c>
      <c r="K172" s="70"/>
      <c r="L172" s="70"/>
      <c r="M172" s="70"/>
      <c r="N172" s="345"/>
      <c r="O172" s="70"/>
      <c r="P172" s="70"/>
      <c r="Q172" s="70"/>
      <c r="R172" s="70"/>
      <c r="AJ172" s="1"/>
      <c r="AK172" s="1"/>
      <c r="AN172" s="1"/>
      <c r="AO172" s="1"/>
      <c r="AP172" s="1"/>
      <c r="AQ172" s="1"/>
      <c r="AR172" s="1"/>
      <c r="AS172" s="1"/>
      <c r="AT172" s="1"/>
    </row>
    <row r="173" customFormat="false" ht="12.75" hidden="false" customHeight="true" outlineLevel="0" collapsed="false">
      <c r="A173" s="367"/>
      <c r="B173" s="427" t="s">
        <v>261</v>
      </c>
      <c r="C173" s="407" t="n">
        <f aca="false">SUM(C142:C172)</f>
        <v>0</v>
      </c>
      <c r="D173" s="407" t="n">
        <f aca="false">SUM(D142:D172)</f>
        <v>0</v>
      </c>
      <c r="E173" s="407" t="n">
        <f aca="false">SUM(E142:E172)</f>
        <v>0</v>
      </c>
      <c r="F173" s="407" t="n">
        <f aca="false">SUM(F142:F172)</f>
        <v>0</v>
      </c>
      <c r="G173" s="407" t="n">
        <f aca="false">SUM(G142:G172)</f>
        <v>0</v>
      </c>
      <c r="H173" s="407" t="n">
        <f aca="false">SUM(H142:H172)</f>
        <v>0</v>
      </c>
      <c r="I173" s="417" t="n">
        <f aca="false">SUM(I142:I172)</f>
        <v>0</v>
      </c>
      <c r="K173" s="70"/>
      <c r="L173" s="70"/>
      <c r="M173" s="70"/>
      <c r="N173" s="345"/>
      <c r="O173" s="70"/>
      <c r="P173" s="70"/>
      <c r="Q173" s="70"/>
      <c r="R173" s="70"/>
      <c r="AJ173" s="1"/>
      <c r="AK173" s="1"/>
      <c r="AN173" s="1"/>
      <c r="AO173" s="1"/>
      <c r="AP173" s="1"/>
      <c r="AQ173" s="1"/>
      <c r="AR173" s="1"/>
      <c r="AS173" s="1"/>
      <c r="AT173" s="1"/>
    </row>
    <row r="174" customFormat="false" ht="12.75" hidden="false" customHeight="true" outlineLevel="0" collapsed="false">
      <c r="A174" s="367"/>
      <c r="B174" s="427" t="s">
        <v>127</v>
      </c>
      <c r="C174" s="428"/>
      <c r="D174" s="135"/>
      <c r="E174" s="407"/>
      <c r="F174" s="135"/>
      <c r="G174" s="135"/>
      <c r="H174" s="135"/>
      <c r="I174" s="429"/>
      <c r="K174" s="70"/>
      <c r="L174" s="70"/>
      <c r="M174" s="70"/>
      <c r="N174" s="345"/>
      <c r="O174" s="70"/>
      <c r="P174" s="70"/>
      <c r="Q174" s="70"/>
      <c r="R174" s="70"/>
      <c r="AJ174" s="1"/>
      <c r="AK174" s="1"/>
      <c r="AN174" s="1"/>
      <c r="AO174" s="1"/>
      <c r="AP174" s="1"/>
      <c r="AQ174" s="1"/>
      <c r="AR174" s="1"/>
      <c r="AS174" s="1"/>
      <c r="AT174" s="1"/>
    </row>
    <row r="175" customFormat="false" ht="12.75" hidden="false" customHeight="true" outlineLevel="0" collapsed="false">
      <c r="A175" s="430"/>
      <c r="B175" s="431"/>
      <c r="C175" s="432"/>
      <c r="D175" s="432"/>
      <c r="E175" s="432"/>
      <c r="F175" s="433"/>
      <c r="G175" s="432"/>
      <c r="H175" s="432"/>
      <c r="I175" s="434"/>
      <c r="K175" s="70"/>
      <c r="L175" s="70"/>
      <c r="M175" s="70"/>
      <c r="N175" s="345"/>
      <c r="O175" s="70"/>
      <c r="P175" s="70"/>
      <c r="Q175" s="70"/>
      <c r="R175" s="70"/>
      <c r="AJ175" s="1"/>
      <c r="AK175" s="1"/>
      <c r="AN175" s="1"/>
      <c r="AO175" s="1"/>
      <c r="AP175" s="1"/>
      <c r="AQ175" s="1"/>
      <c r="AR175" s="1"/>
      <c r="AS175" s="1"/>
      <c r="AT175" s="1"/>
    </row>
    <row r="176" customFormat="false" ht="12.75" hidden="false" customHeight="true" outlineLevel="0" collapsed="false">
      <c r="A176" s="435"/>
      <c r="B176" s="27"/>
      <c r="C176" s="23"/>
      <c r="D176" s="23"/>
      <c r="E176" s="23"/>
      <c r="F176" s="436"/>
      <c r="G176" s="23"/>
      <c r="H176" s="23"/>
      <c r="I176" s="23"/>
      <c r="K176" s="70"/>
      <c r="L176" s="70"/>
      <c r="M176" s="70"/>
      <c r="N176" s="345"/>
      <c r="O176" s="70"/>
      <c r="P176" s="70"/>
      <c r="Q176" s="70"/>
      <c r="R176" s="70"/>
      <c r="AJ176" s="1"/>
      <c r="AK176" s="1"/>
      <c r="AN176" s="1"/>
      <c r="AO176" s="1"/>
      <c r="AP176" s="1"/>
      <c r="AQ176" s="1"/>
      <c r="AR176" s="1"/>
      <c r="AS176" s="1"/>
      <c r="AT176" s="1"/>
    </row>
    <row r="177" customFormat="false" ht="12.75" hidden="false" customHeight="true" outlineLevel="0" collapsed="false">
      <c r="A177" s="9"/>
      <c r="B177" s="437"/>
      <c r="C177" s="438"/>
      <c r="D177" s="438"/>
      <c r="E177" s="9"/>
      <c r="F177" s="438"/>
      <c r="G177" s="70"/>
      <c r="H177" s="70"/>
      <c r="I177" s="70"/>
      <c r="K177" s="70"/>
      <c r="L177" s="70"/>
      <c r="M177" s="70"/>
      <c r="N177" s="345"/>
      <c r="O177" s="70"/>
      <c r="P177" s="70"/>
      <c r="Q177" s="70"/>
      <c r="R177" s="70"/>
      <c r="AJ177" s="1"/>
      <c r="AK177" s="1"/>
      <c r="AN177" s="1"/>
      <c r="AO177" s="1"/>
      <c r="AP177" s="1"/>
      <c r="AQ177" s="1"/>
      <c r="AR177" s="1"/>
      <c r="AS177" s="1"/>
      <c r="AT177" s="1"/>
    </row>
    <row r="178" customFormat="false" ht="12.75" hidden="false" customHeight="true" outlineLevel="0" collapsed="false">
      <c r="A178" s="9"/>
      <c r="B178" s="439"/>
      <c r="C178" s="440"/>
      <c r="D178" s="437"/>
      <c r="E178" s="9"/>
      <c r="F178" s="441"/>
      <c r="G178" s="70"/>
      <c r="H178" s="70"/>
      <c r="I178" s="70"/>
      <c r="K178" s="70"/>
      <c r="L178" s="70"/>
      <c r="M178" s="70"/>
      <c r="N178" s="345"/>
      <c r="O178" s="70"/>
      <c r="P178" s="70"/>
      <c r="Q178" s="70"/>
      <c r="R178" s="70"/>
      <c r="AJ178" s="1"/>
      <c r="AK178" s="1"/>
      <c r="AN178" s="1"/>
      <c r="AO178" s="1"/>
      <c r="AP178" s="1"/>
      <c r="AQ178" s="1"/>
      <c r="AR178" s="1"/>
      <c r="AS178" s="1"/>
      <c r="AT178" s="1"/>
    </row>
    <row r="179" customFormat="false" ht="12.75" hidden="false" customHeight="true" outlineLevel="0" collapsed="false">
      <c r="A179" s="9"/>
      <c r="B179" s="439"/>
      <c r="C179" s="440"/>
      <c r="D179" s="437"/>
      <c r="E179" s="9"/>
      <c r="F179" s="437"/>
      <c r="G179" s="70"/>
      <c r="H179" s="70"/>
      <c r="I179" s="70"/>
      <c r="K179" s="70"/>
      <c r="L179" s="70"/>
      <c r="M179" s="70"/>
      <c r="N179" s="345"/>
      <c r="O179" s="70"/>
      <c r="P179" s="70"/>
      <c r="Q179" s="70"/>
      <c r="R179" s="70"/>
      <c r="AJ179" s="1"/>
      <c r="AK179" s="1"/>
      <c r="AN179" s="1"/>
      <c r="AO179" s="1"/>
      <c r="AP179" s="1"/>
      <c r="AQ179" s="1"/>
      <c r="AR179" s="1"/>
      <c r="AS179" s="1"/>
      <c r="AT179" s="1"/>
    </row>
    <row r="180" customFormat="false" ht="12.75" hidden="false" customHeight="true" outlineLevel="0" collapsed="false">
      <c r="A180" s="9"/>
      <c r="B180" s="439"/>
      <c r="C180" s="437"/>
      <c r="D180" s="437"/>
      <c r="E180" s="9"/>
      <c r="F180" s="437"/>
      <c r="G180" s="70"/>
      <c r="H180" s="70"/>
      <c r="I180" s="70"/>
      <c r="K180" s="70"/>
      <c r="L180" s="70"/>
      <c r="M180" s="70"/>
      <c r="N180" s="345"/>
      <c r="O180" s="70"/>
      <c r="P180" s="70"/>
      <c r="Q180" s="70"/>
      <c r="R180" s="70"/>
      <c r="AJ180" s="1"/>
      <c r="AK180" s="1"/>
      <c r="AN180" s="1"/>
      <c r="AO180" s="1"/>
      <c r="AP180" s="1"/>
      <c r="AQ180" s="1"/>
      <c r="AR180" s="1"/>
      <c r="AS180" s="1"/>
      <c r="AT180" s="1"/>
    </row>
    <row r="181" customFormat="false" ht="12.75" hidden="false" customHeight="true" outlineLevel="0" collapsed="false">
      <c r="A181" s="9"/>
      <c r="B181" s="439"/>
      <c r="C181" s="437"/>
      <c r="D181" s="437"/>
      <c r="E181" s="9"/>
      <c r="F181" s="437"/>
      <c r="G181" s="70"/>
      <c r="H181" s="70"/>
      <c r="I181" s="70"/>
      <c r="K181" s="70"/>
      <c r="L181" s="70"/>
      <c r="M181" s="70"/>
      <c r="N181" s="345"/>
      <c r="O181" s="70"/>
      <c r="P181" s="70"/>
      <c r="Q181" s="70"/>
      <c r="R181" s="70"/>
      <c r="AJ181" s="1"/>
      <c r="AK181" s="1"/>
      <c r="AN181" s="1"/>
      <c r="AO181" s="1"/>
      <c r="AP181" s="1"/>
      <c r="AQ181" s="1"/>
      <c r="AR181" s="1"/>
      <c r="AS181" s="1"/>
      <c r="AT181" s="1"/>
    </row>
    <row r="182" customFormat="false" ht="12.75" hidden="false" customHeight="true" outlineLevel="0" collapsed="false">
      <c r="A182" s="9"/>
      <c r="B182" s="442"/>
      <c r="C182" s="443"/>
      <c r="D182" s="443"/>
      <c r="E182" s="9"/>
      <c r="F182" s="443"/>
      <c r="G182" s="70"/>
      <c r="H182" s="70"/>
      <c r="I182" s="70"/>
      <c r="K182" s="70"/>
      <c r="L182" s="70"/>
      <c r="M182" s="70"/>
      <c r="N182" s="345"/>
      <c r="O182" s="70"/>
      <c r="P182" s="70"/>
      <c r="Q182" s="70"/>
      <c r="R182" s="70"/>
      <c r="AJ182" s="1"/>
      <c r="AK182" s="1"/>
      <c r="AN182" s="1"/>
      <c r="AO182" s="1"/>
      <c r="AP182" s="1"/>
      <c r="AQ182" s="1"/>
      <c r="AR182" s="1"/>
      <c r="AS182" s="1"/>
      <c r="AT182" s="1"/>
    </row>
    <row r="183" customFormat="false" ht="12.75" hidden="false" customHeight="true" outlineLevel="0" collapsed="false">
      <c r="A183" s="9"/>
      <c r="B183" s="9"/>
      <c r="C183" s="9"/>
      <c r="D183" s="9"/>
      <c r="E183" s="9"/>
      <c r="F183" s="9"/>
      <c r="G183" s="70"/>
      <c r="H183" s="70"/>
      <c r="I183" s="70"/>
      <c r="K183" s="70"/>
      <c r="L183" s="70"/>
      <c r="M183" s="70"/>
      <c r="N183" s="345"/>
      <c r="O183" s="70"/>
      <c r="P183" s="70"/>
      <c r="Q183" s="70"/>
      <c r="R183" s="70"/>
      <c r="AJ183" s="1"/>
      <c r="AK183" s="1"/>
      <c r="AN183" s="1"/>
      <c r="AO183" s="1"/>
      <c r="AP183" s="1"/>
      <c r="AQ183" s="1"/>
      <c r="AR183" s="1"/>
      <c r="AS183" s="1"/>
      <c r="AT183" s="1"/>
    </row>
    <row r="184" customFormat="false" ht="12.75" hidden="false" customHeight="true" outlineLevel="0" collapsed="false">
      <c r="A184" s="444"/>
      <c r="B184" s="444"/>
      <c r="C184" s="437"/>
      <c r="D184" s="437"/>
      <c r="E184" s="437"/>
      <c r="F184" s="70"/>
      <c r="K184" s="70"/>
      <c r="L184" s="70"/>
      <c r="M184" s="70"/>
      <c r="N184" s="345"/>
      <c r="O184" s="70"/>
      <c r="P184" s="70"/>
      <c r="Q184" s="70"/>
      <c r="R184" s="70"/>
      <c r="AJ184" s="1"/>
      <c r="AK184" s="1"/>
      <c r="AN184" s="1"/>
      <c r="AO184" s="1"/>
      <c r="AP184" s="1"/>
      <c r="AQ184" s="1"/>
      <c r="AR184" s="1"/>
      <c r="AS184" s="1"/>
      <c r="AT184" s="1"/>
    </row>
    <row r="185" customFormat="false" ht="12.75" hidden="false" customHeight="true" outlineLevel="0" collapsed="false">
      <c r="A185" s="346" t="s">
        <v>262</v>
      </c>
      <c r="B185" s="349"/>
      <c r="C185" s="70"/>
      <c r="D185" s="445" t="s">
        <v>263</v>
      </c>
      <c r="E185" s="445"/>
      <c r="F185" s="445"/>
      <c r="G185" s="445"/>
      <c r="H185" s="445"/>
      <c r="I185" s="445"/>
      <c r="J185" s="445"/>
      <c r="K185" s="345"/>
      <c r="L185" s="70"/>
      <c r="M185" s="70"/>
      <c r="N185" s="70"/>
      <c r="O185" s="70"/>
      <c r="AG185" s="1"/>
      <c r="AH185" s="1"/>
      <c r="AK185" s="1"/>
      <c r="AL185" s="1"/>
      <c r="AM185" s="1"/>
      <c r="AN185" s="1"/>
      <c r="AO185" s="1"/>
      <c r="AP185" s="1"/>
      <c r="AQ185" s="1"/>
    </row>
    <row r="186" customFormat="false" ht="12.75" hidden="false" customHeight="true" outlineLevel="0" collapsed="false">
      <c r="A186" s="446" t="s">
        <v>238</v>
      </c>
      <c r="B186" s="447" t="s">
        <v>264</v>
      </c>
      <c r="D186" s="448" t="s">
        <v>265</v>
      </c>
      <c r="E186" s="449" t="s">
        <v>266</v>
      </c>
      <c r="F186" s="449"/>
      <c r="G186" s="449"/>
      <c r="H186" s="449"/>
      <c r="I186" s="449"/>
      <c r="J186" s="450" t="s">
        <v>264</v>
      </c>
      <c r="K186" s="345"/>
      <c r="L186" s="70"/>
      <c r="M186" s="70"/>
      <c r="N186" s="70"/>
      <c r="O186" s="70"/>
      <c r="AG186" s="1"/>
      <c r="AH186" s="1"/>
      <c r="AK186" s="1"/>
      <c r="AL186" s="1"/>
      <c r="AM186" s="1"/>
      <c r="AN186" s="1"/>
      <c r="AO186" s="1"/>
      <c r="AP186" s="1"/>
      <c r="AQ186" s="1"/>
    </row>
    <row r="187" customFormat="false" ht="12.75" hidden="false" customHeight="true" outlineLevel="0" collapsed="false">
      <c r="A187" s="451" t="s">
        <v>267</v>
      </c>
      <c r="B187" s="452"/>
      <c r="D187" s="453"/>
      <c r="E187" s="454"/>
      <c r="F187" s="454"/>
      <c r="G187" s="70"/>
      <c r="H187" s="1"/>
      <c r="I187" s="455"/>
      <c r="J187" s="456"/>
      <c r="K187" s="345"/>
      <c r="L187" s="70"/>
      <c r="M187" s="70"/>
      <c r="N187" s="70"/>
      <c r="O187" s="70"/>
      <c r="AG187" s="1"/>
      <c r="AH187" s="1"/>
      <c r="AK187" s="1"/>
      <c r="AL187" s="1"/>
      <c r="AM187" s="1"/>
      <c r="AN187" s="1"/>
      <c r="AO187" s="1"/>
      <c r="AP187" s="1"/>
      <c r="AQ187" s="1"/>
    </row>
    <row r="188" customFormat="false" ht="12.75" hidden="false" customHeight="true" outlineLevel="0" collapsed="false">
      <c r="A188" s="457" t="n">
        <v>35079</v>
      </c>
      <c r="B188" s="458"/>
      <c r="D188" s="459"/>
      <c r="E188" s="9"/>
      <c r="F188" s="9"/>
      <c r="G188" s="48"/>
      <c r="H188" s="1"/>
      <c r="I188" s="455"/>
      <c r="J188" s="456"/>
      <c r="K188" s="345"/>
      <c r="L188" s="70"/>
      <c r="M188" s="70"/>
      <c r="N188" s="70"/>
      <c r="O188" s="70"/>
      <c r="AG188" s="1"/>
      <c r="AH188" s="1"/>
      <c r="AK188" s="1"/>
      <c r="AL188" s="1"/>
      <c r="AM188" s="1"/>
      <c r="AN188" s="1"/>
      <c r="AO188" s="1"/>
      <c r="AP188" s="1"/>
      <c r="AQ188" s="1"/>
    </row>
    <row r="189" customFormat="false" ht="12.75" hidden="false" customHeight="true" outlineLevel="0" collapsed="false">
      <c r="A189" s="457" t="n">
        <v>35111</v>
      </c>
      <c r="B189" s="458"/>
      <c r="D189" s="459"/>
      <c r="E189" s="70"/>
      <c r="F189" s="70"/>
      <c r="G189" s="1"/>
      <c r="H189" s="1"/>
      <c r="I189" s="455"/>
      <c r="J189" s="456"/>
      <c r="K189" s="345"/>
      <c r="L189" s="70"/>
      <c r="M189" s="70"/>
      <c r="N189" s="70"/>
      <c r="O189" s="70"/>
      <c r="AG189" s="1"/>
      <c r="AH189" s="1"/>
      <c r="AK189" s="1"/>
      <c r="AL189" s="1"/>
      <c r="AM189" s="1"/>
      <c r="AN189" s="1"/>
      <c r="AO189" s="1"/>
      <c r="AP189" s="1"/>
      <c r="AQ189" s="1"/>
    </row>
    <row r="190" customFormat="false" ht="12.75" hidden="false" customHeight="true" outlineLevel="0" collapsed="false">
      <c r="A190" s="457" t="n">
        <v>35143</v>
      </c>
      <c r="B190" s="458"/>
      <c r="D190" s="459"/>
      <c r="E190" s="70"/>
      <c r="F190" s="70"/>
      <c r="G190" s="1"/>
      <c r="H190" s="1"/>
      <c r="I190" s="460"/>
      <c r="J190" s="461"/>
      <c r="K190" s="345"/>
      <c r="L190" s="70"/>
      <c r="M190" s="70"/>
      <c r="N190" s="70"/>
      <c r="O190" s="70"/>
      <c r="AG190" s="1"/>
      <c r="AH190" s="1"/>
      <c r="AK190" s="1"/>
      <c r="AL190" s="1"/>
      <c r="AM190" s="1"/>
      <c r="AN190" s="1"/>
      <c r="AO190" s="1"/>
      <c r="AP190" s="1"/>
      <c r="AQ190" s="1"/>
    </row>
    <row r="191" customFormat="false" ht="12.75" hidden="false" customHeight="true" outlineLevel="0" collapsed="false">
      <c r="A191" s="457" t="n">
        <v>35175</v>
      </c>
      <c r="B191" s="458"/>
      <c r="D191" s="459"/>
      <c r="E191" s="70"/>
      <c r="F191" s="70"/>
      <c r="G191" s="1"/>
      <c r="H191" s="1"/>
      <c r="I191" s="460"/>
      <c r="J191" s="456"/>
      <c r="K191" s="345"/>
      <c r="L191" s="70"/>
      <c r="M191" s="70"/>
      <c r="N191" s="70"/>
      <c r="O191" s="70"/>
      <c r="AG191" s="1"/>
      <c r="AH191" s="1"/>
      <c r="AK191" s="1"/>
      <c r="AL191" s="1"/>
      <c r="AM191" s="1"/>
      <c r="AN191" s="1"/>
      <c r="AO191" s="1"/>
      <c r="AP191" s="1"/>
      <c r="AQ191" s="1"/>
    </row>
    <row r="192" customFormat="false" ht="12.75" hidden="false" customHeight="true" outlineLevel="0" collapsed="false">
      <c r="A192" s="457" t="n">
        <v>35207</v>
      </c>
      <c r="B192" s="458"/>
      <c r="D192" s="459"/>
      <c r="E192" s="70"/>
      <c r="F192" s="70"/>
      <c r="G192" s="1"/>
      <c r="H192" s="1"/>
      <c r="I192" s="460"/>
      <c r="J192" s="456"/>
      <c r="K192" s="70"/>
      <c r="L192" s="345"/>
      <c r="M192" s="70"/>
      <c r="N192" s="70"/>
      <c r="O192" s="70"/>
      <c r="P192" s="70"/>
      <c r="AH192" s="1"/>
      <c r="AI192" s="1"/>
      <c r="AL192" s="1"/>
      <c r="AM192" s="1"/>
      <c r="AN192" s="1"/>
      <c r="AO192" s="1"/>
      <c r="AP192" s="1"/>
      <c r="AQ192" s="1"/>
    </row>
    <row r="193" customFormat="false" ht="12.75" hidden="false" customHeight="true" outlineLevel="0" collapsed="false">
      <c r="A193" s="457" t="n">
        <v>35239</v>
      </c>
      <c r="B193" s="458"/>
      <c r="D193" s="459"/>
      <c r="E193" s="1"/>
      <c r="F193" s="1"/>
      <c r="G193" s="1"/>
      <c r="H193" s="1"/>
      <c r="I193" s="455"/>
      <c r="J193" s="461"/>
      <c r="K193" s="70"/>
      <c r="L193" s="345"/>
      <c r="M193" s="70"/>
      <c r="N193" s="70"/>
      <c r="O193" s="70"/>
      <c r="P193" s="70"/>
      <c r="AH193" s="1"/>
      <c r="AI193" s="1"/>
      <c r="AL193" s="1"/>
      <c r="AM193" s="1"/>
      <c r="AN193" s="1"/>
      <c r="AO193" s="1"/>
      <c r="AP193" s="1"/>
      <c r="AQ193" s="1"/>
    </row>
    <row r="194" customFormat="false" ht="12.75" hidden="false" customHeight="true" outlineLevel="0" collapsed="false">
      <c r="A194" s="457" t="n">
        <v>35271</v>
      </c>
      <c r="B194" s="458"/>
      <c r="D194" s="459"/>
      <c r="E194" s="70"/>
      <c r="F194" s="70"/>
      <c r="G194" s="1"/>
      <c r="H194" s="1"/>
      <c r="I194" s="460"/>
      <c r="J194" s="461"/>
      <c r="K194" s="70"/>
      <c r="L194" s="345"/>
      <c r="M194" s="70"/>
      <c r="N194" s="70"/>
      <c r="O194" s="70"/>
      <c r="P194" s="70"/>
      <c r="AH194" s="1"/>
      <c r="AI194" s="1"/>
      <c r="AL194" s="1"/>
      <c r="AM194" s="1"/>
      <c r="AN194" s="1"/>
      <c r="AO194" s="1"/>
      <c r="AP194" s="1"/>
      <c r="AQ194" s="1"/>
    </row>
    <row r="195" customFormat="false" ht="12.75" hidden="false" customHeight="true" outlineLevel="0" collapsed="false">
      <c r="A195" s="457" t="n">
        <v>35303</v>
      </c>
      <c r="B195" s="458"/>
      <c r="D195" s="459"/>
      <c r="E195" s="70"/>
      <c r="F195" s="70"/>
      <c r="G195" s="1"/>
      <c r="H195" s="1"/>
      <c r="I195" s="460"/>
      <c r="J195" s="456"/>
      <c r="K195" s="70"/>
      <c r="L195" s="345"/>
      <c r="M195" s="70"/>
      <c r="N195" s="70"/>
      <c r="O195" s="70"/>
      <c r="P195" s="70"/>
      <c r="AH195" s="1"/>
      <c r="AI195" s="1"/>
      <c r="AL195" s="1"/>
      <c r="AM195" s="1"/>
      <c r="AN195" s="1"/>
      <c r="AO195" s="1"/>
      <c r="AP195" s="1"/>
      <c r="AQ195" s="1"/>
    </row>
    <row r="196" customFormat="false" ht="12.75" hidden="false" customHeight="true" outlineLevel="0" collapsed="false">
      <c r="A196" s="457" t="n">
        <v>35335</v>
      </c>
      <c r="B196" s="458"/>
      <c r="D196" s="459"/>
      <c r="E196" s="70"/>
      <c r="F196" s="70"/>
      <c r="G196" s="1"/>
      <c r="H196" s="1"/>
      <c r="I196" s="460"/>
      <c r="J196" s="456"/>
      <c r="AF196" s="70"/>
      <c r="AH196" s="70"/>
      <c r="AI196" s="4"/>
      <c r="AJ196" s="222"/>
      <c r="AK196" s="2"/>
    </row>
    <row r="197" customFormat="false" ht="12.75" hidden="false" customHeight="true" outlineLevel="0" collapsed="false">
      <c r="A197" s="457" t="n">
        <v>35367</v>
      </c>
      <c r="B197" s="458"/>
      <c r="D197" s="459"/>
      <c r="E197" s="70"/>
      <c r="F197" s="70"/>
      <c r="G197" s="1"/>
      <c r="H197" s="1"/>
      <c r="I197" s="460"/>
      <c r="J197" s="456"/>
      <c r="AF197" s="70"/>
      <c r="AH197" s="70"/>
      <c r="AI197" s="4"/>
      <c r="AJ197" s="222"/>
      <c r="AK197" s="2"/>
    </row>
    <row r="198" customFormat="false" ht="12.75" hidden="false" customHeight="true" outlineLevel="0" collapsed="false">
      <c r="A198" s="457" t="n">
        <v>35399</v>
      </c>
      <c r="B198" s="458"/>
      <c r="D198" s="459"/>
      <c r="E198" s="70"/>
      <c r="F198" s="70"/>
      <c r="G198" s="1"/>
      <c r="H198" s="1"/>
      <c r="I198" s="460"/>
      <c r="J198" s="456"/>
      <c r="AF198" s="70"/>
      <c r="AH198" s="70"/>
      <c r="AI198" s="4"/>
      <c r="AJ198" s="222"/>
      <c r="AK198" s="2"/>
    </row>
    <row r="199" customFormat="false" ht="12.75" hidden="false" customHeight="true" outlineLevel="0" collapsed="false">
      <c r="A199" s="457" t="n">
        <v>35430</v>
      </c>
      <c r="B199" s="458"/>
      <c r="D199" s="459"/>
      <c r="E199" s="70"/>
      <c r="F199" s="70"/>
      <c r="G199" s="1"/>
      <c r="H199" s="1"/>
      <c r="I199" s="460"/>
      <c r="J199" s="456"/>
      <c r="AI199" s="1"/>
      <c r="AJ199" s="222"/>
      <c r="AK199" s="2"/>
    </row>
    <row r="200" customFormat="false" ht="12.75" hidden="false" customHeight="true" outlineLevel="0" collapsed="false">
      <c r="A200" s="457" t="n">
        <v>35431</v>
      </c>
      <c r="B200" s="458"/>
      <c r="D200" s="459"/>
      <c r="E200" s="70"/>
      <c r="F200" s="70"/>
      <c r="G200" s="1"/>
      <c r="H200" s="1"/>
      <c r="I200" s="460"/>
      <c r="J200" s="456"/>
      <c r="AG200" s="1"/>
      <c r="AH200" s="9"/>
      <c r="AI200" s="9"/>
      <c r="AJ200" s="1"/>
      <c r="AK200" s="1"/>
    </row>
    <row r="201" customFormat="false" ht="12.75" hidden="false" customHeight="true" outlineLevel="0" collapsed="false">
      <c r="A201" s="457" t="n">
        <v>35462</v>
      </c>
      <c r="B201" s="458"/>
      <c r="D201" s="459"/>
      <c r="E201" s="70"/>
      <c r="F201" s="70"/>
      <c r="G201" s="1"/>
      <c r="H201" s="1"/>
      <c r="I201" s="460"/>
      <c r="J201" s="456"/>
      <c r="K201" s="1"/>
      <c r="L201" s="1"/>
      <c r="M201" s="1"/>
      <c r="N201" s="1"/>
    </row>
    <row r="202" customFormat="false" ht="12.75" hidden="false" customHeight="true" outlineLevel="0" collapsed="false">
      <c r="A202" s="457" t="n">
        <v>35490</v>
      </c>
      <c r="B202" s="458"/>
      <c r="D202" s="459"/>
      <c r="E202" s="70"/>
      <c r="F202" s="70"/>
      <c r="G202" s="1"/>
      <c r="H202" s="1"/>
      <c r="I202" s="460"/>
      <c r="J202" s="456"/>
      <c r="K202" s="1"/>
      <c r="L202" s="1"/>
      <c r="M202" s="1"/>
      <c r="N202" s="1"/>
    </row>
    <row r="203" customFormat="false" ht="12.75" hidden="false" customHeight="true" outlineLevel="0" collapsed="false">
      <c r="A203" s="457" t="n">
        <v>35521</v>
      </c>
      <c r="B203" s="462" t="n">
        <f aca="false">E87+E88</f>
        <v>0</v>
      </c>
      <c r="D203" s="459"/>
      <c r="E203" s="70"/>
      <c r="F203" s="70"/>
      <c r="G203" s="1"/>
      <c r="H203" s="1"/>
      <c r="I203" s="460"/>
      <c r="J203" s="456"/>
      <c r="K203" s="1"/>
      <c r="L203" s="1"/>
      <c r="M203" s="1"/>
      <c r="N203" s="1"/>
    </row>
    <row r="204" customFormat="false" ht="12.75" hidden="false" customHeight="true" outlineLevel="0" collapsed="false">
      <c r="A204" s="457" t="n">
        <v>35551</v>
      </c>
      <c r="B204" s="462"/>
      <c r="D204" s="459"/>
      <c r="E204" s="70"/>
      <c r="F204" s="70"/>
      <c r="G204" s="1"/>
      <c r="H204" s="1"/>
      <c r="I204" s="460"/>
      <c r="J204" s="456"/>
      <c r="K204" s="1"/>
      <c r="L204" s="1"/>
      <c r="M204" s="1"/>
      <c r="N204" s="1"/>
    </row>
    <row r="205" customFormat="false" ht="12.75" hidden="false" customHeight="true" outlineLevel="0" collapsed="false">
      <c r="A205" s="457" t="n">
        <v>35582</v>
      </c>
      <c r="B205" s="462"/>
      <c r="D205" s="459"/>
      <c r="E205" s="70"/>
      <c r="F205" s="70"/>
      <c r="G205" s="1"/>
      <c r="H205" s="1"/>
      <c r="I205" s="460"/>
      <c r="J205" s="456"/>
      <c r="K205" s="1"/>
      <c r="L205" s="1"/>
      <c r="M205" s="1"/>
      <c r="N205" s="1"/>
    </row>
    <row r="206" customFormat="false" ht="12.75" hidden="false" customHeight="true" outlineLevel="0" collapsed="false">
      <c r="A206" s="457" t="n">
        <v>35612</v>
      </c>
      <c r="B206" s="462"/>
      <c r="D206" s="459"/>
      <c r="E206" s="70"/>
      <c r="F206" s="70"/>
      <c r="G206" s="1"/>
      <c r="H206" s="1"/>
      <c r="I206" s="460"/>
      <c r="J206" s="456"/>
      <c r="K206" s="1"/>
      <c r="L206" s="1"/>
      <c r="M206" s="1"/>
      <c r="N206" s="1"/>
    </row>
    <row r="207" customFormat="false" ht="12.75" hidden="false" customHeight="true" outlineLevel="0" collapsed="false">
      <c r="A207" s="457" t="n">
        <v>35643</v>
      </c>
      <c r="B207" s="462"/>
      <c r="D207" s="459"/>
      <c r="E207" s="70"/>
      <c r="F207" s="70"/>
      <c r="G207" s="1"/>
      <c r="H207" s="1"/>
      <c r="I207" s="460"/>
      <c r="J207" s="456"/>
      <c r="K207" s="1"/>
      <c r="L207" s="1"/>
      <c r="M207" s="1"/>
      <c r="N207" s="1"/>
    </row>
    <row r="208" customFormat="false" ht="12.75" hidden="false" customHeight="true" outlineLevel="0" collapsed="false">
      <c r="A208" s="457" t="n">
        <v>35674</v>
      </c>
      <c r="B208" s="462"/>
      <c r="D208" s="459"/>
      <c r="E208" s="70"/>
      <c r="F208" s="70"/>
      <c r="G208" s="1"/>
      <c r="H208" s="1"/>
      <c r="I208" s="460"/>
      <c r="J208" s="456"/>
      <c r="K208" s="1"/>
      <c r="L208" s="1"/>
      <c r="M208" s="1"/>
      <c r="N208" s="1"/>
    </row>
    <row r="209" customFormat="false" ht="12.75" hidden="false" customHeight="true" outlineLevel="0" collapsed="false">
      <c r="A209" s="457" t="n">
        <v>35704</v>
      </c>
      <c r="B209" s="462"/>
      <c r="D209" s="459"/>
      <c r="E209" s="70"/>
      <c r="F209" s="70"/>
      <c r="G209" s="1"/>
      <c r="H209" s="1"/>
      <c r="I209" s="460"/>
      <c r="J209" s="456"/>
      <c r="K209" s="1"/>
      <c r="L209" s="1"/>
      <c r="M209" s="1"/>
      <c r="N209" s="1"/>
    </row>
    <row r="210" customFormat="false" ht="12.75" hidden="false" customHeight="true" outlineLevel="0" collapsed="false">
      <c r="A210" s="457" t="n">
        <v>35735</v>
      </c>
      <c r="B210" s="462"/>
      <c r="D210" s="459"/>
      <c r="E210" s="70"/>
      <c r="F210" s="70"/>
      <c r="G210" s="1"/>
      <c r="H210" s="1"/>
      <c r="I210" s="460"/>
      <c r="J210" s="456"/>
      <c r="K210" s="1"/>
      <c r="L210" s="1"/>
      <c r="M210" s="1"/>
      <c r="N210" s="1"/>
    </row>
    <row r="211" customFormat="false" ht="12.75" hidden="false" customHeight="true" outlineLevel="0" collapsed="false">
      <c r="A211" s="457" t="n">
        <v>35765</v>
      </c>
      <c r="B211" s="462"/>
      <c r="D211" s="459"/>
      <c r="E211" s="70"/>
      <c r="F211" s="70"/>
      <c r="G211" s="1"/>
      <c r="H211" s="1"/>
      <c r="I211" s="460"/>
      <c r="J211" s="456"/>
      <c r="K211" s="1"/>
      <c r="L211" s="1"/>
      <c r="M211" s="1"/>
      <c r="N211" s="1"/>
    </row>
    <row r="212" customFormat="false" ht="12.75" hidden="false" customHeight="true" outlineLevel="0" collapsed="false">
      <c r="A212" s="457" t="n">
        <v>35796</v>
      </c>
      <c r="B212" s="456"/>
      <c r="D212" s="459"/>
      <c r="E212" s="70"/>
      <c r="F212" s="70"/>
      <c r="G212" s="1"/>
      <c r="H212" s="1"/>
      <c r="I212" s="460"/>
      <c r="J212" s="456"/>
      <c r="K212" s="1"/>
      <c r="L212" s="1"/>
      <c r="M212" s="1"/>
      <c r="N212" s="1"/>
    </row>
    <row r="213" customFormat="false" ht="12.75" hidden="false" customHeight="true" outlineLevel="0" collapsed="false">
      <c r="A213" s="457" t="n">
        <v>35827</v>
      </c>
      <c r="B213" s="456" t="n">
        <f aca="false">E87+E88+E99</f>
        <v>0</v>
      </c>
      <c r="D213" s="459"/>
      <c r="E213" s="70"/>
      <c r="F213" s="70"/>
      <c r="G213" s="1"/>
      <c r="H213" s="1"/>
      <c r="I213" s="460"/>
      <c r="J213" s="456"/>
      <c r="K213" s="1"/>
      <c r="L213" s="1"/>
      <c r="M213" s="1"/>
      <c r="N213" s="1"/>
    </row>
    <row r="214" customFormat="false" ht="12.75" hidden="false" customHeight="true" outlineLevel="0" collapsed="false">
      <c r="A214" s="457" t="n">
        <v>35855</v>
      </c>
      <c r="B214" s="456"/>
      <c r="D214" s="459"/>
      <c r="E214" s="70"/>
      <c r="F214" s="70"/>
      <c r="G214" s="1"/>
      <c r="H214" s="1"/>
      <c r="I214" s="460"/>
      <c r="J214" s="456"/>
      <c r="K214" s="1"/>
      <c r="L214" s="1"/>
      <c r="M214" s="1"/>
      <c r="N214" s="1"/>
    </row>
    <row r="215" customFormat="false" ht="12.75" hidden="false" customHeight="true" outlineLevel="0" collapsed="false">
      <c r="A215" s="457" t="n">
        <v>35886</v>
      </c>
      <c r="B215" s="456"/>
      <c r="D215" s="459"/>
      <c r="E215" s="70"/>
      <c r="F215" s="70"/>
      <c r="G215" s="1"/>
      <c r="H215" s="1"/>
      <c r="I215" s="460"/>
      <c r="J215" s="456"/>
      <c r="K215" s="1"/>
      <c r="L215" s="1"/>
      <c r="M215" s="1"/>
      <c r="N215" s="1"/>
    </row>
    <row r="216" customFormat="false" ht="12.75" hidden="false" customHeight="true" outlineLevel="0" collapsed="false">
      <c r="A216" s="457" t="n">
        <v>35916</v>
      </c>
      <c r="B216" s="456"/>
      <c r="D216" s="459"/>
      <c r="E216" s="70"/>
      <c r="F216" s="70"/>
      <c r="G216" s="1"/>
      <c r="H216" s="1"/>
      <c r="I216" s="460"/>
      <c r="J216" s="456"/>
      <c r="K216" s="1"/>
      <c r="L216" s="1"/>
      <c r="M216" s="1"/>
      <c r="N216" s="1"/>
    </row>
    <row r="217" customFormat="false" ht="12.75" hidden="false" customHeight="true" outlineLevel="0" collapsed="false">
      <c r="A217" s="457" t="n">
        <v>35947</v>
      </c>
      <c r="B217" s="456"/>
      <c r="D217" s="459"/>
      <c r="E217" s="70"/>
      <c r="F217" s="70"/>
      <c r="G217" s="1"/>
      <c r="H217" s="1"/>
      <c r="I217" s="460"/>
      <c r="J217" s="456"/>
      <c r="K217" s="1"/>
      <c r="L217" s="1"/>
      <c r="M217" s="1"/>
      <c r="N217" s="1"/>
    </row>
    <row r="218" customFormat="false" ht="12.75" hidden="false" customHeight="true" outlineLevel="0" collapsed="false">
      <c r="A218" s="457"/>
      <c r="B218" s="456"/>
      <c r="D218" s="459"/>
      <c r="E218" s="70"/>
      <c r="F218" s="70"/>
      <c r="G218" s="1"/>
      <c r="H218" s="1"/>
      <c r="I218" s="460"/>
      <c r="J218" s="456"/>
      <c r="K218" s="1"/>
      <c r="L218" s="1"/>
      <c r="M218" s="1"/>
      <c r="N218" s="1"/>
    </row>
    <row r="219" customFormat="false" ht="12.75" hidden="false" customHeight="true" outlineLevel="0" collapsed="false">
      <c r="A219" s="457"/>
      <c r="B219" s="463"/>
      <c r="D219" s="459"/>
      <c r="E219" s="70"/>
      <c r="F219" s="70"/>
      <c r="G219" s="1"/>
      <c r="H219" s="1"/>
      <c r="I219" s="460"/>
      <c r="J219" s="463"/>
      <c r="K219" s="1"/>
      <c r="L219" s="1"/>
      <c r="M219" s="1"/>
      <c r="N219" s="1"/>
    </row>
    <row r="220" customFormat="false" ht="12.75" hidden="false" customHeight="true" outlineLevel="0" collapsed="false">
      <c r="A220" s="464" t="s">
        <v>76</v>
      </c>
      <c r="B220" s="465" t="n">
        <f aca="false">SUM(B187:B219)</f>
        <v>0</v>
      </c>
      <c r="D220" s="466"/>
      <c r="E220" s="70"/>
      <c r="F220" s="70"/>
      <c r="G220" s="1"/>
      <c r="H220" s="1"/>
      <c r="I220" s="467" t="s">
        <v>268</v>
      </c>
      <c r="J220" s="465" t="n">
        <f aca="false">SUM(J187:J219)</f>
        <v>0</v>
      </c>
      <c r="K220" s="1"/>
      <c r="L220" s="1"/>
      <c r="M220" s="1"/>
      <c r="N220" s="1"/>
    </row>
    <row r="221" customFormat="false" ht="12.75" hidden="false" customHeight="true" outlineLevel="0" collapsed="false">
      <c r="A221" s="468"/>
      <c r="B221" s="434"/>
      <c r="D221" s="469"/>
      <c r="E221" s="432"/>
      <c r="F221" s="432"/>
      <c r="G221" s="432"/>
      <c r="H221" s="432"/>
      <c r="I221" s="432"/>
      <c r="J221" s="434"/>
      <c r="K221" s="1"/>
      <c r="L221" s="1"/>
      <c r="M221" s="1"/>
      <c r="N221" s="1"/>
    </row>
    <row r="222" customFormat="false" ht="12.75" hidden="false" customHeight="true" outlineLevel="0" collapsed="false">
      <c r="A222" s="70"/>
      <c r="B222" s="70"/>
      <c r="D222" s="176"/>
      <c r="E222" s="70"/>
      <c r="F222" s="70"/>
      <c r="G222" s="70"/>
      <c r="H222" s="70"/>
      <c r="I222" s="70"/>
      <c r="J222" s="70"/>
      <c r="K222" s="1"/>
      <c r="L222" s="1"/>
      <c r="M222" s="1"/>
      <c r="N222" s="1"/>
    </row>
    <row r="223" customFormat="false" ht="12.75" hidden="false" customHeight="true" outlineLevel="0" collapsed="false">
      <c r="A223" s="70"/>
      <c r="B223" s="70"/>
      <c r="D223" s="176"/>
      <c r="E223" s="70"/>
      <c r="F223" s="70"/>
      <c r="G223" s="70"/>
      <c r="H223" s="70"/>
      <c r="I223" s="70"/>
      <c r="J223" s="70"/>
      <c r="K223" s="1"/>
      <c r="L223" s="1"/>
      <c r="M223" s="1"/>
      <c r="N223" s="1"/>
    </row>
    <row r="224" customFormat="false" ht="12.75" hidden="false" customHeight="true" outlineLevel="0" collapsed="false">
      <c r="A224" s="1"/>
      <c r="B224" s="1"/>
      <c r="C224" s="1"/>
      <c r="D224" s="1"/>
      <c r="E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</row>
    <row r="225" customFormat="false" ht="12.75" hidden="false" customHeight="true" outlineLevel="0" collapsed="false">
      <c r="A225" s="470" t="s">
        <v>269</v>
      </c>
      <c r="B225" s="471"/>
      <c r="C225" s="471"/>
      <c r="D225" s="471"/>
      <c r="E225" s="471"/>
      <c r="F225" s="471"/>
      <c r="G225" s="471"/>
      <c r="H225" s="471"/>
      <c r="I225" s="471"/>
      <c r="J225" s="471"/>
      <c r="K225" s="471"/>
      <c r="L225" s="471"/>
      <c r="M225" s="472"/>
      <c r="N225" s="70"/>
      <c r="P225" s="1"/>
      <c r="Q225" s="1"/>
      <c r="R225" s="1"/>
      <c r="S225" s="1"/>
    </row>
    <row r="226" customFormat="false" ht="12.75" hidden="false" customHeight="true" outlineLevel="0" collapsed="false">
      <c r="A226" s="473" t="s">
        <v>265</v>
      </c>
      <c r="B226" s="474" t="s">
        <v>270</v>
      </c>
      <c r="C226" s="475" t="s">
        <v>271</v>
      </c>
      <c r="D226" s="476" t="s">
        <v>266</v>
      </c>
      <c r="E226" s="476"/>
      <c r="F226" s="476"/>
      <c r="G226" s="476"/>
      <c r="H226" s="476"/>
      <c r="I226" s="476"/>
      <c r="J226" s="476"/>
      <c r="K226" s="476"/>
      <c r="L226" s="476"/>
      <c r="M226" s="477" t="s">
        <v>264</v>
      </c>
      <c r="N226" s="1"/>
      <c r="P226" s="1"/>
      <c r="Q226" s="1"/>
      <c r="R226" s="1"/>
      <c r="S226" s="1"/>
    </row>
    <row r="227" customFormat="false" ht="12.75" hidden="false" customHeight="true" outlineLevel="0" collapsed="false">
      <c r="A227" s="478"/>
      <c r="B227" s="479"/>
      <c r="C227" s="460"/>
      <c r="D227" s="70"/>
      <c r="E227" s="70"/>
      <c r="F227" s="70"/>
      <c r="G227" s="70"/>
      <c r="H227" s="70"/>
      <c r="I227" s="70"/>
      <c r="J227" s="70"/>
      <c r="K227" s="70"/>
      <c r="L227" s="70"/>
      <c r="M227" s="480"/>
      <c r="N227" s="1"/>
      <c r="P227" s="1"/>
      <c r="Q227" s="1"/>
      <c r="R227" s="1"/>
      <c r="S227" s="1"/>
    </row>
    <row r="228" customFormat="false" ht="12.75" hidden="false" customHeight="true" outlineLevel="0" collapsed="false">
      <c r="A228" s="478"/>
      <c r="B228" s="479"/>
      <c r="C228" s="460"/>
      <c r="D228" s="70"/>
      <c r="E228" s="70"/>
      <c r="F228" s="70"/>
      <c r="G228" s="70"/>
      <c r="H228" s="70"/>
      <c r="I228" s="70"/>
      <c r="J228" s="70"/>
      <c r="K228" s="70"/>
      <c r="L228" s="70"/>
      <c r="M228" s="480"/>
      <c r="N228" s="1"/>
      <c r="P228" s="1"/>
      <c r="Q228" s="1"/>
      <c r="R228" s="1"/>
      <c r="S228" s="1"/>
    </row>
    <row r="229" customFormat="false" ht="12.75" hidden="false" customHeight="true" outlineLevel="0" collapsed="false">
      <c r="A229" s="478"/>
      <c r="B229" s="479"/>
      <c r="C229" s="460"/>
      <c r="D229" s="70"/>
      <c r="E229" s="70"/>
      <c r="F229" s="70"/>
      <c r="G229" s="70"/>
      <c r="H229" s="70"/>
      <c r="I229" s="70"/>
      <c r="J229" s="70"/>
      <c r="K229" s="70"/>
      <c r="L229" s="70"/>
      <c r="M229" s="480"/>
      <c r="N229" s="1"/>
      <c r="P229" s="1"/>
      <c r="Q229" s="1"/>
      <c r="R229" s="1"/>
      <c r="S229" s="1"/>
    </row>
    <row r="230" customFormat="false" ht="12.75" hidden="false" customHeight="true" outlineLevel="0" collapsed="false">
      <c r="A230" s="478"/>
      <c r="B230" s="479"/>
      <c r="C230" s="460"/>
      <c r="D230" s="70"/>
      <c r="E230" s="70"/>
      <c r="F230" s="70"/>
      <c r="G230" s="70"/>
      <c r="H230" s="70"/>
      <c r="I230" s="70"/>
      <c r="J230" s="70"/>
      <c r="K230" s="70"/>
      <c r="L230" s="70"/>
      <c r="M230" s="480"/>
      <c r="N230" s="1"/>
      <c r="P230" s="1"/>
      <c r="Q230" s="1"/>
      <c r="R230" s="1"/>
      <c r="S230" s="1"/>
    </row>
    <row r="231" customFormat="false" ht="12.75" hidden="false" customHeight="true" outlineLevel="0" collapsed="false">
      <c r="A231" s="478"/>
      <c r="B231" s="479"/>
      <c r="C231" s="460"/>
      <c r="D231" s="70"/>
      <c r="E231" s="70"/>
      <c r="F231" s="70"/>
      <c r="G231" s="70"/>
      <c r="H231" s="70"/>
      <c r="I231" s="70"/>
      <c r="J231" s="70"/>
      <c r="K231" s="70"/>
      <c r="L231" s="70"/>
      <c r="M231" s="480"/>
      <c r="N231" s="1"/>
      <c r="P231" s="1"/>
      <c r="Q231" s="1"/>
      <c r="R231" s="1"/>
      <c r="S231" s="1"/>
    </row>
    <row r="232" customFormat="false" ht="12.75" hidden="false" customHeight="true" outlineLevel="0" collapsed="false">
      <c r="A232" s="478"/>
      <c r="B232" s="479"/>
      <c r="C232" s="460"/>
      <c r="D232" s="70"/>
      <c r="E232" s="70"/>
      <c r="F232" s="70"/>
      <c r="G232" s="70"/>
      <c r="H232" s="70"/>
      <c r="I232" s="70"/>
      <c r="J232" s="70"/>
      <c r="K232" s="70"/>
      <c r="L232" s="70"/>
      <c r="M232" s="480"/>
      <c r="N232" s="1"/>
    </row>
    <row r="233" customFormat="false" ht="12.75" hidden="false" customHeight="true" outlineLevel="0" collapsed="false">
      <c r="A233" s="478"/>
      <c r="B233" s="479"/>
      <c r="C233" s="460"/>
      <c r="D233" s="70"/>
      <c r="E233" s="70"/>
      <c r="F233" s="70"/>
      <c r="G233" s="70"/>
      <c r="H233" s="70"/>
      <c r="I233" s="70"/>
      <c r="J233" s="70"/>
      <c r="K233" s="70"/>
      <c r="L233" s="70"/>
      <c r="M233" s="480"/>
      <c r="N233" s="1"/>
    </row>
    <row r="234" customFormat="false" ht="12.75" hidden="false" customHeight="true" outlineLevel="0" collapsed="false">
      <c r="A234" s="478"/>
      <c r="B234" s="479"/>
      <c r="C234" s="460"/>
      <c r="D234" s="70"/>
      <c r="E234" s="70"/>
      <c r="F234" s="70"/>
      <c r="G234" s="70"/>
      <c r="H234" s="70"/>
      <c r="I234" s="70"/>
      <c r="J234" s="70"/>
      <c r="K234" s="70"/>
      <c r="L234" s="70"/>
      <c r="M234" s="480"/>
      <c r="N234" s="1"/>
    </row>
    <row r="235" customFormat="false" ht="12.75" hidden="false" customHeight="true" outlineLevel="0" collapsed="false">
      <c r="A235" s="478"/>
      <c r="B235" s="479"/>
      <c r="C235" s="460"/>
      <c r="D235" s="70"/>
      <c r="E235" s="70"/>
      <c r="F235" s="70"/>
      <c r="G235" s="70"/>
      <c r="H235" s="70"/>
      <c r="I235" s="70"/>
      <c r="J235" s="70"/>
      <c r="K235" s="70"/>
      <c r="L235" s="70"/>
      <c r="M235" s="480"/>
      <c r="N235" s="1"/>
    </row>
    <row r="236" customFormat="false" ht="12.75" hidden="false" customHeight="true" outlineLevel="0" collapsed="false">
      <c r="A236" s="478"/>
      <c r="B236" s="479"/>
      <c r="C236" s="460"/>
      <c r="D236" s="70"/>
      <c r="E236" s="70"/>
      <c r="F236" s="70"/>
      <c r="G236" s="70"/>
      <c r="H236" s="70"/>
      <c r="I236" s="70"/>
      <c r="J236" s="70"/>
      <c r="K236" s="70"/>
      <c r="L236" s="70"/>
      <c r="M236" s="480"/>
      <c r="N236" s="1"/>
    </row>
    <row r="237" customFormat="false" ht="12.75" hidden="false" customHeight="true" outlineLevel="0" collapsed="false">
      <c r="A237" s="478"/>
      <c r="B237" s="479"/>
      <c r="C237" s="460"/>
      <c r="D237" s="70"/>
      <c r="E237" s="70"/>
      <c r="F237" s="70"/>
      <c r="G237" s="70"/>
      <c r="H237" s="70"/>
      <c r="I237" s="70"/>
      <c r="J237" s="70"/>
      <c r="K237" s="70"/>
      <c r="L237" s="70"/>
      <c r="M237" s="480"/>
      <c r="N237" s="1"/>
    </row>
    <row r="238" customFormat="false" ht="12.75" hidden="false" customHeight="true" outlineLevel="0" collapsed="false">
      <c r="A238" s="478"/>
      <c r="B238" s="479"/>
      <c r="C238" s="460"/>
      <c r="D238" s="70"/>
      <c r="E238" s="70"/>
      <c r="F238" s="70"/>
      <c r="G238" s="70"/>
      <c r="H238" s="70"/>
      <c r="I238" s="70"/>
      <c r="J238" s="70"/>
      <c r="K238" s="70"/>
      <c r="L238" s="70"/>
      <c r="M238" s="480"/>
      <c r="N238" s="1"/>
    </row>
    <row r="239" customFormat="false" ht="12.75" hidden="false" customHeight="true" outlineLevel="0" collapsed="false">
      <c r="A239" s="478"/>
      <c r="B239" s="479"/>
      <c r="C239" s="460"/>
      <c r="D239" s="70"/>
      <c r="E239" s="70"/>
      <c r="F239" s="70"/>
      <c r="G239" s="70"/>
      <c r="H239" s="70"/>
      <c r="I239" s="70"/>
      <c r="J239" s="70"/>
      <c r="K239" s="70"/>
      <c r="L239" s="70"/>
      <c r="M239" s="480"/>
      <c r="N239" s="1"/>
    </row>
    <row r="240" customFormat="false" ht="12.75" hidden="false" customHeight="true" outlineLevel="0" collapsed="false">
      <c r="A240" s="478"/>
      <c r="B240" s="479"/>
      <c r="C240" s="460"/>
      <c r="D240" s="70"/>
      <c r="E240" s="70"/>
      <c r="F240" s="70"/>
      <c r="G240" s="70"/>
      <c r="H240" s="70"/>
      <c r="I240" s="70"/>
      <c r="J240" s="70"/>
      <c r="K240" s="70"/>
      <c r="L240" s="70"/>
      <c r="M240" s="480"/>
      <c r="N240" s="1"/>
    </row>
    <row r="241" customFormat="false" ht="12.75" hidden="false" customHeight="true" outlineLevel="0" collapsed="false">
      <c r="A241" s="478"/>
      <c r="B241" s="481"/>
      <c r="C241" s="460"/>
      <c r="D241" s="70"/>
      <c r="E241" s="70"/>
      <c r="F241" s="70"/>
      <c r="G241" s="70"/>
      <c r="H241" s="70"/>
      <c r="I241" s="70"/>
      <c r="J241" s="70"/>
      <c r="K241" s="70"/>
      <c r="L241" s="70"/>
      <c r="M241" s="480"/>
      <c r="N241" s="1"/>
    </row>
    <row r="242" customFormat="false" ht="12.75" hidden="false" customHeight="true" outlineLevel="0" collapsed="false">
      <c r="A242" s="478"/>
      <c r="B242" s="481"/>
      <c r="C242" s="460"/>
      <c r="D242" s="70"/>
      <c r="E242" s="70"/>
      <c r="F242" s="70"/>
      <c r="G242" s="70"/>
      <c r="H242" s="70"/>
      <c r="I242" s="70"/>
      <c r="J242" s="70"/>
      <c r="K242" s="70"/>
      <c r="L242" s="70"/>
      <c r="M242" s="480"/>
      <c r="N242" s="1"/>
    </row>
    <row r="243" customFormat="false" ht="12.75" hidden="false" customHeight="true" outlineLevel="0" collapsed="false">
      <c r="A243" s="478"/>
      <c r="B243" s="481"/>
      <c r="C243" s="460"/>
      <c r="D243" s="70"/>
      <c r="E243" s="70"/>
      <c r="F243" s="70"/>
      <c r="G243" s="70"/>
      <c r="H243" s="70"/>
      <c r="I243" s="70"/>
      <c r="J243" s="70"/>
      <c r="K243" s="70"/>
      <c r="L243" s="70"/>
      <c r="M243" s="480"/>
      <c r="N243" s="1"/>
    </row>
    <row r="244" customFormat="false" ht="12.75" hidden="false" customHeight="true" outlineLevel="0" collapsed="false">
      <c r="A244" s="478"/>
      <c r="B244" s="482"/>
      <c r="C244" s="460"/>
      <c r="D244" s="70"/>
      <c r="E244" s="70"/>
      <c r="F244" s="70"/>
      <c r="G244" s="70"/>
      <c r="H244" s="70"/>
      <c r="I244" s="70"/>
      <c r="J244" s="70"/>
      <c r="K244" s="70"/>
      <c r="L244" s="70"/>
      <c r="M244" s="480"/>
      <c r="N244" s="1"/>
    </row>
    <row r="245" customFormat="false" ht="12.75" hidden="false" customHeight="true" outlineLevel="0" collapsed="false">
      <c r="A245" s="478"/>
      <c r="B245" s="482"/>
      <c r="C245" s="460"/>
      <c r="D245" s="70"/>
      <c r="E245" s="70"/>
      <c r="F245" s="70"/>
      <c r="G245" s="70"/>
      <c r="H245" s="70"/>
      <c r="I245" s="70"/>
      <c r="J245" s="70"/>
      <c r="K245" s="70"/>
      <c r="L245" s="70"/>
      <c r="M245" s="480"/>
      <c r="N245" s="1"/>
    </row>
    <row r="246" customFormat="false" ht="12.75" hidden="false" customHeight="true" outlineLevel="0" collapsed="false">
      <c r="A246" s="478"/>
      <c r="B246" s="482"/>
      <c r="C246" s="460"/>
      <c r="D246" s="70"/>
      <c r="E246" s="70"/>
      <c r="F246" s="70"/>
      <c r="G246" s="70"/>
      <c r="H246" s="70"/>
      <c r="I246" s="70"/>
      <c r="J246" s="70"/>
      <c r="K246" s="70"/>
      <c r="L246" s="70"/>
      <c r="M246" s="480"/>
      <c r="N246" s="1"/>
    </row>
    <row r="247" customFormat="false" ht="12.75" hidden="false" customHeight="true" outlineLevel="0" collapsed="false">
      <c r="A247" s="478"/>
      <c r="B247" s="482"/>
      <c r="C247" s="460"/>
      <c r="D247" s="70"/>
      <c r="E247" s="70"/>
      <c r="F247" s="70"/>
      <c r="G247" s="70"/>
      <c r="H247" s="70"/>
      <c r="I247" s="70"/>
      <c r="J247" s="70"/>
      <c r="K247" s="70"/>
      <c r="L247" s="70"/>
      <c r="M247" s="480"/>
      <c r="N247" s="1"/>
    </row>
    <row r="248" customFormat="false" ht="12.75" hidden="false" customHeight="true" outlineLevel="0" collapsed="false">
      <c r="A248" s="478"/>
      <c r="B248" s="482"/>
      <c r="C248" s="460"/>
      <c r="D248" s="70"/>
      <c r="E248" s="70"/>
      <c r="F248" s="70"/>
      <c r="G248" s="70"/>
      <c r="H248" s="70"/>
      <c r="I248" s="70"/>
      <c r="J248" s="70"/>
      <c r="K248" s="70"/>
      <c r="L248" s="70"/>
      <c r="M248" s="480"/>
      <c r="N248" s="1"/>
    </row>
    <row r="249" customFormat="false" ht="12.75" hidden="false" customHeight="true" outlineLevel="0" collapsed="false">
      <c r="A249" s="478"/>
      <c r="B249" s="482"/>
      <c r="C249" s="460"/>
      <c r="D249" s="70"/>
      <c r="E249" s="70"/>
      <c r="F249" s="70"/>
      <c r="G249" s="70"/>
      <c r="H249" s="70"/>
      <c r="I249" s="70"/>
      <c r="J249" s="70"/>
      <c r="K249" s="70"/>
      <c r="L249" s="70"/>
      <c r="M249" s="480"/>
      <c r="N249" s="1"/>
    </row>
    <row r="250" customFormat="false" ht="12.75" hidden="false" customHeight="true" outlineLevel="0" collapsed="false">
      <c r="A250" s="478"/>
      <c r="B250" s="483"/>
      <c r="C250" s="460"/>
      <c r="D250" s="70"/>
      <c r="E250" s="70"/>
      <c r="F250" s="70"/>
      <c r="G250" s="70"/>
      <c r="H250" s="70"/>
      <c r="I250" s="70"/>
      <c r="J250" s="70"/>
      <c r="K250" s="70"/>
      <c r="L250" s="467" t="s">
        <v>272</v>
      </c>
      <c r="M250" s="484" t="n">
        <f aca="false">SUM(M227:M249)</f>
        <v>0</v>
      </c>
      <c r="N250" s="1"/>
    </row>
    <row r="251" customFormat="false" ht="12.75" hidden="false" customHeight="true" outlineLevel="0" collapsed="false">
      <c r="A251" s="430"/>
      <c r="B251" s="432"/>
      <c r="C251" s="432"/>
      <c r="D251" s="432"/>
      <c r="E251" s="432"/>
      <c r="F251" s="432"/>
      <c r="G251" s="432"/>
      <c r="H251" s="432"/>
      <c r="I251" s="432"/>
      <c r="J251" s="432"/>
      <c r="K251" s="432"/>
      <c r="L251" s="432"/>
      <c r="M251" s="434"/>
      <c r="N251" s="1"/>
    </row>
    <row r="252" customFormat="false" ht="12.75" hidden="false" customHeight="true" outlineLevel="0" collapsed="false"/>
    <row r="253" customFormat="false" ht="12.75" hidden="false" customHeight="true" outlineLevel="0" collapsed="false"/>
    <row r="254" customFormat="false" ht="12.75" hidden="false" customHeight="true" outlineLevel="0" collapsed="false">
      <c r="D254" s="1"/>
      <c r="E254" s="1"/>
      <c r="F254" s="1"/>
      <c r="G254" s="213"/>
      <c r="H254" s="213"/>
    </row>
    <row r="255" customFormat="false" ht="12.75" hidden="false" customHeight="true" outlineLevel="0" collapsed="false">
      <c r="A255" s="485" t="s">
        <v>273</v>
      </c>
      <c r="B255" s="486"/>
      <c r="C255" s="486"/>
      <c r="D255" s="486"/>
      <c r="E255" s="486"/>
      <c r="F255" s="487"/>
      <c r="G255" s="213"/>
      <c r="H255" s="213"/>
      <c r="I255" s="213"/>
      <c r="J255" s="213"/>
      <c r="K255" s="213"/>
      <c r="L255" s="213"/>
      <c r="M255" s="213"/>
      <c r="N255" s="213"/>
      <c r="O255" s="213"/>
    </row>
    <row r="256" customFormat="false" ht="12.75" hidden="false" customHeight="true" outlineLevel="0" collapsed="false">
      <c r="A256" s="488" t="s">
        <v>274</v>
      </c>
      <c r="B256" s="489" t="s">
        <v>265</v>
      </c>
      <c r="C256" s="490" t="s">
        <v>270</v>
      </c>
      <c r="D256" s="491" t="s">
        <v>271</v>
      </c>
      <c r="E256" s="491"/>
      <c r="F256" s="492" t="s">
        <v>264</v>
      </c>
      <c r="G256" s="493"/>
      <c r="H256" s="493"/>
      <c r="I256" s="213"/>
      <c r="J256" s="213"/>
      <c r="K256" s="213"/>
      <c r="L256" s="213"/>
      <c r="M256" s="213"/>
      <c r="N256" s="213"/>
      <c r="O256" s="213"/>
    </row>
    <row r="257" customFormat="false" ht="12.75" hidden="false" customHeight="true" outlineLevel="0" collapsed="false">
      <c r="A257" s="494"/>
      <c r="B257" s="165"/>
      <c r="C257" s="495"/>
      <c r="D257" s="70"/>
      <c r="E257" s="496"/>
      <c r="F257" s="497"/>
      <c r="G257" s="493"/>
      <c r="H257" s="493"/>
      <c r="I257" s="493"/>
      <c r="J257" s="493"/>
      <c r="K257" s="493"/>
      <c r="L257" s="493"/>
      <c r="M257" s="493"/>
      <c r="N257" s="493"/>
      <c r="O257" s="493"/>
    </row>
    <row r="258" customFormat="false" ht="12.75" hidden="false" customHeight="true" outlineLevel="0" collapsed="false">
      <c r="A258" s="494"/>
      <c r="B258" s="165"/>
      <c r="C258" s="213"/>
      <c r="D258" s="246"/>
      <c r="E258" s="496"/>
      <c r="F258" s="498"/>
      <c r="G258" s="213"/>
      <c r="H258" s="213"/>
      <c r="I258" s="493"/>
      <c r="J258" s="493"/>
      <c r="K258" s="493"/>
      <c r="L258" s="493"/>
      <c r="M258" s="493"/>
      <c r="N258" s="493"/>
      <c r="O258" s="493"/>
    </row>
    <row r="259" customFormat="false" ht="12.75" hidden="false" customHeight="true" outlineLevel="0" collapsed="false">
      <c r="A259" s="494"/>
      <c r="B259" s="165"/>
      <c r="C259" s="213"/>
      <c r="D259" s="246"/>
      <c r="E259" s="496"/>
      <c r="F259" s="499"/>
      <c r="G259" s="213"/>
      <c r="H259" s="213"/>
      <c r="I259" s="213"/>
      <c r="J259" s="213"/>
      <c r="K259" s="213"/>
      <c r="L259" s="213"/>
      <c r="M259" s="213"/>
      <c r="N259" s="213"/>
      <c r="O259" s="213"/>
    </row>
    <row r="260" customFormat="false" ht="12.75" hidden="false" customHeight="true" outlineLevel="0" collapsed="false">
      <c r="A260" s="494"/>
      <c r="B260" s="165"/>
      <c r="C260" s="213"/>
      <c r="D260" s="246"/>
      <c r="E260" s="496"/>
      <c r="F260" s="499"/>
      <c r="G260" s="213"/>
      <c r="H260" s="213"/>
      <c r="I260" s="213"/>
      <c r="J260" s="213"/>
      <c r="K260" s="213"/>
      <c r="L260" s="213"/>
      <c r="M260" s="213"/>
      <c r="N260" s="213"/>
      <c r="O260" s="213"/>
    </row>
    <row r="261" customFormat="false" ht="12.75" hidden="false" customHeight="true" outlineLevel="0" collapsed="false">
      <c r="A261" s="494"/>
      <c r="B261" s="165"/>
      <c r="C261" s="213"/>
      <c r="D261" s="246"/>
      <c r="E261" s="496"/>
      <c r="F261" s="499"/>
      <c r="G261" s="213"/>
      <c r="H261" s="213"/>
      <c r="I261" s="213"/>
      <c r="J261" s="213"/>
      <c r="K261" s="213"/>
      <c r="L261" s="213"/>
      <c r="M261" s="213"/>
      <c r="N261" s="213"/>
      <c r="O261" s="213"/>
    </row>
    <row r="262" customFormat="false" ht="12.75" hidden="false" customHeight="true" outlineLevel="0" collapsed="false">
      <c r="A262" s="494"/>
      <c r="B262" s="165"/>
      <c r="C262" s="213"/>
      <c r="D262" s="246"/>
      <c r="E262" s="496"/>
      <c r="F262" s="499"/>
      <c r="G262" s="213"/>
      <c r="H262" s="213"/>
      <c r="I262" s="213"/>
      <c r="J262" s="213"/>
      <c r="K262" s="213"/>
      <c r="L262" s="213"/>
      <c r="M262" s="213"/>
      <c r="N262" s="213"/>
      <c r="O262" s="213"/>
    </row>
    <row r="263" customFormat="false" ht="12.75" hidden="false" customHeight="true" outlineLevel="0" collapsed="false">
      <c r="A263" s="494"/>
      <c r="B263" s="165"/>
      <c r="C263" s="213"/>
      <c r="D263" s="246"/>
      <c r="E263" s="496"/>
      <c r="F263" s="499"/>
      <c r="G263" s="213"/>
      <c r="H263" s="213"/>
      <c r="I263" s="213"/>
      <c r="J263" s="213"/>
      <c r="K263" s="213"/>
      <c r="L263" s="213"/>
      <c r="M263" s="213"/>
      <c r="N263" s="213"/>
      <c r="O263" s="213"/>
    </row>
    <row r="264" customFormat="false" ht="12.75" hidden="false" customHeight="true" outlineLevel="0" collapsed="false">
      <c r="A264" s="494"/>
      <c r="B264" s="165"/>
      <c r="C264" s="213"/>
      <c r="D264" s="246"/>
      <c r="E264" s="496"/>
      <c r="F264" s="499"/>
      <c r="G264" s="213"/>
      <c r="H264" s="213"/>
      <c r="I264" s="213"/>
      <c r="J264" s="213"/>
      <c r="K264" s="213"/>
      <c r="L264" s="213"/>
      <c r="M264" s="213"/>
      <c r="N264" s="213"/>
      <c r="O264" s="213"/>
    </row>
    <row r="265" customFormat="false" ht="12.75" hidden="false" customHeight="true" outlineLevel="0" collapsed="false">
      <c r="A265" s="494"/>
      <c r="B265" s="165"/>
      <c r="C265" s="213"/>
      <c r="D265" s="246"/>
      <c r="E265" s="496"/>
      <c r="F265" s="499"/>
      <c r="G265" s="213"/>
      <c r="H265" s="213"/>
      <c r="I265" s="213"/>
      <c r="J265" s="213"/>
      <c r="K265" s="213"/>
      <c r="L265" s="213"/>
      <c r="M265" s="213"/>
      <c r="N265" s="213"/>
      <c r="O265" s="213"/>
    </row>
    <row r="266" customFormat="false" ht="12.75" hidden="false" customHeight="true" outlineLevel="0" collapsed="false">
      <c r="A266" s="494"/>
      <c r="B266" s="165"/>
      <c r="C266" s="213"/>
      <c r="D266" s="246"/>
      <c r="E266" s="496"/>
      <c r="F266" s="499"/>
      <c r="G266" s="213"/>
      <c r="H266" s="213"/>
      <c r="I266" s="213"/>
      <c r="J266" s="213"/>
      <c r="K266" s="213"/>
      <c r="L266" s="213"/>
      <c r="M266" s="213"/>
      <c r="N266" s="213"/>
      <c r="O266" s="213"/>
    </row>
    <row r="267" customFormat="false" ht="12.75" hidden="false" customHeight="true" outlineLevel="0" collapsed="false">
      <c r="A267" s="494"/>
      <c r="B267" s="165"/>
      <c r="C267" s="213"/>
      <c r="D267" s="246"/>
      <c r="E267" s="496"/>
      <c r="F267" s="499"/>
      <c r="G267" s="213"/>
      <c r="H267" s="213"/>
      <c r="I267" s="213"/>
      <c r="J267" s="213"/>
      <c r="K267" s="213"/>
      <c r="L267" s="213"/>
      <c r="M267" s="213"/>
      <c r="N267" s="213"/>
      <c r="O267" s="213"/>
    </row>
    <row r="268" customFormat="false" ht="12.75" hidden="false" customHeight="true" outlineLevel="0" collapsed="false">
      <c r="A268" s="494"/>
      <c r="B268" s="165"/>
      <c r="C268" s="213"/>
      <c r="D268" s="246"/>
      <c r="E268" s="496"/>
      <c r="F268" s="499"/>
      <c r="G268" s="213"/>
      <c r="H268" s="213"/>
      <c r="I268" s="213"/>
      <c r="J268" s="213"/>
      <c r="K268" s="213"/>
      <c r="L268" s="213"/>
      <c r="M268" s="213"/>
      <c r="N268" s="213"/>
      <c r="O268" s="213"/>
    </row>
    <row r="269" customFormat="false" ht="12.75" hidden="false" customHeight="true" outlineLevel="0" collapsed="false">
      <c r="A269" s="494"/>
      <c r="B269" s="165"/>
      <c r="C269" s="213"/>
      <c r="D269" s="246"/>
      <c r="E269" s="496"/>
      <c r="F269" s="499"/>
      <c r="G269" s="213"/>
      <c r="H269" s="213"/>
      <c r="I269" s="213"/>
      <c r="J269" s="213"/>
      <c r="K269" s="213"/>
      <c r="L269" s="213"/>
      <c r="M269" s="213"/>
      <c r="N269" s="213"/>
      <c r="O269" s="213"/>
    </row>
    <row r="270" customFormat="false" ht="12.75" hidden="false" customHeight="true" outlineLevel="0" collapsed="false">
      <c r="A270" s="494"/>
      <c r="B270" s="165"/>
      <c r="C270" s="213"/>
      <c r="D270" s="246"/>
      <c r="E270" s="496"/>
      <c r="F270" s="499"/>
      <c r="G270" s="213"/>
      <c r="H270" s="213"/>
      <c r="I270" s="213"/>
      <c r="J270" s="213"/>
      <c r="K270" s="213"/>
      <c r="L270" s="213"/>
      <c r="M270" s="213"/>
      <c r="N270" s="213"/>
      <c r="O270" s="213"/>
    </row>
    <row r="271" customFormat="false" ht="12.75" hidden="false" customHeight="true" outlineLevel="0" collapsed="false">
      <c r="A271" s="494"/>
      <c r="B271" s="165"/>
      <c r="C271" s="213"/>
      <c r="D271" s="246"/>
      <c r="E271" s="496"/>
      <c r="F271" s="499"/>
      <c r="G271" s="213"/>
      <c r="H271" s="213"/>
      <c r="I271" s="213"/>
      <c r="J271" s="213"/>
      <c r="K271" s="213"/>
      <c r="L271" s="213"/>
      <c r="M271" s="213"/>
      <c r="N271" s="213"/>
      <c r="O271" s="213"/>
    </row>
    <row r="272" customFormat="false" ht="12.75" hidden="false" customHeight="true" outlineLevel="0" collapsed="false">
      <c r="A272" s="494"/>
      <c r="B272" s="165"/>
      <c r="C272" s="213"/>
      <c r="D272" s="246"/>
      <c r="E272" s="496"/>
      <c r="F272" s="499"/>
      <c r="G272" s="213"/>
      <c r="H272" s="213"/>
      <c r="I272" s="213"/>
      <c r="J272" s="213"/>
      <c r="K272" s="213"/>
      <c r="L272" s="213"/>
      <c r="M272" s="213"/>
      <c r="N272" s="213"/>
      <c r="O272" s="213"/>
    </row>
    <row r="273" customFormat="false" ht="12.75" hidden="false" customHeight="true" outlineLevel="0" collapsed="false">
      <c r="A273" s="494"/>
      <c r="B273" s="165"/>
      <c r="C273" s="213"/>
      <c r="D273" s="246"/>
      <c r="E273" s="496"/>
      <c r="F273" s="499"/>
      <c r="G273" s="213"/>
      <c r="H273" s="213"/>
      <c r="I273" s="213"/>
      <c r="J273" s="213"/>
      <c r="K273" s="213"/>
      <c r="L273" s="213"/>
      <c r="M273" s="213"/>
      <c r="N273" s="213"/>
      <c r="O273" s="213"/>
    </row>
    <row r="274" customFormat="false" ht="12.75" hidden="false" customHeight="true" outlineLevel="0" collapsed="false">
      <c r="A274" s="494"/>
      <c r="B274" s="165"/>
      <c r="C274" s="213"/>
      <c r="D274" s="246"/>
      <c r="E274" s="496"/>
      <c r="F274" s="499"/>
      <c r="G274" s="213"/>
      <c r="H274" s="213"/>
      <c r="I274" s="213"/>
      <c r="J274" s="213"/>
      <c r="K274" s="213"/>
      <c r="L274" s="213"/>
      <c r="M274" s="213"/>
      <c r="N274" s="213"/>
      <c r="O274" s="213"/>
    </row>
    <row r="275" customFormat="false" ht="12.75" hidden="false" customHeight="true" outlineLevel="0" collapsed="false">
      <c r="A275" s="494"/>
      <c r="B275" s="165"/>
      <c r="C275" s="213"/>
      <c r="D275" s="213"/>
      <c r="E275" s="467" t="s">
        <v>275</v>
      </c>
      <c r="F275" s="500" t="n">
        <f aca="false">SUM(F257:F274)</f>
        <v>0</v>
      </c>
      <c r="G275" s="213"/>
      <c r="H275" s="213"/>
      <c r="I275" s="213"/>
      <c r="J275" s="213"/>
      <c r="K275" s="213"/>
      <c r="L275" s="213"/>
      <c r="M275" s="213"/>
      <c r="N275" s="213"/>
      <c r="O275" s="213"/>
    </row>
    <row r="276" customFormat="false" ht="12.75" hidden="false" customHeight="true" outlineLevel="0" collapsed="false">
      <c r="A276" s="501"/>
      <c r="B276" s="502"/>
      <c r="C276" s="503"/>
      <c r="D276" s="503"/>
      <c r="E276" s="504"/>
      <c r="F276" s="505"/>
      <c r="I276" s="213"/>
      <c r="J276" s="213"/>
      <c r="K276" s="213"/>
      <c r="L276" s="213"/>
      <c r="M276" s="213"/>
      <c r="N276" s="213"/>
      <c r="O276" s="213"/>
    </row>
    <row r="277" customFormat="false" ht="12.75" hidden="false" customHeight="true" outlineLevel="0" collapsed="false"/>
  </sheetData>
  <mergeCells count="11">
    <mergeCell ref="G6:H6"/>
    <mergeCell ref="F14:I14"/>
    <mergeCell ref="F34:G34"/>
    <mergeCell ref="A67:B67"/>
    <mergeCell ref="A120:B120"/>
    <mergeCell ref="C131:D131"/>
    <mergeCell ref="E131:G131"/>
    <mergeCell ref="D185:J185"/>
    <mergeCell ref="E186:I186"/>
    <mergeCell ref="D226:L226"/>
    <mergeCell ref="D256:E256"/>
  </mergeCells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drawing r:id="rId2"/>
  <legacy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277"/>
  <sheetViews>
    <sheetView showFormulas="false" showGridLines="true" showRowColHeaders="true" showZeros="true" rightToLeft="false" tabSelected="false" showOutlineSymbols="true" defaultGridColor="true" view="normal" topLeftCell="AF6" colorId="64" zoomScale="80" zoomScaleNormal="80" zoomScalePageLayoutView="100" workbookViewId="0">
      <selection pane="topLeft" activeCell="C174" activeCellId="0" sqref="C174:I174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49" width="25.41"/>
    <col collapsed="false" customWidth="true" hidden="false" outlineLevel="0" max="2" min="2" style="49" width="17.28"/>
    <col collapsed="false" customWidth="true" hidden="false" outlineLevel="0" max="3" min="3" style="49" width="14.41"/>
    <col collapsed="false" customWidth="true" hidden="false" outlineLevel="0" max="4" min="4" style="49" width="14.85"/>
    <col collapsed="false" customWidth="true" hidden="false" outlineLevel="0" max="5" min="5" style="49" width="17.28"/>
    <col collapsed="false" customWidth="true" hidden="false" outlineLevel="0" max="6" min="6" style="49" width="19.85"/>
    <col collapsed="false" customWidth="true" hidden="false" outlineLevel="0" max="7" min="7" style="49" width="16.99"/>
    <col collapsed="false" customWidth="true" hidden="false" outlineLevel="0" max="8" min="8" style="49" width="16.7"/>
    <col collapsed="false" customWidth="true" hidden="false" outlineLevel="0" max="9" min="9" style="49" width="19.85"/>
    <col collapsed="false" customWidth="true" hidden="false" outlineLevel="0" max="10" min="10" style="49" width="14.85"/>
    <col collapsed="false" customWidth="true" hidden="false" outlineLevel="0" max="11" min="11" style="49" width="16.84"/>
    <col collapsed="false" customWidth="true" hidden="false" outlineLevel="0" max="12" min="12" style="49" width="14.85"/>
    <col collapsed="false" customWidth="true" hidden="false" outlineLevel="0" max="13" min="13" style="49" width="15.28"/>
    <col collapsed="false" customWidth="true" hidden="false" outlineLevel="0" max="18" min="14" style="49" width="14.85"/>
    <col collapsed="false" customWidth="true" hidden="false" outlineLevel="0" max="19" min="19" style="49" width="20.85"/>
    <col collapsed="false" customWidth="true" hidden="false" outlineLevel="0" max="24" min="20" style="49" width="14.85"/>
    <col collapsed="false" customWidth="true" hidden="false" outlineLevel="0" max="25" min="25" style="49" width="15.41"/>
    <col collapsed="false" customWidth="true" hidden="false" outlineLevel="0" max="34" min="26" style="49" width="14.85"/>
    <col collapsed="false" customWidth="true" hidden="false" outlineLevel="0" max="35" min="35" style="49" width="13.85"/>
    <col collapsed="false" customWidth="true" hidden="false" outlineLevel="0" max="36" min="36" style="49" width="15.13"/>
    <col collapsed="false" customWidth="true" hidden="false" outlineLevel="0" max="37" min="37" style="49" width="16.13"/>
    <col collapsed="false" customWidth="true" hidden="false" outlineLevel="0" max="38" min="38" style="49" width="14.56"/>
    <col collapsed="false" customWidth="true" hidden="false" outlineLevel="0" max="39" min="39" style="49" width="11.99"/>
    <col collapsed="false" customWidth="true" hidden="false" outlineLevel="0" max="40" min="40" style="49" width="13.28"/>
    <col collapsed="false" customWidth="true" hidden="false" outlineLevel="0" max="41" min="41" style="49" width="11.56"/>
    <col collapsed="false" customWidth="true" hidden="false" outlineLevel="0" max="42" min="42" style="49" width="14.56"/>
    <col collapsed="false" customWidth="false" hidden="false" outlineLevel="0" max="257" min="43" style="49" width="9.14"/>
  </cols>
  <sheetData>
    <row r="1" customFormat="false" ht="18" hidden="false" customHeight="true" outlineLevel="0" collapsed="false">
      <c r="B1" s="120"/>
      <c r="C1" s="121"/>
      <c r="D1" s="122"/>
      <c r="E1" s="1" t="s">
        <v>102</v>
      </c>
      <c r="F1" s="1"/>
      <c r="G1" s="1"/>
      <c r="H1" s="1"/>
      <c r="I1" s="1"/>
      <c r="J1" s="1"/>
      <c r="K1" s="1"/>
      <c r="L1" s="1"/>
      <c r="M1" s="1"/>
      <c r="N1" s="1"/>
      <c r="O1" s="1"/>
      <c r="P1" s="1"/>
    </row>
    <row r="2" customFormat="false" ht="12.75" hidden="false" customHeight="true" outlineLevel="0" collapsed="false">
      <c r="A2" s="123" t="s">
        <v>103</v>
      </c>
      <c r="B2" s="124"/>
      <c r="D2" s="125"/>
      <c r="E2" s="98" t="s">
        <v>104</v>
      </c>
      <c r="F2" s="1"/>
      <c r="G2" s="1"/>
      <c r="H2" s="1"/>
      <c r="I2" s="1"/>
      <c r="J2" s="1"/>
      <c r="K2" s="1"/>
      <c r="L2" s="1"/>
      <c r="M2" s="1"/>
      <c r="N2" s="1"/>
      <c r="O2" s="1"/>
      <c r="P2" s="1"/>
      <c r="S2" s="1"/>
      <c r="T2" s="1"/>
      <c r="U2" s="1"/>
    </row>
    <row r="3" customFormat="false" ht="12.75" hidden="false" customHeight="true" outlineLevel="0" collapsed="false">
      <c r="A3" s="126" t="s">
        <v>105</v>
      </c>
      <c r="B3" s="127" t="s">
        <v>280</v>
      </c>
      <c r="C3" s="124"/>
      <c r="D3" s="128"/>
      <c r="E3" s="1" t="s">
        <v>107</v>
      </c>
      <c r="F3" s="1"/>
      <c r="G3" s="1"/>
      <c r="H3" s="1"/>
      <c r="I3" s="1"/>
      <c r="J3" s="1"/>
      <c r="K3" s="1"/>
      <c r="L3" s="1"/>
      <c r="M3" s="1"/>
      <c r="N3" s="1"/>
      <c r="O3" s="1"/>
      <c r="P3" s="1"/>
      <c r="S3" s="1"/>
      <c r="T3" s="1"/>
      <c r="U3" s="1"/>
    </row>
    <row r="4" customFormat="false" ht="12.75" hidden="false" customHeight="true" outlineLevel="0" collapsed="false">
      <c r="A4" s="126" t="s">
        <v>108</v>
      </c>
      <c r="B4" s="129" t="n">
        <f aca="false">'WSCC-N'!B4</f>
        <v>37165</v>
      </c>
      <c r="D4" s="130"/>
      <c r="E4" s="1" t="s">
        <v>109</v>
      </c>
      <c r="F4" s="1"/>
      <c r="G4" s="1"/>
      <c r="H4" s="1"/>
      <c r="I4" s="1"/>
      <c r="J4" s="131"/>
      <c r="K4" s="1"/>
      <c r="L4" s="1"/>
      <c r="M4" s="1"/>
      <c r="N4" s="1"/>
      <c r="O4" s="1"/>
      <c r="P4" s="1"/>
      <c r="S4" s="1"/>
      <c r="T4" s="1"/>
      <c r="U4" s="1"/>
    </row>
    <row r="5" customFormat="false" ht="12.75" hidden="false" customHeight="true" outlineLevel="0" collapsed="false">
      <c r="A5" s="126" t="s">
        <v>110</v>
      </c>
      <c r="B5" s="132" t="n">
        <f aca="false">'WSCC-N'!B5</f>
        <v>37195</v>
      </c>
      <c r="C5" s="133"/>
      <c r="J5" s="134"/>
      <c r="K5" s="1"/>
      <c r="S5" s="135"/>
      <c r="T5" s="135"/>
      <c r="U5" s="135"/>
      <c r="V5" s="135"/>
      <c r="W5" s="135"/>
      <c r="X5" s="135"/>
      <c r="Y5" s="135"/>
      <c r="Z5" s="135"/>
      <c r="AA5" s="135"/>
      <c r="AB5" s="135"/>
      <c r="AC5" s="136"/>
      <c r="AD5" s="136"/>
      <c r="AE5" s="136"/>
      <c r="AF5" s="136"/>
      <c r="AG5" s="136"/>
      <c r="AH5" s="136"/>
      <c r="AI5" s="136"/>
      <c r="AJ5" s="136"/>
    </row>
    <row r="6" customFormat="false" ht="12.75" hidden="false" customHeight="true" outlineLevel="0" collapsed="false">
      <c r="A6" s="137"/>
      <c r="B6" s="138"/>
      <c r="C6" s="133"/>
      <c r="D6" s="139" t="s">
        <v>111</v>
      </c>
      <c r="E6" s="1"/>
      <c r="F6" s="140" t="s">
        <v>112</v>
      </c>
      <c r="G6" s="141" t="s">
        <v>113</v>
      </c>
      <c r="H6" s="141"/>
      <c r="I6" s="142" t="s">
        <v>114</v>
      </c>
      <c r="J6" s="143"/>
      <c r="K6" s="1"/>
      <c r="L6" s="1"/>
      <c r="M6" s="1"/>
      <c r="N6" s="144" t="s">
        <v>115</v>
      </c>
      <c r="O6" s="144" t="s">
        <v>116</v>
      </c>
      <c r="P6" s="144" t="s">
        <v>117</v>
      </c>
      <c r="Q6" s="1"/>
      <c r="R6" s="1"/>
      <c r="S6" s="145"/>
      <c r="T6" s="146" t="s">
        <v>118</v>
      </c>
      <c r="U6" s="146" t="s">
        <v>118</v>
      </c>
      <c r="V6" s="147" t="s">
        <v>119</v>
      </c>
      <c r="W6" s="147" t="s">
        <v>120</v>
      </c>
      <c r="X6" s="147" t="s">
        <v>121</v>
      </c>
      <c r="Y6" s="147" t="s">
        <v>122</v>
      </c>
      <c r="Z6" s="147" t="s">
        <v>123</v>
      </c>
      <c r="AA6" s="147" t="s">
        <v>124</v>
      </c>
      <c r="AB6" s="147" t="s">
        <v>80</v>
      </c>
      <c r="AC6" s="147" t="s">
        <v>80</v>
      </c>
      <c r="AD6" s="147" t="s">
        <v>125</v>
      </c>
      <c r="AE6" s="147" t="s">
        <v>41</v>
      </c>
      <c r="AF6" s="147" t="s">
        <v>126</v>
      </c>
      <c r="AG6" s="147" t="s">
        <v>127</v>
      </c>
      <c r="AH6" s="147" t="s">
        <v>126</v>
      </c>
      <c r="AI6" s="147" t="s">
        <v>127</v>
      </c>
      <c r="AJ6" s="147" t="s">
        <v>128</v>
      </c>
    </row>
    <row r="7" customFormat="false" ht="12.75" hidden="false" customHeight="true" outlineLevel="0" collapsed="false">
      <c r="A7" s="148" t="s">
        <v>129</v>
      </c>
      <c r="C7" s="1"/>
      <c r="D7" s="149" t="s">
        <v>130</v>
      </c>
      <c r="E7" s="28" t="s">
        <v>131</v>
      </c>
      <c r="F7" s="150"/>
      <c r="G7" s="151" t="s">
        <v>126</v>
      </c>
      <c r="H7" s="152" t="s">
        <v>127</v>
      </c>
      <c r="I7" s="153" t="s">
        <v>126</v>
      </c>
      <c r="J7" s="154" t="s">
        <v>132</v>
      </c>
      <c r="K7" s="1"/>
      <c r="L7" s="1"/>
      <c r="M7" s="1"/>
      <c r="N7" s="144" t="s">
        <v>133</v>
      </c>
      <c r="O7" s="155"/>
      <c r="P7" s="155"/>
      <c r="Q7" s="1"/>
      <c r="R7" s="1"/>
      <c r="S7" s="156"/>
      <c r="T7" s="157" t="s">
        <v>134</v>
      </c>
      <c r="U7" s="157" t="s">
        <v>135</v>
      </c>
      <c r="V7" s="157" t="s">
        <v>136</v>
      </c>
      <c r="W7" s="157" t="s">
        <v>136</v>
      </c>
      <c r="X7" s="157"/>
      <c r="Y7" s="157" t="s">
        <v>81</v>
      </c>
      <c r="Z7" s="157" t="s">
        <v>81</v>
      </c>
      <c r="AA7" s="157"/>
      <c r="AB7" s="157" t="s">
        <v>137</v>
      </c>
      <c r="AC7" s="157"/>
      <c r="AD7" s="157"/>
      <c r="AE7" s="157"/>
      <c r="AF7" s="157" t="s">
        <v>122</v>
      </c>
      <c r="AG7" s="157" t="s">
        <v>122</v>
      </c>
      <c r="AH7" s="157" t="s">
        <v>123</v>
      </c>
      <c r="AI7" s="157" t="s">
        <v>123</v>
      </c>
      <c r="AJ7" s="157" t="s">
        <v>138</v>
      </c>
    </row>
    <row r="8" customFormat="false" ht="12.75" hidden="false" customHeight="true" outlineLevel="0" collapsed="false">
      <c r="A8" s="49" t="s">
        <v>139</v>
      </c>
      <c r="C8" s="1"/>
      <c r="D8" s="158" t="n">
        <f aca="false">VLOOKUP($B$5,$S$8:$AG$38,2,0)+E8+E9+E10</f>
        <v>0</v>
      </c>
      <c r="E8" s="159"/>
      <c r="F8" s="160" t="s">
        <v>122</v>
      </c>
      <c r="G8" s="161"/>
      <c r="H8" s="161"/>
      <c r="I8" s="162"/>
      <c r="J8" s="163" t="n">
        <f aca="false">H8-I8</f>
        <v>0</v>
      </c>
      <c r="K8" s="1"/>
      <c r="L8" s="1"/>
      <c r="M8" s="1"/>
      <c r="N8" s="164" t="n">
        <v>0</v>
      </c>
      <c r="O8" s="164" t="n">
        <f aca="false">D16-P16</f>
        <v>0</v>
      </c>
      <c r="P8" s="164" t="n">
        <v>0</v>
      </c>
      <c r="Q8" s="1"/>
      <c r="R8" s="1"/>
      <c r="S8" s="165" t="n">
        <f aca="false">B4</f>
        <v>37165</v>
      </c>
      <c r="T8" s="166"/>
      <c r="U8" s="166"/>
      <c r="V8" s="166"/>
      <c r="W8" s="166"/>
      <c r="X8" s="166"/>
      <c r="Y8" s="166"/>
      <c r="Z8" s="166"/>
      <c r="AA8" s="166"/>
      <c r="AB8" s="166"/>
      <c r="AC8" s="166"/>
      <c r="AD8" s="166"/>
      <c r="AE8" s="166"/>
      <c r="AF8" s="166"/>
      <c r="AG8" s="166"/>
      <c r="AH8" s="166"/>
      <c r="AI8" s="166"/>
      <c r="AJ8" s="166"/>
    </row>
    <row r="9" customFormat="false" ht="12.75" hidden="false" customHeight="true" outlineLevel="0" collapsed="false">
      <c r="A9" s="49" t="s">
        <v>140</v>
      </c>
      <c r="C9" s="1"/>
      <c r="D9" s="161" t="n">
        <f aca="false">VLOOKUP($B$5,$S$8:$AG$38,3,0)</f>
        <v>0</v>
      </c>
      <c r="E9" s="125"/>
      <c r="F9" s="160" t="s">
        <v>123</v>
      </c>
      <c r="G9" s="161"/>
      <c r="H9" s="161"/>
      <c r="I9" s="162"/>
      <c r="J9" s="163" t="n">
        <f aca="false">H9-I9</f>
        <v>0</v>
      </c>
      <c r="K9" s="1"/>
      <c r="L9" s="1"/>
      <c r="M9" s="1"/>
      <c r="N9" s="167" t="n">
        <v>0</v>
      </c>
      <c r="O9" s="168"/>
      <c r="P9" s="167" t="n">
        <v>0</v>
      </c>
      <c r="Q9" s="1"/>
      <c r="R9" s="1"/>
      <c r="S9" s="165" t="n">
        <f aca="false">+S8+1</f>
        <v>37166</v>
      </c>
      <c r="T9" s="166"/>
      <c r="U9" s="166"/>
      <c r="V9" s="166"/>
      <c r="W9" s="166"/>
      <c r="X9" s="166"/>
      <c r="Y9" s="166"/>
      <c r="Z9" s="166"/>
      <c r="AA9" s="166"/>
      <c r="AB9" s="166"/>
      <c r="AC9" s="166"/>
      <c r="AD9" s="166"/>
      <c r="AE9" s="166"/>
      <c r="AF9" s="166"/>
      <c r="AG9" s="166"/>
      <c r="AH9" s="166"/>
      <c r="AI9" s="166"/>
      <c r="AJ9" s="166"/>
    </row>
    <row r="10" customFormat="false" ht="12.75" hidden="false" customHeight="true" outlineLevel="0" collapsed="false">
      <c r="A10" s="49" t="s">
        <v>141</v>
      </c>
      <c r="C10" s="1"/>
      <c r="D10" s="169" t="n">
        <v>0</v>
      </c>
      <c r="E10" s="125"/>
      <c r="F10" s="160" t="s">
        <v>142</v>
      </c>
      <c r="G10" s="170" t="n">
        <f aca="false">SUM(G8:G9)</f>
        <v>0</v>
      </c>
      <c r="H10" s="171" t="n">
        <f aca="false">SUM(H8:H9)</f>
        <v>0</v>
      </c>
      <c r="I10" s="171" t="n">
        <v>0</v>
      </c>
      <c r="J10" s="172" t="n">
        <f aca="false">H10-I10</f>
        <v>0</v>
      </c>
      <c r="K10" s="1"/>
      <c r="L10" s="1"/>
      <c r="M10" s="1"/>
      <c r="N10" s="167" t="n">
        <v>0</v>
      </c>
      <c r="O10" s="168"/>
      <c r="P10" s="167" t="n">
        <v>0</v>
      </c>
      <c r="Q10" s="1"/>
      <c r="R10" s="1"/>
      <c r="S10" s="165" t="n">
        <f aca="false">+S9+1</f>
        <v>37167</v>
      </c>
      <c r="T10" s="166"/>
      <c r="U10" s="166"/>
      <c r="V10" s="166"/>
      <c r="W10" s="166"/>
      <c r="X10" s="166"/>
      <c r="Y10" s="166"/>
      <c r="Z10" s="166"/>
      <c r="AA10" s="166"/>
      <c r="AB10" s="166"/>
      <c r="AC10" s="166"/>
      <c r="AD10" s="166"/>
      <c r="AE10" s="166"/>
      <c r="AF10" s="166"/>
      <c r="AG10" s="166"/>
      <c r="AH10" s="166"/>
      <c r="AI10" s="166"/>
      <c r="AJ10" s="166"/>
    </row>
    <row r="11" customFormat="false" ht="12.75" hidden="false" customHeight="true" outlineLevel="0" collapsed="false">
      <c r="A11" s="49" t="s">
        <v>143</v>
      </c>
      <c r="D11" s="169" t="n">
        <v>0</v>
      </c>
      <c r="E11" s="1"/>
      <c r="F11" s="173"/>
      <c r="G11" s="174"/>
      <c r="H11" s="174"/>
      <c r="I11" s="174"/>
      <c r="J11" s="175"/>
      <c r="K11" s="1"/>
      <c r="L11" s="1"/>
      <c r="M11" s="1"/>
      <c r="N11" s="167" t="n">
        <v>0</v>
      </c>
      <c r="O11" s="168"/>
      <c r="P11" s="167" t="n">
        <v>0</v>
      </c>
      <c r="Q11" s="1"/>
      <c r="R11" s="1"/>
      <c r="S11" s="165" t="n">
        <f aca="false">+S10+1</f>
        <v>37168</v>
      </c>
      <c r="T11" s="166"/>
      <c r="U11" s="166"/>
      <c r="V11" s="166"/>
      <c r="W11" s="166"/>
      <c r="X11" s="166"/>
      <c r="Y11" s="166"/>
      <c r="Z11" s="166"/>
      <c r="AA11" s="166"/>
      <c r="AB11" s="166"/>
      <c r="AC11" s="166"/>
      <c r="AD11" s="166"/>
      <c r="AE11" s="166"/>
      <c r="AF11" s="166"/>
      <c r="AG11" s="166"/>
      <c r="AH11" s="166"/>
      <c r="AI11" s="166"/>
      <c r="AJ11" s="166"/>
    </row>
    <row r="12" customFormat="false" ht="12.75" hidden="false" customHeight="true" outlineLevel="0" collapsed="false">
      <c r="A12" s="49" t="s">
        <v>144</v>
      </c>
      <c r="D12" s="169" t="n">
        <v>0</v>
      </c>
      <c r="E12" s="1"/>
      <c r="F12" s="1"/>
      <c r="G12" s="1"/>
      <c r="H12" s="1"/>
      <c r="I12" s="1"/>
      <c r="J12" s="176"/>
      <c r="K12" s="1"/>
      <c r="L12" s="1"/>
      <c r="M12" s="1"/>
      <c r="N12" s="167" t="n">
        <v>0</v>
      </c>
      <c r="O12" s="168"/>
      <c r="P12" s="167" t="n">
        <v>0</v>
      </c>
      <c r="Q12" s="1"/>
      <c r="R12" s="1"/>
      <c r="S12" s="165" t="n">
        <f aca="false">+S11+1</f>
        <v>37169</v>
      </c>
      <c r="T12" s="166"/>
      <c r="U12" s="166"/>
      <c r="V12" s="166"/>
      <c r="W12" s="166"/>
      <c r="X12" s="166"/>
      <c r="Y12" s="166"/>
      <c r="Z12" s="166"/>
      <c r="AA12" s="166"/>
      <c r="AB12" s="166"/>
      <c r="AC12" s="166"/>
      <c r="AD12" s="166"/>
      <c r="AE12" s="166"/>
      <c r="AF12" s="166"/>
      <c r="AG12" s="166"/>
      <c r="AH12" s="166"/>
      <c r="AI12" s="166"/>
      <c r="AJ12" s="166"/>
    </row>
    <row r="13" customFormat="false" ht="12.75" hidden="false" customHeight="true" outlineLevel="0" collapsed="false">
      <c r="A13" s="49" t="s">
        <v>145</v>
      </c>
      <c r="D13" s="177" t="n">
        <v>0</v>
      </c>
      <c r="E13" s="1"/>
      <c r="F13" s="1"/>
      <c r="G13" s="1"/>
      <c r="H13" s="59"/>
      <c r="I13" s="1"/>
      <c r="J13" s="134"/>
      <c r="K13" s="1"/>
      <c r="L13" s="1"/>
      <c r="M13" s="1"/>
      <c r="N13" s="167" t="n">
        <v>0</v>
      </c>
      <c r="O13" s="168"/>
      <c r="P13" s="167" t="n">
        <v>0</v>
      </c>
      <c r="Q13" s="1"/>
      <c r="R13" s="1"/>
      <c r="S13" s="165" t="n">
        <f aca="false">+S12+1</f>
        <v>37170</v>
      </c>
      <c r="T13" s="166"/>
      <c r="U13" s="166"/>
      <c r="V13" s="166"/>
      <c r="W13" s="166"/>
      <c r="X13" s="166"/>
      <c r="Y13" s="166"/>
      <c r="Z13" s="166"/>
      <c r="AA13" s="166"/>
      <c r="AB13" s="166"/>
      <c r="AC13" s="166"/>
      <c r="AD13" s="166"/>
      <c r="AE13" s="166"/>
      <c r="AF13" s="166"/>
      <c r="AG13" s="166"/>
      <c r="AH13" s="166"/>
      <c r="AI13" s="166"/>
      <c r="AJ13" s="166"/>
    </row>
    <row r="14" customFormat="false" ht="12.75" hidden="false" customHeight="true" outlineLevel="0" collapsed="false">
      <c r="A14" s="49" t="s">
        <v>146</v>
      </c>
      <c r="D14" s="177" t="n">
        <f aca="false">+J220</f>
        <v>0</v>
      </c>
      <c r="E14" s="1"/>
      <c r="F14" s="178" t="s">
        <v>147</v>
      </c>
      <c r="G14" s="178"/>
      <c r="H14" s="178"/>
      <c r="I14" s="178"/>
      <c r="J14" s="134"/>
      <c r="K14" s="1"/>
      <c r="L14" s="1"/>
      <c r="M14" s="1"/>
      <c r="N14" s="167" t="n">
        <v>0</v>
      </c>
      <c r="O14" s="168"/>
      <c r="P14" s="167" t="n">
        <v>0</v>
      </c>
      <c r="Q14" s="1"/>
      <c r="R14" s="1"/>
      <c r="S14" s="165" t="n">
        <f aca="false">+S13+1</f>
        <v>37171</v>
      </c>
      <c r="T14" s="166"/>
      <c r="U14" s="166"/>
      <c r="V14" s="166"/>
      <c r="W14" s="166"/>
      <c r="X14" s="166"/>
      <c r="Y14" s="166"/>
      <c r="Z14" s="166"/>
      <c r="AA14" s="166"/>
      <c r="AB14" s="166"/>
      <c r="AC14" s="166"/>
      <c r="AD14" s="166"/>
      <c r="AE14" s="166"/>
      <c r="AF14" s="166"/>
      <c r="AG14" s="166"/>
      <c r="AH14" s="166"/>
      <c r="AI14" s="166"/>
      <c r="AJ14" s="166"/>
    </row>
    <row r="15" customFormat="false" ht="12.75" hidden="false" customHeight="true" outlineLevel="0" collapsed="false">
      <c r="A15" s="1"/>
      <c r="D15" s="177"/>
      <c r="F15" s="150"/>
      <c r="G15" s="179" t="s">
        <v>148</v>
      </c>
      <c r="H15" s="180"/>
      <c r="I15" s="181"/>
      <c r="J15" s="176"/>
      <c r="K15" s="1"/>
      <c r="L15" s="1"/>
      <c r="M15" s="1"/>
      <c r="N15" s="167"/>
      <c r="O15" s="168"/>
      <c r="P15" s="167"/>
      <c r="Q15" s="1"/>
      <c r="R15" s="1"/>
      <c r="S15" s="165" t="n">
        <f aca="false">+S14+1</f>
        <v>37172</v>
      </c>
      <c r="T15" s="166"/>
      <c r="U15" s="166"/>
      <c r="V15" s="166"/>
      <c r="W15" s="166"/>
      <c r="X15" s="166"/>
      <c r="Y15" s="166"/>
      <c r="Z15" s="166"/>
      <c r="AA15" s="166"/>
      <c r="AB15" s="166"/>
      <c r="AC15" s="166"/>
      <c r="AD15" s="166"/>
      <c r="AE15" s="166"/>
      <c r="AF15" s="166"/>
      <c r="AG15" s="166"/>
      <c r="AH15" s="166"/>
      <c r="AI15" s="166"/>
      <c r="AJ15" s="166"/>
    </row>
    <row r="16" customFormat="false" ht="12.75" hidden="false" customHeight="true" outlineLevel="0" collapsed="false">
      <c r="A16" s="155" t="s">
        <v>17</v>
      </c>
      <c r="D16" s="182" t="n">
        <f aca="false">SUM(D8:D15)</f>
        <v>0</v>
      </c>
      <c r="E16" s="1"/>
      <c r="F16" s="183" t="s">
        <v>149</v>
      </c>
      <c r="G16" s="184" t="s">
        <v>150</v>
      </c>
      <c r="H16" s="185" t="s">
        <v>151</v>
      </c>
      <c r="I16" s="186" t="s">
        <v>142</v>
      </c>
      <c r="J16" s="176"/>
      <c r="K16" s="1"/>
      <c r="L16" s="1"/>
      <c r="M16" s="1"/>
      <c r="N16" s="182" t="n">
        <v>0</v>
      </c>
      <c r="O16" s="182" t="n">
        <f aca="false">SUM(O8:O14)</f>
        <v>0</v>
      </c>
      <c r="P16" s="182" t="n">
        <v>0</v>
      </c>
      <c r="Q16" s="1"/>
      <c r="R16" s="1"/>
      <c r="S16" s="165" t="n">
        <f aca="false">+S15+1</f>
        <v>37173</v>
      </c>
      <c r="T16" s="166"/>
      <c r="U16" s="166"/>
      <c r="V16" s="166"/>
      <c r="W16" s="166"/>
      <c r="X16" s="166"/>
      <c r="Y16" s="166"/>
      <c r="Z16" s="166"/>
      <c r="AA16" s="166"/>
      <c r="AB16" s="166"/>
      <c r="AC16" s="166"/>
      <c r="AD16" s="166"/>
      <c r="AE16" s="166"/>
      <c r="AF16" s="166"/>
      <c r="AG16" s="166"/>
      <c r="AH16" s="166"/>
      <c r="AI16" s="166"/>
      <c r="AJ16" s="166"/>
    </row>
    <row r="17" customFormat="false" ht="12.75" hidden="false" customHeight="true" outlineLevel="0" collapsed="false">
      <c r="A17" s="1"/>
      <c r="D17" s="1"/>
      <c r="E17" s="1"/>
      <c r="F17" s="187"/>
      <c r="G17" s="188"/>
      <c r="H17" s="189"/>
      <c r="I17" s="190"/>
      <c r="J17" s="176"/>
      <c r="K17" s="1"/>
      <c r="L17" s="1"/>
      <c r="M17" s="1"/>
      <c r="N17" s="1"/>
      <c r="P17" s="1"/>
      <c r="Q17" s="1"/>
      <c r="R17" s="1"/>
      <c r="S17" s="165" t="n">
        <f aca="false">+S16+1</f>
        <v>37174</v>
      </c>
      <c r="T17" s="166"/>
      <c r="U17" s="166"/>
      <c r="V17" s="166"/>
      <c r="W17" s="166"/>
      <c r="X17" s="166"/>
      <c r="Y17" s="166"/>
      <c r="Z17" s="166"/>
      <c r="AA17" s="166"/>
      <c r="AB17" s="166"/>
      <c r="AC17" s="166"/>
      <c r="AD17" s="166"/>
      <c r="AE17" s="166"/>
      <c r="AF17" s="166"/>
      <c r="AG17" s="166"/>
      <c r="AH17" s="166"/>
      <c r="AI17" s="166"/>
      <c r="AJ17" s="166"/>
    </row>
    <row r="18" customFormat="false" ht="12.75" hidden="false" customHeight="true" outlineLevel="0" collapsed="false">
      <c r="A18" s="148" t="s">
        <v>152</v>
      </c>
      <c r="D18" s="136"/>
      <c r="E18" s="1"/>
      <c r="F18" s="191" t="s">
        <v>153</v>
      </c>
      <c r="G18" s="192" t="n">
        <v>1</v>
      </c>
      <c r="H18" s="161" t="n">
        <f aca="false">VLOOKUP($B$5,$S$8:$AG$38,6,0)</f>
        <v>0</v>
      </c>
      <c r="I18" s="193" t="n">
        <f aca="false">H18*G18</f>
        <v>0</v>
      </c>
      <c r="J18" s="176"/>
      <c r="K18" s="1"/>
      <c r="L18" s="1"/>
      <c r="M18" s="1"/>
      <c r="Q18" s="1"/>
      <c r="R18" s="1"/>
      <c r="S18" s="165" t="n">
        <f aca="false">+S17+1</f>
        <v>37175</v>
      </c>
      <c r="T18" s="166"/>
      <c r="U18" s="166"/>
      <c r="V18" s="166"/>
      <c r="W18" s="166"/>
      <c r="X18" s="166"/>
      <c r="Y18" s="166"/>
      <c r="Z18" s="166"/>
      <c r="AA18" s="166"/>
      <c r="AB18" s="166"/>
      <c r="AC18" s="166"/>
      <c r="AD18" s="166"/>
      <c r="AE18" s="166"/>
      <c r="AF18" s="166"/>
      <c r="AG18" s="166"/>
      <c r="AH18" s="166"/>
      <c r="AI18" s="166"/>
      <c r="AJ18" s="166"/>
    </row>
    <row r="19" customFormat="false" ht="12.75" hidden="false" customHeight="true" outlineLevel="0" collapsed="false">
      <c r="A19" s="1" t="s">
        <v>154</v>
      </c>
      <c r="D19" s="161" t="n">
        <f aca="false">VLOOKUP($B$5,$S$8:$AG$38,11,0)</f>
        <v>0</v>
      </c>
      <c r="E19" s="1"/>
      <c r="F19" s="194" t="s">
        <v>155</v>
      </c>
      <c r="G19" s="195" t="n">
        <v>8.57</v>
      </c>
      <c r="H19" s="196"/>
      <c r="I19" s="197" t="n">
        <f aca="false">H18*G19</f>
        <v>0</v>
      </c>
      <c r="J19" s="176"/>
      <c r="K19" s="1"/>
      <c r="L19" s="1"/>
      <c r="M19" s="1"/>
      <c r="N19" s="198" t="n">
        <v>0</v>
      </c>
      <c r="O19" s="199" t="n">
        <f aca="false">D24-P24</f>
        <v>0</v>
      </c>
      <c r="P19" s="164" t="n">
        <v>0</v>
      </c>
      <c r="Q19" s="1"/>
      <c r="R19" s="1"/>
      <c r="S19" s="165" t="n">
        <f aca="false">+S18+1</f>
        <v>37176</v>
      </c>
      <c r="T19" s="166"/>
      <c r="U19" s="166"/>
      <c r="V19" s="166"/>
      <c r="W19" s="166"/>
      <c r="X19" s="166"/>
      <c r="Y19" s="166"/>
      <c r="Z19" s="166"/>
      <c r="AA19" s="166"/>
      <c r="AB19" s="166"/>
      <c r="AC19" s="166"/>
      <c r="AD19" s="166"/>
      <c r="AE19" s="166"/>
      <c r="AF19" s="166"/>
      <c r="AG19" s="166"/>
      <c r="AH19" s="166"/>
      <c r="AI19" s="166"/>
      <c r="AJ19" s="166"/>
    </row>
    <row r="20" customFormat="false" ht="12.75" hidden="false" customHeight="true" outlineLevel="0" collapsed="false">
      <c r="A20" s="49" t="s">
        <v>156</v>
      </c>
      <c r="D20" s="177" t="n">
        <v>0</v>
      </c>
      <c r="E20" s="1"/>
      <c r="F20" s="194"/>
      <c r="G20" s="200"/>
      <c r="H20" s="196"/>
      <c r="I20" s="197"/>
      <c r="J20" s="176"/>
      <c r="K20" s="1"/>
      <c r="L20" s="1"/>
      <c r="M20" s="1"/>
      <c r="N20" s="167" t="n">
        <v>0</v>
      </c>
      <c r="O20" s="167"/>
      <c r="P20" s="201" t="n">
        <v>0</v>
      </c>
      <c r="Q20" s="1"/>
      <c r="R20" s="1"/>
      <c r="S20" s="165" t="n">
        <f aca="false">+S19+1</f>
        <v>37177</v>
      </c>
      <c r="T20" s="166"/>
      <c r="U20" s="166"/>
      <c r="V20" s="166"/>
      <c r="W20" s="166"/>
      <c r="X20" s="166"/>
      <c r="Y20" s="166"/>
      <c r="Z20" s="166"/>
      <c r="AA20" s="166"/>
      <c r="AB20" s="166"/>
      <c r="AC20" s="166"/>
      <c r="AD20" s="166"/>
      <c r="AE20" s="166"/>
      <c r="AF20" s="166"/>
      <c r="AG20" s="166"/>
      <c r="AH20" s="166"/>
      <c r="AI20" s="166"/>
      <c r="AJ20" s="166"/>
    </row>
    <row r="21" customFormat="false" ht="12.75" hidden="false" customHeight="true" outlineLevel="0" collapsed="false">
      <c r="A21" s="1"/>
      <c r="D21" s="202"/>
      <c r="E21" s="1"/>
      <c r="F21" s="191" t="s">
        <v>157</v>
      </c>
      <c r="G21" s="203"/>
      <c r="H21" s="161" t="n">
        <f aca="false">VLOOKUP($B$5,$S$8:$AG$38,4,0)</f>
        <v>0</v>
      </c>
      <c r="I21" s="193" t="n">
        <f aca="false">H21</f>
        <v>0</v>
      </c>
      <c r="J21" s="176"/>
      <c r="K21" s="1"/>
      <c r="L21" s="1"/>
      <c r="M21" s="1"/>
      <c r="N21" s="167"/>
      <c r="O21" s="167"/>
      <c r="P21" s="201"/>
      <c r="Q21" s="1"/>
      <c r="R21" s="1"/>
      <c r="S21" s="165" t="n">
        <f aca="false">+S20+1</f>
        <v>37178</v>
      </c>
      <c r="T21" s="166"/>
      <c r="U21" s="166"/>
      <c r="V21" s="166"/>
      <c r="W21" s="166"/>
      <c r="X21" s="166"/>
      <c r="Y21" s="166"/>
      <c r="Z21" s="166"/>
      <c r="AA21" s="166"/>
      <c r="AB21" s="166"/>
      <c r="AC21" s="166"/>
      <c r="AD21" s="166"/>
      <c r="AE21" s="166"/>
      <c r="AF21" s="166"/>
      <c r="AG21" s="166"/>
      <c r="AH21" s="166"/>
      <c r="AI21" s="166"/>
      <c r="AJ21" s="166"/>
    </row>
    <row r="22" customFormat="false" ht="12.75" hidden="false" customHeight="true" outlineLevel="0" collapsed="false">
      <c r="D22" s="177"/>
      <c r="E22" s="1"/>
      <c r="F22" s="191" t="s">
        <v>158</v>
      </c>
      <c r="G22" s="203"/>
      <c r="H22" s="161" t="n">
        <f aca="false">VLOOKUP($B$5,$S$8:$AG$38,5,0)</f>
        <v>0</v>
      </c>
      <c r="I22" s="193" t="n">
        <f aca="false">H22</f>
        <v>0</v>
      </c>
      <c r="J22" s="176"/>
      <c r="K22" s="1"/>
      <c r="L22" s="1"/>
      <c r="M22" s="4"/>
      <c r="N22" s="167"/>
      <c r="O22" s="167"/>
      <c r="P22" s="201"/>
      <c r="Q22" s="1"/>
      <c r="R22" s="1"/>
      <c r="S22" s="165" t="n">
        <f aca="false">+S21+1</f>
        <v>37179</v>
      </c>
      <c r="T22" s="166"/>
      <c r="U22" s="166"/>
      <c r="V22" s="166"/>
      <c r="W22" s="166"/>
      <c r="X22" s="166"/>
      <c r="Y22" s="166"/>
      <c r="Z22" s="166"/>
      <c r="AA22" s="166"/>
      <c r="AB22" s="166"/>
      <c r="AC22" s="166"/>
      <c r="AD22" s="166"/>
      <c r="AE22" s="166"/>
      <c r="AF22" s="166"/>
      <c r="AG22" s="166"/>
      <c r="AH22" s="166"/>
      <c r="AI22" s="166"/>
      <c r="AJ22" s="166"/>
    </row>
    <row r="23" customFormat="false" ht="12.75" hidden="false" customHeight="true" outlineLevel="0" collapsed="false">
      <c r="D23" s="204"/>
      <c r="E23" s="1"/>
      <c r="F23" s="205" t="s">
        <v>159</v>
      </c>
      <c r="G23" s="206"/>
      <c r="H23" s="207"/>
      <c r="I23" s="208" t="n">
        <f aca="false">SUM(I21:I22)</f>
        <v>0</v>
      </c>
      <c r="J23" s="176"/>
      <c r="K23" s="1"/>
      <c r="L23" s="1"/>
      <c r="M23" s="4"/>
      <c r="N23" s="167"/>
      <c r="O23" s="167"/>
      <c r="P23" s="201"/>
      <c r="Q23" s="1"/>
      <c r="R23" s="1"/>
      <c r="S23" s="165" t="n">
        <f aca="false">+S22+1</f>
        <v>37180</v>
      </c>
      <c r="T23" s="166"/>
      <c r="U23" s="166"/>
      <c r="V23" s="166"/>
      <c r="W23" s="166"/>
      <c r="X23" s="166"/>
      <c r="Y23" s="166"/>
      <c r="Z23" s="166"/>
      <c r="AA23" s="166"/>
      <c r="AB23" s="166"/>
      <c r="AC23" s="166"/>
      <c r="AD23" s="166"/>
      <c r="AE23" s="166"/>
      <c r="AF23" s="166"/>
      <c r="AG23" s="166"/>
      <c r="AH23" s="166"/>
      <c r="AI23" s="166"/>
      <c r="AJ23" s="166"/>
    </row>
    <row r="24" customFormat="false" ht="12.75" hidden="false" customHeight="true" outlineLevel="0" collapsed="false">
      <c r="A24" s="155" t="s">
        <v>160</v>
      </c>
      <c r="D24" s="209" t="n">
        <f aca="false">SUM(D19:D22)</f>
        <v>0</v>
      </c>
      <c r="E24" s="1"/>
      <c r="F24" s="210" t="s">
        <v>161</v>
      </c>
      <c r="G24" s="211"/>
      <c r="H24" s="212"/>
      <c r="I24" s="190"/>
      <c r="J24" s="1"/>
      <c r="K24" s="1"/>
      <c r="L24" s="1"/>
      <c r="M24" s="1"/>
      <c r="N24" s="209" t="n">
        <v>0</v>
      </c>
      <c r="O24" s="209" t="n">
        <f aca="false">SUM(O19:O22)</f>
        <v>0</v>
      </c>
      <c r="P24" s="209" t="n">
        <v>0</v>
      </c>
      <c r="Q24" s="1"/>
      <c r="R24" s="1"/>
      <c r="S24" s="165" t="n">
        <f aca="false">+S23+1</f>
        <v>37181</v>
      </c>
      <c r="T24" s="166"/>
      <c r="U24" s="166"/>
      <c r="V24" s="166"/>
      <c r="W24" s="166"/>
      <c r="X24" s="166"/>
      <c r="Y24" s="166"/>
      <c r="Z24" s="166"/>
      <c r="AA24" s="166"/>
      <c r="AB24" s="166"/>
      <c r="AC24" s="166"/>
      <c r="AD24" s="166"/>
      <c r="AE24" s="166"/>
      <c r="AF24" s="166"/>
      <c r="AG24" s="166"/>
      <c r="AH24" s="166"/>
      <c r="AI24" s="166"/>
      <c r="AJ24" s="166"/>
    </row>
    <row r="25" customFormat="false" ht="12.75" hidden="false" customHeight="true" outlineLevel="0" collapsed="false">
      <c r="A25" s="1"/>
      <c r="D25" s="70"/>
      <c r="E25" s="1"/>
      <c r="F25" s="194" t="s">
        <v>157</v>
      </c>
      <c r="G25" s="9"/>
      <c r="H25" s="9"/>
      <c r="I25" s="193" t="n">
        <v>0</v>
      </c>
      <c r="J25" s="1"/>
      <c r="K25" s="1"/>
      <c r="L25" s="1"/>
      <c r="M25" s="1"/>
      <c r="N25" s="213"/>
      <c r="O25" s="213"/>
      <c r="P25" s="213"/>
      <c r="Q25" s="1"/>
      <c r="R25" s="1"/>
      <c r="S25" s="165" t="n">
        <f aca="false">+S24+1</f>
        <v>37182</v>
      </c>
      <c r="T25" s="166"/>
      <c r="U25" s="166"/>
      <c r="V25" s="166"/>
      <c r="W25" s="166"/>
      <c r="X25" s="166"/>
      <c r="Y25" s="166"/>
      <c r="Z25" s="166"/>
      <c r="AA25" s="166"/>
      <c r="AB25" s="166"/>
      <c r="AC25" s="166"/>
      <c r="AD25" s="166"/>
      <c r="AE25" s="166"/>
      <c r="AF25" s="166"/>
      <c r="AG25" s="166"/>
      <c r="AH25" s="166"/>
      <c r="AI25" s="166"/>
      <c r="AJ25" s="166"/>
      <c r="AK25" s="70"/>
    </row>
    <row r="26" customFormat="false" ht="12.75" hidden="false" customHeight="true" outlineLevel="0" collapsed="false">
      <c r="E26" s="1"/>
      <c r="F26" s="194" t="s">
        <v>158</v>
      </c>
      <c r="G26" s="9"/>
      <c r="H26" s="9"/>
      <c r="I26" s="193" t="n">
        <v>0</v>
      </c>
      <c r="J26" s="1"/>
      <c r="K26" s="1"/>
      <c r="L26" s="1"/>
      <c r="M26" s="1"/>
      <c r="Q26" s="1"/>
      <c r="R26" s="9"/>
      <c r="S26" s="165" t="n">
        <f aca="false">+S25+1</f>
        <v>37183</v>
      </c>
      <c r="T26" s="166"/>
      <c r="U26" s="166"/>
      <c r="V26" s="166"/>
      <c r="W26" s="166"/>
      <c r="X26" s="166"/>
      <c r="Y26" s="166"/>
      <c r="Z26" s="166"/>
      <c r="AA26" s="166"/>
      <c r="AB26" s="166"/>
      <c r="AC26" s="166"/>
      <c r="AD26" s="166"/>
      <c r="AE26" s="166"/>
      <c r="AF26" s="166"/>
      <c r="AG26" s="166"/>
      <c r="AH26" s="166"/>
      <c r="AI26" s="166"/>
      <c r="AJ26" s="166"/>
      <c r="AK26" s="70"/>
    </row>
    <row r="27" customFormat="false" ht="12.75" hidden="false" customHeight="true" outlineLevel="0" collapsed="false">
      <c r="A27" s="148" t="s">
        <v>162</v>
      </c>
      <c r="D27" s="70"/>
      <c r="E27" s="1"/>
      <c r="F27" s="214" t="s">
        <v>159</v>
      </c>
      <c r="G27" s="9"/>
      <c r="H27" s="9"/>
      <c r="I27" s="193" t="n">
        <v>0</v>
      </c>
      <c r="J27" s="1"/>
      <c r="K27" s="1"/>
      <c r="L27" s="1"/>
      <c r="M27" s="1"/>
      <c r="N27" s="70"/>
      <c r="O27" s="70"/>
      <c r="P27" s="70"/>
      <c r="Q27" s="1"/>
      <c r="R27" s="9"/>
      <c r="S27" s="165" t="n">
        <f aca="false">+S26+1</f>
        <v>37184</v>
      </c>
      <c r="T27" s="166"/>
      <c r="U27" s="166"/>
      <c r="V27" s="166"/>
      <c r="W27" s="166"/>
      <c r="X27" s="166"/>
      <c r="Y27" s="166"/>
      <c r="Z27" s="166"/>
      <c r="AA27" s="166"/>
      <c r="AB27" s="166"/>
      <c r="AC27" s="166"/>
      <c r="AD27" s="166"/>
      <c r="AE27" s="166"/>
      <c r="AF27" s="166"/>
      <c r="AG27" s="166"/>
      <c r="AH27" s="166"/>
      <c r="AI27" s="166"/>
      <c r="AJ27" s="166"/>
      <c r="AK27" s="70"/>
    </row>
    <row r="28" customFormat="false" ht="12.75" hidden="false" customHeight="true" outlineLevel="0" collapsed="false">
      <c r="A28" s="49" t="s">
        <v>163</v>
      </c>
      <c r="D28" s="164" t="n">
        <f aca="false">N38</f>
        <v>15520</v>
      </c>
      <c r="E28" s="1"/>
      <c r="F28" s="194"/>
      <c r="G28" s="215"/>
      <c r="H28" s="9"/>
      <c r="I28" s="216"/>
      <c r="J28" s="1"/>
      <c r="K28" s="1"/>
      <c r="L28" s="1"/>
      <c r="M28" s="1"/>
      <c r="N28" s="164" t="n">
        <v>15520</v>
      </c>
      <c r="O28" s="164" t="n">
        <f aca="false">D38-P38</f>
        <v>0</v>
      </c>
      <c r="P28" s="164" t="n">
        <v>15520</v>
      </c>
      <c r="Q28" s="1"/>
      <c r="R28" s="70"/>
      <c r="S28" s="165" t="n">
        <f aca="false">+S27+1</f>
        <v>37185</v>
      </c>
      <c r="T28" s="166"/>
      <c r="U28" s="166"/>
      <c r="V28" s="166"/>
      <c r="W28" s="166"/>
      <c r="X28" s="166"/>
      <c r="Y28" s="166"/>
      <c r="Z28" s="166"/>
      <c r="AA28" s="166"/>
      <c r="AB28" s="166"/>
      <c r="AC28" s="166"/>
      <c r="AD28" s="166"/>
      <c r="AE28" s="166"/>
      <c r="AF28" s="166"/>
      <c r="AG28" s="166"/>
      <c r="AH28" s="166"/>
      <c r="AI28" s="166"/>
      <c r="AJ28" s="166"/>
      <c r="AK28" s="70"/>
    </row>
    <row r="29" customFormat="false" ht="12.75" hidden="false" customHeight="true" outlineLevel="0" collapsed="false">
      <c r="A29" s="49" t="s">
        <v>164</v>
      </c>
      <c r="D29" s="167" t="n">
        <f aca="false">E173+G173+C178+C179</f>
        <v>0</v>
      </c>
      <c r="E29" s="1"/>
      <c r="F29" s="217" t="s">
        <v>165</v>
      </c>
      <c r="G29" s="218"/>
      <c r="H29" s="219"/>
      <c r="I29" s="220" t="n">
        <f aca="false">I23-I27</f>
        <v>0</v>
      </c>
      <c r="J29" s="70"/>
      <c r="K29" s="1"/>
      <c r="L29" s="1"/>
      <c r="M29" s="1"/>
      <c r="N29" s="167" t="n">
        <v>0</v>
      </c>
      <c r="O29" s="221"/>
      <c r="P29" s="167" t="n">
        <v>0</v>
      </c>
      <c r="Q29" s="1"/>
      <c r="R29" s="9"/>
      <c r="S29" s="165" t="n">
        <f aca="false">+S28+1</f>
        <v>37186</v>
      </c>
      <c r="T29" s="166"/>
      <c r="U29" s="166"/>
      <c r="V29" s="166"/>
      <c r="W29" s="166"/>
      <c r="X29" s="166"/>
      <c r="Y29" s="166"/>
      <c r="Z29" s="166"/>
      <c r="AA29" s="166"/>
      <c r="AB29" s="166"/>
      <c r="AC29" s="166"/>
      <c r="AD29" s="166"/>
      <c r="AE29" s="166"/>
      <c r="AF29" s="166"/>
      <c r="AG29" s="166"/>
      <c r="AH29" s="166"/>
      <c r="AI29" s="166"/>
      <c r="AJ29" s="166"/>
      <c r="AK29" s="70"/>
    </row>
    <row r="30" customFormat="false" ht="12.75" hidden="false" customHeight="true" outlineLevel="0" collapsed="false">
      <c r="A30" s="1" t="s">
        <v>166</v>
      </c>
      <c r="D30" s="167" t="n">
        <f aca="false">C173</f>
        <v>0</v>
      </c>
      <c r="E30" s="1"/>
      <c r="F30" s="1"/>
      <c r="G30" s="1"/>
      <c r="H30" s="1"/>
      <c r="I30" s="1"/>
      <c r="J30" s="70"/>
      <c r="K30" s="1"/>
      <c r="L30" s="1"/>
      <c r="M30" s="1"/>
      <c r="N30" s="167" t="n">
        <v>0</v>
      </c>
      <c r="O30" s="221"/>
      <c r="P30" s="167" t="n">
        <v>0</v>
      </c>
      <c r="Q30" s="1"/>
      <c r="R30" s="9"/>
      <c r="S30" s="165" t="n">
        <f aca="false">+S29+1</f>
        <v>37187</v>
      </c>
      <c r="T30" s="166"/>
      <c r="U30" s="166"/>
      <c r="V30" s="166"/>
      <c r="W30" s="166"/>
      <c r="X30" s="166"/>
      <c r="Y30" s="166"/>
      <c r="Z30" s="166"/>
      <c r="AA30" s="166"/>
      <c r="AB30" s="166"/>
      <c r="AC30" s="166"/>
      <c r="AD30" s="166"/>
      <c r="AE30" s="166"/>
      <c r="AF30" s="166"/>
      <c r="AG30" s="166"/>
      <c r="AH30" s="166"/>
      <c r="AI30" s="166"/>
      <c r="AJ30" s="166"/>
      <c r="AK30" s="70"/>
    </row>
    <row r="31" customFormat="false" ht="12.75" hidden="false" customHeight="true" outlineLevel="0" collapsed="false">
      <c r="A31" s="222" t="s">
        <v>167</v>
      </c>
      <c r="B31" s="223"/>
      <c r="C31" s="223"/>
      <c r="D31" s="224" t="n">
        <f aca="false">D173</f>
        <v>0</v>
      </c>
      <c r="E31" s="1"/>
      <c r="F31" s="1"/>
      <c r="G31" s="1"/>
      <c r="H31" s="1"/>
      <c r="I31" s="1"/>
      <c r="J31" s="70"/>
      <c r="K31" s="1"/>
      <c r="L31" s="1"/>
      <c r="M31" s="1"/>
      <c r="N31" s="167" t="n">
        <v>0</v>
      </c>
      <c r="O31" s="221"/>
      <c r="P31" s="167" t="n">
        <v>0</v>
      </c>
      <c r="Q31" s="1"/>
      <c r="R31" s="70"/>
      <c r="S31" s="165" t="n">
        <f aca="false">+S30+1</f>
        <v>37188</v>
      </c>
      <c r="T31" s="166"/>
      <c r="U31" s="166"/>
      <c r="V31" s="166"/>
      <c r="W31" s="166"/>
      <c r="X31" s="166"/>
      <c r="Y31" s="166"/>
      <c r="Z31" s="166"/>
      <c r="AA31" s="166"/>
      <c r="AB31" s="166"/>
      <c r="AC31" s="166"/>
      <c r="AD31" s="166"/>
      <c r="AE31" s="166"/>
      <c r="AF31" s="166"/>
      <c r="AG31" s="166"/>
      <c r="AH31" s="166"/>
      <c r="AI31" s="166"/>
      <c r="AJ31" s="166"/>
      <c r="AK31" s="70"/>
    </row>
    <row r="32" customFormat="false" ht="12.75" hidden="false" customHeight="true" outlineLevel="0" collapsed="false">
      <c r="A32" s="222" t="s">
        <v>168</v>
      </c>
      <c r="B32" s="223"/>
      <c r="C32" s="223"/>
      <c r="D32" s="224" t="n">
        <f aca="false">F173</f>
        <v>0</v>
      </c>
      <c r="E32" s="1"/>
      <c r="F32" s="140"/>
      <c r="G32" s="225"/>
      <c r="H32" s="225"/>
      <c r="I32" s="225"/>
      <c r="J32" s="225"/>
      <c r="K32" s="225"/>
      <c r="L32" s="226"/>
      <c r="M32" s="1"/>
      <c r="N32" s="167" t="n">
        <v>0</v>
      </c>
      <c r="O32" s="221"/>
      <c r="P32" s="167" t="n">
        <v>0</v>
      </c>
      <c r="Q32" s="1"/>
      <c r="R32" s="70"/>
      <c r="S32" s="165" t="n">
        <f aca="false">+S31+1</f>
        <v>37189</v>
      </c>
      <c r="T32" s="166"/>
      <c r="U32" s="166"/>
      <c r="V32" s="166"/>
      <c r="W32" s="166"/>
      <c r="X32" s="166"/>
      <c r="Y32" s="166"/>
      <c r="Z32" s="166"/>
      <c r="AA32" s="166"/>
      <c r="AB32" s="166"/>
      <c r="AC32" s="166"/>
      <c r="AD32" s="166"/>
      <c r="AE32" s="166"/>
      <c r="AF32" s="166"/>
      <c r="AG32" s="166"/>
      <c r="AH32" s="166"/>
      <c r="AI32" s="166"/>
      <c r="AJ32" s="166"/>
      <c r="AK32" s="70"/>
    </row>
    <row r="33" customFormat="false" ht="12.75" hidden="false" customHeight="true" outlineLevel="0" collapsed="false">
      <c r="A33" s="49" t="s">
        <v>169</v>
      </c>
      <c r="D33" s="167" t="n">
        <v>0</v>
      </c>
      <c r="E33" s="1"/>
      <c r="F33" s="227"/>
      <c r="G33" s="70"/>
      <c r="H33" s="70"/>
      <c r="I33" s="70"/>
      <c r="J33" s="23" t="s">
        <v>170</v>
      </c>
      <c r="K33" s="70"/>
      <c r="L33" s="228" t="s">
        <v>115</v>
      </c>
      <c r="M33" s="1"/>
      <c r="N33" s="167" t="n">
        <v>0</v>
      </c>
      <c r="O33" s="221"/>
      <c r="P33" s="167" t="n">
        <v>0</v>
      </c>
      <c r="Q33" s="1"/>
      <c r="R33" s="70"/>
      <c r="S33" s="165" t="n">
        <f aca="false">+S32+1</f>
        <v>37190</v>
      </c>
      <c r="T33" s="166"/>
      <c r="U33" s="166"/>
      <c r="V33" s="166"/>
      <c r="W33" s="166"/>
      <c r="X33" s="166"/>
      <c r="Y33" s="166"/>
      <c r="Z33" s="166"/>
      <c r="AA33" s="166"/>
      <c r="AB33" s="166"/>
      <c r="AC33" s="166"/>
      <c r="AD33" s="166"/>
      <c r="AE33" s="166"/>
      <c r="AF33" s="166"/>
      <c r="AG33" s="166"/>
      <c r="AH33" s="166"/>
      <c r="AI33" s="166"/>
      <c r="AJ33" s="166"/>
      <c r="AK33" s="70"/>
    </row>
    <row r="34" customFormat="false" ht="12.75" hidden="false" customHeight="true" outlineLevel="0" collapsed="false">
      <c r="A34" s="49" t="s">
        <v>171</v>
      </c>
      <c r="D34" s="177" t="n">
        <v>0</v>
      </c>
      <c r="E34" s="1"/>
      <c r="F34" s="229" t="s">
        <v>172</v>
      </c>
      <c r="G34" s="229"/>
      <c r="H34" s="230" t="s">
        <v>82</v>
      </c>
      <c r="I34" s="230" t="s">
        <v>80</v>
      </c>
      <c r="J34" s="231" t="s">
        <v>173</v>
      </c>
      <c r="K34" s="232" t="s">
        <v>81</v>
      </c>
      <c r="L34" s="233" t="s">
        <v>131</v>
      </c>
      <c r="M34" s="1"/>
      <c r="N34" s="167" t="n">
        <v>0</v>
      </c>
      <c r="O34" s="221"/>
      <c r="P34" s="167" t="n">
        <v>0</v>
      </c>
      <c r="Q34" s="1"/>
      <c r="R34" s="70"/>
      <c r="S34" s="165" t="n">
        <f aca="false">+S33+1</f>
        <v>37191</v>
      </c>
      <c r="T34" s="166"/>
      <c r="U34" s="166"/>
      <c r="V34" s="166"/>
      <c r="W34" s="166"/>
      <c r="X34" s="166"/>
      <c r="Y34" s="166"/>
      <c r="Z34" s="166"/>
      <c r="AA34" s="166"/>
      <c r="AB34" s="166"/>
      <c r="AC34" s="166"/>
      <c r="AD34" s="166"/>
      <c r="AE34" s="166"/>
      <c r="AF34" s="166"/>
      <c r="AG34" s="166"/>
      <c r="AH34" s="166"/>
      <c r="AI34" s="166"/>
      <c r="AJ34" s="166"/>
    </row>
    <row r="35" customFormat="false" ht="12.75" hidden="false" customHeight="true" outlineLevel="0" collapsed="false">
      <c r="A35" s="49" t="s">
        <v>174</v>
      </c>
      <c r="D35" s="177" t="n">
        <f aca="false">C127</f>
        <v>0</v>
      </c>
      <c r="E35" s="1"/>
      <c r="F35" s="227"/>
      <c r="G35" s="70"/>
      <c r="H35" s="234"/>
      <c r="I35" s="234"/>
      <c r="J35" s="234"/>
      <c r="K35" s="234"/>
      <c r="L35" s="235"/>
      <c r="M35" s="1"/>
      <c r="N35" s="167" t="n">
        <v>0</v>
      </c>
      <c r="O35" s="221"/>
      <c r="P35" s="167" t="n">
        <v>0</v>
      </c>
      <c r="Q35" s="1"/>
      <c r="R35" s="70"/>
      <c r="S35" s="165" t="n">
        <f aca="false">+S34+1</f>
        <v>37192</v>
      </c>
      <c r="T35" s="166"/>
      <c r="U35" s="166"/>
      <c r="V35" s="166"/>
      <c r="W35" s="166"/>
      <c r="X35" s="166"/>
      <c r="Y35" s="166"/>
      <c r="Z35" s="166"/>
      <c r="AA35" s="166"/>
      <c r="AB35" s="166"/>
      <c r="AC35" s="166"/>
      <c r="AD35" s="166"/>
      <c r="AE35" s="166"/>
      <c r="AF35" s="166"/>
      <c r="AG35" s="166"/>
      <c r="AH35" s="166"/>
      <c r="AI35" s="166"/>
      <c r="AJ35" s="166"/>
    </row>
    <row r="36" customFormat="false" ht="12.75" hidden="false" customHeight="true" outlineLevel="0" collapsed="false">
      <c r="A36" s="49" t="s">
        <v>175</v>
      </c>
      <c r="D36" s="177" t="n">
        <f aca="false">H173</f>
        <v>0</v>
      </c>
      <c r="E36" s="1"/>
      <c r="F36" s="227" t="s">
        <v>176</v>
      </c>
      <c r="G36" s="70"/>
      <c r="H36" s="234"/>
      <c r="I36" s="234"/>
      <c r="J36" s="234" t="n">
        <f aca="false">N50</f>
        <v>0</v>
      </c>
      <c r="K36" s="234" t="n">
        <f aca="false">N38</f>
        <v>15520</v>
      </c>
      <c r="L36" s="235"/>
      <c r="M36" s="1"/>
      <c r="N36" s="167" t="n">
        <v>0</v>
      </c>
      <c r="O36" s="221"/>
      <c r="P36" s="167" t="n">
        <v>0</v>
      </c>
      <c r="Q36" s="1"/>
      <c r="R36" s="70"/>
      <c r="S36" s="165" t="n">
        <f aca="false">+S35+1</f>
        <v>37193</v>
      </c>
      <c r="T36" s="166"/>
      <c r="U36" s="166"/>
      <c r="V36" s="166"/>
      <c r="W36" s="166"/>
      <c r="X36" s="166"/>
      <c r="Y36" s="166"/>
      <c r="Z36" s="166"/>
      <c r="AA36" s="166"/>
      <c r="AB36" s="166"/>
      <c r="AC36" s="166"/>
      <c r="AD36" s="166"/>
      <c r="AE36" s="166"/>
      <c r="AF36" s="166"/>
      <c r="AG36" s="166"/>
      <c r="AH36" s="166"/>
      <c r="AI36" s="166"/>
      <c r="AJ36" s="166"/>
    </row>
    <row r="37" customFormat="false" ht="12.75" hidden="false" customHeight="true" outlineLevel="0" collapsed="false">
      <c r="A37" s="49" t="s">
        <v>177</v>
      </c>
      <c r="D37" s="177" t="n">
        <f aca="false">SUM(E87+E88)*-1</f>
        <v>-0</v>
      </c>
      <c r="E37" s="1"/>
      <c r="F37" s="227" t="s">
        <v>178</v>
      </c>
      <c r="G37" s="70"/>
      <c r="H37" s="236" t="n">
        <f aca="false">N16</f>
        <v>0</v>
      </c>
      <c r="I37" s="236"/>
      <c r="J37" s="234"/>
      <c r="K37" s="234"/>
      <c r="L37" s="235"/>
      <c r="M37" s="1"/>
      <c r="N37" s="167" t="n">
        <v>0</v>
      </c>
      <c r="O37" s="221"/>
      <c r="P37" s="167" t="n">
        <v>0</v>
      </c>
      <c r="Q37" s="1"/>
      <c r="R37" s="70"/>
      <c r="S37" s="165" t="n">
        <f aca="false">+S36+1</f>
        <v>37194</v>
      </c>
      <c r="T37" s="166"/>
      <c r="U37" s="166"/>
      <c r="V37" s="166"/>
      <c r="W37" s="166"/>
      <c r="X37" s="166"/>
      <c r="Y37" s="166"/>
      <c r="Z37" s="166"/>
      <c r="AA37" s="166"/>
      <c r="AB37" s="166"/>
      <c r="AC37" s="166"/>
      <c r="AD37" s="166"/>
      <c r="AE37" s="166"/>
      <c r="AF37" s="166"/>
      <c r="AG37" s="166"/>
      <c r="AH37" s="166"/>
      <c r="AI37" s="166"/>
      <c r="AJ37" s="166"/>
    </row>
    <row r="38" customFormat="false" ht="12.75" hidden="false" customHeight="true" outlineLevel="0" collapsed="false">
      <c r="A38" s="155" t="s">
        <v>179</v>
      </c>
      <c r="D38" s="182" t="n">
        <f aca="false">SUM(D28:D37)</f>
        <v>15520</v>
      </c>
      <c r="E38" s="1"/>
      <c r="F38" s="227" t="s">
        <v>180</v>
      </c>
      <c r="G38" s="70"/>
      <c r="H38" s="236" t="n">
        <f aca="false">N24</f>
        <v>0</v>
      </c>
      <c r="I38" s="236" t="n">
        <f aca="false">H38</f>
        <v>0</v>
      </c>
      <c r="J38" s="234"/>
      <c r="K38" s="234"/>
      <c r="L38" s="235"/>
      <c r="M38" s="1"/>
      <c r="N38" s="182" t="n">
        <v>15520</v>
      </c>
      <c r="O38" s="182" t="n">
        <f aca="false">SUM(O28:O36)</f>
        <v>0</v>
      </c>
      <c r="P38" s="182" t="n">
        <v>15520</v>
      </c>
      <c r="Q38" s="1"/>
      <c r="R38" s="70"/>
      <c r="S38" s="237" t="n">
        <f aca="false">+S37+1</f>
        <v>37195</v>
      </c>
      <c r="T38" s="238"/>
      <c r="U38" s="238"/>
      <c r="V38" s="238"/>
      <c r="W38" s="238"/>
      <c r="X38" s="238"/>
      <c r="Y38" s="238"/>
      <c r="Z38" s="238"/>
      <c r="AA38" s="238"/>
      <c r="AB38" s="238"/>
      <c r="AC38" s="238"/>
      <c r="AD38" s="238"/>
      <c r="AE38" s="238"/>
      <c r="AF38" s="238"/>
      <c r="AG38" s="238"/>
      <c r="AH38" s="238"/>
      <c r="AI38" s="238"/>
      <c r="AJ38" s="238"/>
    </row>
    <row r="39" customFormat="false" ht="12.75" hidden="false" customHeight="true" outlineLevel="0" collapsed="false">
      <c r="A39" s="1"/>
      <c r="D39" s="1"/>
      <c r="F39" s="227" t="s">
        <v>181</v>
      </c>
      <c r="G39" s="70"/>
      <c r="H39" s="236" t="n">
        <f aca="false">D28</f>
        <v>15520</v>
      </c>
      <c r="I39" s="236"/>
      <c r="J39" s="234"/>
      <c r="K39" s="234"/>
      <c r="L39" s="235"/>
      <c r="M39" s="1"/>
      <c r="N39" s="1"/>
      <c r="O39" s="1"/>
      <c r="P39" s="1"/>
      <c r="Q39" s="1"/>
      <c r="R39" s="70"/>
      <c r="S39" s="70"/>
      <c r="U39" s="213"/>
      <c r="V39" s="213"/>
      <c r="W39" s="213"/>
      <c r="X39" s="213"/>
      <c r="Y39" s="213"/>
      <c r="Z39" s="213"/>
      <c r="AA39" s="213"/>
      <c r="AB39" s="213"/>
      <c r="AC39" s="213"/>
    </row>
    <row r="40" customFormat="false" ht="12.75" hidden="false" customHeight="true" outlineLevel="0" collapsed="false">
      <c r="A40" s="148" t="s">
        <v>182</v>
      </c>
      <c r="D40" s="182" t="n">
        <f aca="false">+D38+D24+D16</f>
        <v>15520</v>
      </c>
      <c r="E40" s="1"/>
      <c r="F40" s="187"/>
      <c r="G40" s="70"/>
      <c r="H40" s="239"/>
      <c r="I40" s="236"/>
      <c r="J40" s="234"/>
      <c r="K40" s="234"/>
      <c r="L40" s="235"/>
      <c r="M40" s="1"/>
      <c r="N40" s="182" t="n">
        <v>15520</v>
      </c>
      <c r="O40" s="182" t="n">
        <f aca="false">+O38+O24+O16</f>
        <v>0</v>
      </c>
      <c r="P40" s="182" t="n">
        <v>15520</v>
      </c>
      <c r="Q40" s="1"/>
      <c r="R40" s="70"/>
      <c r="S40" s="1"/>
      <c r="T40" s="1"/>
      <c r="U40" s="1"/>
    </row>
    <row r="41" customFormat="false" ht="12.75" hidden="false" customHeight="true" outlineLevel="0" collapsed="false">
      <c r="A41" s="1"/>
      <c r="C41" s="4"/>
      <c r="D41" s="1"/>
      <c r="E41" s="1"/>
      <c r="F41" s="227" t="s">
        <v>183</v>
      </c>
      <c r="G41" s="9"/>
      <c r="H41" s="236" t="n">
        <f aca="false">E117</f>
        <v>465</v>
      </c>
      <c r="I41" s="236" t="n">
        <f aca="false">E108</f>
        <v>465</v>
      </c>
      <c r="J41" s="234" t="n">
        <f aca="false">E71+E72+E73</f>
        <v>0</v>
      </c>
      <c r="K41" s="234" t="n">
        <f aca="false">SUM(D29:D37)</f>
        <v>0</v>
      </c>
      <c r="L41" s="235" t="n">
        <f aca="false">SUM(E29:E37)</f>
        <v>0</v>
      </c>
      <c r="M41" s="1"/>
      <c r="N41" s="1"/>
      <c r="O41" s="1"/>
      <c r="P41" s="1"/>
      <c r="Q41" s="1"/>
      <c r="R41" s="70"/>
      <c r="S41" s="1"/>
      <c r="T41" s="1"/>
      <c r="U41" s="1"/>
      <c r="AN41" s="1"/>
      <c r="AO41" s="1"/>
      <c r="AP41" s="1"/>
      <c r="AQ41" s="1"/>
      <c r="AR41" s="1"/>
      <c r="AS41" s="1"/>
    </row>
    <row r="42" customFormat="false" ht="12.75" hidden="false" customHeight="true" outlineLevel="0" collapsed="false">
      <c r="A42" s="127"/>
      <c r="C42" s="4"/>
      <c r="E42" s="1"/>
      <c r="F42" s="227" t="s">
        <v>178</v>
      </c>
      <c r="G42" s="70"/>
      <c r="H42" s="239"/>
      <c r="I42" s="239"/>
      <c r="J42" s="239"/>
      <c r="K42" s="240"/>
      <c r="L42" s="241"/>
      <c r="M42" s="1"/>
      <c r="N42" s="1"/>
      <c r="O42" s="1"/>
      <c r="P42" s="1"/>
      <c r="Q42" s="70"/>
      <c r="R42" s="70"/>
      <c r="S42" s="1"/>
      <c r="T42" s="1"/>
      <c r="U42" s="1"/>
      <c r="AN42" s="1"/>
      <c r="AO42" s="1"/>
      <c r="AP42" s="1"/>
      <c r="AQ42" s="1"/>
      <c r="AR42" s="1"/>
      <c r="AS42" s="1"/>
    </row>
    <row r="43" customFormat="false" ht="12.75" hidden="false" customHeight="true" outlineLevel="0" collapsed="false">
      <c r="A43" s="148" t="s">
        <v>184</v>
      </c>
      <c r="C43" s="4"/>
      <c r="D43" s="70"/>
      <c r="E43" s="9"/>
      <c r="F43" s="227" t="s">
        <v>180</v>
      </c>
      <c r="G43" s="70"/>
      <c r="H43" s="236"/>
      <c r="I43" s="236"/>
      <c r="J43" s="234"/>
      <c r="K43" s="234"/>
      <c r="L43" s="235" t="n">
        <f aca="false">+H138</f>
        <v>0</v>
      </c>
      <c r="M43" s="1"/>
      <c r="N43" s="1"/>
      <c r="O43" s="1"/>
      <c r="P43" s="1"/>
      <c r="Q43" s="70"/>
      <c r="R43" s="70"/>
      <c r="S43" s="1"/>
      <c r="T43" s="1"/>
      <c r="U43" s="1"/>
      <c r="AN43" s="1"/>
      <c r="AO43" s="1"/>
      <c r="AP43" s="1"/>
      <c r="AQ43" s="1"/>
      <c r="AR43" s="1"/>
      <c r="AS43" s="1"/>
    </row>
    <row r="44" customFormat="false" ht="12.75" hidden="false" customHeight="true" outlineLevel="0" collapsed="false">
      <c r="A44" s="242" t="s">
        <v>185</v>
      </c>
      <c r="C44" s="4"/>
      <c r="D44" s="243" t="n">
        <f aca="false">N50</f>
        <v>0</v>
      </c>
      <c r="E44" s="9"/>
      <c r="F44" s="227" t="s">
        <v>186</v>
      </c>
      <c r="G44" s="70"/>
      <c r="H44" s="236"/>
      <c r="I44" s="236"/>
      <c r="J44" s="234"/>
      <c r="K44" s="240"/>
      <c r="L44" s="241"/>
      <c r="M44" s="1"/>
      <c r="N44" s="244" t="n">
        <v>0</v>
      </c>
      <c r="O44" s="244" t="n">
        <f aca="false">D50-P50</f>
        <v>0</v>
      </c>
      <c r="P44" s="243" t="n">
        <v>0</v>
      </c>
      <c r="Q44" s="70"/>
      <c r="R44" s="70"/>
      <c r="S44" s="1"/>
      <c r="T44" s="1"/>
      <c r="U44" s="1"/>
      <c r="AN44" s="1"/>
      <c r="AO44" s="1"/>
      <c r="AP44" s="1"/>
      <c r="AQ44" s="1"/>
      <c r="AR44" s="1"/>
      <c r="AS44" s="1"/>
    </row>
    <row r="45" customFormat="false" ht="12.75" hidden="false" customHeight="true" outlineLevel="0" collapsed="false">
      <c r="A45" s="245" t="s">
        <v>187</v>
      </c>
      <c r="C45" s="4"/>
      <c r="D45" s="177" t="n">
        <v>0</v>
      </c>
      <c r="E45" s="9"/>
      <c r="F45" s="227" t="s">
        <v>142</v>
      </c>
      <c r="G45" s="9"/>
      <c r="H45" s="236" t="n">
        <f aca="false">SUM(H37:H41)</f>
        <v>15985</v>
      </c>
      <c r="I45" s="236" t="n">
        <f aca="false">SUM(I37:I41)</f>
        <v>465</v>
      </c>
      <c r="J45" s="236" t="n">
        <f aca="false">SUM(J35:J41)</f>
        <v>0</v>
      </c>
      <c r="K45" s="234" t="n">
        <f aca="false">K36+K41</f>
        <v>15520</v>
      </c>
      <c r="L45" s="235" t="n">
        <f aca="false">+F275</f>
        <v>0</v>
      </c>
      <c r="M45" s="1"/>
      <c r="N45" s="246" t="n">
        <v>0</v>
      </c>
      <c r="O45" s="246"/>
      <c r="P45" s="177" t="n">
        <v>0</v>
      </c>
      <c r="Q45" s="70"/>
      <c r="R45" s="70"/>
      <c r="S45" s="1"/>
      <c r="T45" s="1"/>
      <c r="U45" s="1"/>
      <c r="AN45" s="1"/>
      <c r="AO45" s="1"/>
      <c r="AP45" s="1"/>
      <c r="AQ45" s="1"/>
      <c r="AR45" s="1"/>
      <c r="AS45" s="1"/>
    </row>
    <row r="46" customFormat="false" ht="12.75" hidden="false" customHeight="true" outlineLevel="0" collapsed="false">
      <c r="A46" s="245" t="s">
        <v>188</v>
      </c>
      <c r="C46" s="4"/>
      <c r="D46" s="177" t="n">
        <f aca="false">E71</f>
        <v>0</v>
      </c>
      <c r="E46" s="1"/>
      <c r="F46" s="187"/>
      <c r="G46" s="9"/>
      <c r="H46" s="240"/>
      <c r="I46" s="240"/>
      <c r="J46" s="234"/>
      <c r="K46" s="240"/>
      <c r="L46" s="241"/>
      <c r="M46" s="1"/>
      <c r="N46" s="246" t="n">
        <v>0</v>
      </c>
      <c r="O46" s="246"/>
      <c r="P46" s="177" t="n">
        <v>0</v>
      </c>
      <c r="Q46" s="70"/>
      <c r="R46" s="70"/>
      <c r="S46" s="1"/>
      <c r="T46" s="1"/>
      <c r="U46" s="1"/>
      <c r="AN46" s="1"/>
      <c r="AO46" s="1"/>
      <c r="AP46" s="1"/>
      <c r="AQ46" s="1"/>
      <c r="AR46" s="1"/>
      <c r="AS46" s="1"/>
    </row>
    <row r="47" customFormat="false" ht="12.75" hidden="false" customHeight="true" outlineLevel="0" collapsed="false">
      <c r="A47" s="245" t="s">
        <v>189</v>
      </c>
      <c r="C47" s="4"/>
      <c r="D47" s="177" t="n">
        <f aca="false">E72</f>
        <v>0</v>
      </c>
      <c r="E47" s="1"/>
      <c r="F47" s="227"/>
      <c r="G47" s="247" t="s">
        <v>83</v>
      </c>
      <c r="H47" s="248" t="n">
        <f aca="false">H45-D40</f>
        <v>465</v>
      </c>
      <c r="I47" s="248" t="n">
        <f aca="false">+I45-D24</f>
        <v>465</v>
      </c>
      <c r="J47" s="248" t="n">
        <f aca="false">+J45-D50</f>
        <v>0</v>
      </c>
      <c r="K47" s="249" t="n">
        <f aca="false">+K45-D38</f>
        <v>0</v>
      </c>
      <c r="L47" s="250" t="n">
        <f aca="false">+L43-L45</f>
        <v>0</v>
      </c>
      <c r="M47" s="1"/>
      <c r="N47" s="246" t="n">
        <v>0</v>
      </c>
      <c r="O47" s="246"/>
      <c r="P47" s="177" t="n">
        <v>0</v>
      </c>
      <c r="Q47" s="70"/>
      <c r="R47" s="70"/>
      <c r="AN47" s="1"/>
      <c r="AO47" s="1"/>
      <c r="AP47" s="1"/>
      <c r="AQ47" s="1"/>
      <c r="AR47" s="1"/>
      <c r="AS47" s="1"/>
    </row>
    <row r="48" customFormat="false" ht="12.75" hidden="false" customHeight="true" outlineLevel="0" collapsed="false">
      <c r="A48" s="245" t="s">
        <v>190</v>
      </c>
      <c r="C48" s="4"/>
      <c r="D48" s="177" t="n">
        <f aca="false">E73</f>
        <v>0</v>
      </c>
      <c r="E48" s="1"/>
      <c r="F48" s="251"/>
      <c r="G48" s="252"/>
      <c r="H48" s="253"/>
      <c r="I48" s="253"/>
      <c r="J48" s="254"/>
      <c r="K48" s="255"/>
      <c r="L48" s="256"/>
      <c r="M48" s="1"/>
      <c r="N48" s="246" t="n">
        <v>0</v>
      </c>
      <c r="O48" s="246"/>
      <c r="P48" s="177" t="n">
        <v>0</v>
      </c>
      <c r="Q48" s="70"/>
      <c r="R48" s="70"/>
      <c r="AN48" s="1"/>
      <c r="AO48" s="1"/>
      <c r="AP48" s="1"/>
      <c r="AQ48" s="1"/>
      <c r="AR48" s="1"/>
      <c r="AS48" s="1"/>
    </row>
    <row r="49" customFormat="false" ht="12.75" hidden="true" customHeight="true" outlineLevel="0" collapsed="false">
      <c r="A49" s="245" t="s">
        <v>191</v>
      </c>
      <c r="C49" s="4"/>
      <c r="D49" s="177" t="n">
        <v>0</v>
      </c>
      <c r="E49" s="1"/>
      <c r="F49" s="1"/>
      <c r="G49" s="1"/>
      <c r="H49" s="1"/>
      <c r="I49" s="1"/>
      <c r="J49" s="213"/>
      <c r="K49" s="1"/>
      <c r="L49" s="1"/>
      <c r="M49" s="1"/>
      <c r="N49" s="177" t="n">
        <v>0</v>
      </c>
      <c r="O49" s="177" t="n">
        <v>0</v>
      </c>
      <c r="P49" s="204" t="n">
        <v>0</v>
      </c>
      <c r="Q49" s="70"/>
      <c r="R49" s="70"/>
      <c r="AN49" s="1"/>
      <c r="AO49" s="1"/>
      <c r="AP49" s="1"/>
      <c r="AQ49" s="1"/>
      <c r="AR49" s="1"/>
      <c r="AS49" s="1"/>
    </row>
    <row r="50" customFormat="false" ht="12.75" hidden="false" customHeight="true" outlineLevel="0" collapsed="false">
      <c r="A50" s="245" t="s">
        <v>192</v>
      </c>
      <c r="C50" s="4"/>
      <c r="D50" s="257" t="n">
        <f aca="false">SUM(D44:D48)</f>
        <v>0</v>
      </c>
      <c r="E50" s="1"/>
      <c r="F50" s="1"/>
      <c r="G50" s="1"/>
      <c r="H50" s="1"/>
      <c r="I50" s="1"/>
      <c r="J50" s="213"/>
      <c r="K50" s="1"/>
      <c r="L50" s="1"/>
      <c r="M50" s="1"/>
      <c r="N50" s="257" t="n">
        <v>0</v>
      </c>
      <c r="O50" s="257" t="n">
        <f aca="false">SUM(O44:O48)</f>
        <v>0</v>
      </c>
      <c r="P50" s="257" t="n">
        <v>0</v>
      </c>
      <c r="Q50" s="70"/>
      <c r="R50" s="70"/>
      <c r="V50" s="258" t="n">
        <f aca="false">Y55+AA55</f>
        <v>0</v>
      </c>
      <c r="AN50" s="1"/>
      <c r="AO50" s="1"/>
      <c r="AP50" s="1"/>
      <c r="AQ50" s="1"/>
      <c r="AR50" s="1"/>
      <c r="AS50" s="1"/>
    </row>
    <row r="51" customFormat="false" ht="12.75" hidden="false" customHeight="true" outlineLevel="0" collapsed="false">
      <c r="A51" s="127"/>
      <c r="C51" s="4"/>
      <c r="D51" s="1"/>
      <c r="E51" s="213"/>
      <c r="F51" s="1"/>
      <c r="G51" s="155"/>
      <c r="H51" s="213"/>
      <c r="I51" s="1"/>
      <c r="J51" s="213"/>
      <c r="K51" s="1"/>
      <c r="L51" s="1"/>
      <c r="M51" s="1"/>
      <c r="N51" s="1"/>
      <c r="O51" s="1"/>
      <c r="P51" s="1"/>
      <c r="Q51" s="70"/>
      <c r="R51" s="70"/>
      <c r="V51" s="258" t="n">
        <f aca="false">W55</f>
        <v>0</v>
      </c>
      <c r="AN51" s="1"/>
      <c r="AO51" s="1"/>
      <c r="AP51" s="1"/>
      <c r="AQ51" s="1"/>
      <c r="AR51" s="1"/>
      <c r="AS51" s="1"/>
    </row>
    <row r="52" customFormat="false" ht="12.75" hidden="false" customHeight="true" outlineLevel="0" collapsed="false">
      <c r="A52" s="1"/>
      <c r="B52" s="1"/>
      <c r="C52" s="1"/>
      <c r="D52" s="1"/>
      <c r="G52" s="1"/>
      <c r="H52" s="1"/>
      <c r="I52" s="1"/>
      <c r="J52" s="213"/>
      <c r="K52" s="1"/>
      <c r="L52" s="1"/>
      <c r="M52" s="1"/>
      <c r="N52" s="1"/>
      <c r="O52" s="1"/>
      <c r="P52" s="1"/>
      <c r="Q52" s="70"/>
      <c r="R52" s="70"/>
      <c r="AN52" s="1"/>
      <c r="AO52" s="1"/>
      <c r="AP52" s="1"/>
      <c r="AQ52" s="1"/>
      <c r="AR52" s="1"/>
      <c r="AS52" s="1"/>
    </row>
    <row r="53" customFormat="false" ht="12.75" hidden="false" customHeight="true" outlineLevel="0" collapsed="false">
      <c r="A53" s="148" t="s">
        <v>193</v>
      </c>
      <c r="C53" s="4"/>
      <c r="D53" s="209" t="n">
        <v>15520</v>
      </c>
      <c r="E53" s="1"/>
      <c r="F53" s="1"/>
      <c r="G53" s="1"/>
      <c r="H53" s="1"/>
      <c r="I53" s="1"/>
      <c r="J53" s="70"/>
      <c r="K53" s="1"/>
      <c r="L53" s="1"/>
      <c r="M53" s="1"/>
      <c r="N53" s="1"/>
      <c r="O53" s="1"/>
      <c r="P53" s="1"/>
      <c r="Q53" s="70"/>
      <c r="R53" s="70"/>
      <c r="AJ53" s="1"/>
      <c r="AK53" s="1"/>
      <c r="AN53" s="1"/>
      <c r="AO53" s="1"/>
      <c r="AP53" s="1"/>
      <c r="AQ53" s="1"/>
      <c r="AR53" s="1"/>
      <c r="AS53" s="1"/>
    </row>
    <row r="54" customFormat="false" ht="12.75" hidden="false" customHeight="true" outlineLevel="0" collapsed="false">
      <c r="A54" s="1"/>
      <c r="E54" s="1"/>
      <c r="F54" s="1"/>
      <c r="G54" s="1"/>
      <c r="H54" s="1"/>
      <c r="I54" s="1"/>
      <c r="J54" s="70"/>
      <c r="K54" s="1"/>
      <c r="L54" s="1"/>
      <c r="M54" s="1"/>
      <c r="N54" s="1"/>
      <c r="O54" s="1"/>
      <c r="P54" s="1"/>
      <c r="Q54" s="70"/>
      <c r="R54" s="70"/>
      <c r="AJ54" s="1"/>
      <c r="AK54" s="1"/>
      <c r="AN54" s="1"/>
      <c r="AO54" s="1"/>
      <c r="AP54" s="1"/>
      <c r="AQ54" s="1"/>
      <c r="AR54" s="1"/>
      <c r="AS54" s="1"/>
    </row>
    <row r="55" customFormat="false" ht="12.75" hidden="true" customHeight="true" outlineLevel="0" collapsed="false">
      <c r="A55" s="1"/>
      <c r="E55" s="1"/>
      <c r="F55" s="1"/>
      <c r="G55" s="1"/>
      <c r="H55" s="1"/>
      <c r="I55" s="1"/>
      <c r="J55" s="70"/>
      <c r="K55" s="1"/>
      <c r="L55" s="1"/>
      <c r="M55" s="1"/>
      <c r="N55" s="1"/>
      <c r="O55" s="1"/>
      <c r="P55" s="1"/>
      <c r="Q55" s="70"/>
      <c r="R55" s="70"/>
      <c r="AJ55" s="1"/>
      <c r="AK55" s="1"/>
      <c r="AN55" s="1"/>
      <c r="AO55" s="1"/>
      <c r="AP55" s="1"/>
      <c r="AQ55" s="1"/>
      <c r="AR55" s="1"/>
      <c r="AS55" s="1"/>
    </row>
    <row r="56" customFormat="false" ht="12.75" hidden="true" customHeight="true" outlineLevel="0" collapsed="false">
      <c r="A56" s="1"/>
      <c r="E56" s="1"/>
      <c r="F56" s="1"/>
      <c r="G56" s="1"/>
      <c r="H56" s="1"/>
      <c r="I56" s="1"/>
      <c r="J56" s="70"/>
      <c r="K56" s="70"/>
      <c r="L56" s="247"/>
      <c r="M56" s="40"/>
      <c r="N56" s="40"/>
      <c r="O56" s="70"/>
      <c r="P56" s="70"/>
      <c r="Q56" s="70"/>
      <c r="R56" s="70"/>
      <c r="AJ56" s="1"/>
      <c r="AK56" s="1"/>
      <c r="AN56" s="1"/>
      <c r="AO56" s="1"/>
      <c r="AP56" s="1"/>
      <c r="AQ56" s="1"/>
      <c r="AR56" s="1"/>
      <c r="AS56" s="1"/>
    </row>
    <row r="57" customFormat="false" ht="12.75" hidden="true" customHeight="true" outlineLevel="0" collapsed="false">
      <c r="A57" s="1"/>
      <c r="D57" s="1"/>
      <c r="E57" s="1"/>
      <c r="F57" s="1"/>
      <c r="G57" s="1"/>
      <c r="H57" s="1"/>
      <c r="I57" s="259"/>
      <c r="J57" s="70"/>
      <c r="K57" s="70"/>
      <c r="L57" s="247"/>
      <c r="M57" s="40"/>
      <c r="N57" s="40"/>
      <c r="O57" s="70"/>
      <c r="P57" s="70"/>
      <c r="Q57" s="70"/>
      <c r="R57" s="70"/>
      <c r="AJ57" s="1"/>
      <c r="AK57" s="1"/>
      <c r="AN57" s="1"/>
      <c r="AO57" s="1"/>
      <c r="AP57" s="1"/>
      <c r="AQ57" s="1"/>
      <c r="AR57" s="1"/>
      <c r="AS57" s="1"/>
    </row>
    <row r="58" customFormat="false" ht="12.75" hidden="true" customHeight="true" outlineLevel="0" collapsed="false">
      <c r="A58" s="1"/>
      <c r="D58" s="1"/>
      <c r="E58" s="1"/>
      <c r="F58" s="1"/>
      <c r="G58" s="1"/>
      <c r="H58" s="1"/>
      <c r="I58" s="259"/>
      <c r="J58" s="70"/>
      <c r="K58" s="70"/>
      <c r="L58" s="247"/>
      <c r="M58" s="40"/>
      <c r="N58" s="40"/>
      <c r="O58" s="70"/>
      <c r="P58" s="70"/>
      <c r="Q58" s="70"/>
      <c r="R58" s="70"/>
      <c r="AJ58" s="1"/>
      <c r="AK58" s="1"/>
      <c r="AN58" s="1"/>
      <c r="AO58" s="1"/>
      <c r="AP58" s="1"/>
      <c r="AQ58" s="1"/>
      <c r="AR58" s="1"/>
      <c r="AS58" s="1"/>
    </row>
    <row r="59" customFormat="false" ht="12.75" hidden="true" customHeight="true" outlineLevel="0" collapsed="false">
      <c r="A59" s="1"/>
      <c r="D59" s="1"/>
      <c r="E59" s="1"/>
      <c r="F59" s="1"/>
      <c r="G59" s="1"/>
      <c r="H59" s="1"/>
      <c r="I59" s="259"/>
      <c r="J59" s="70"/>
      <c r="K59" s="70"/>
      <c r="L59" s="247"/>
      <c r="M59" s="40"/>
      <c r="N59" s="40"/>
      <c r="O59" s="70"/>
      <c r="P59" s="70"/>
      <c r="Q59" s="70"/>
      <c r="R59" s="70"/>
      <c r="AJ59" s="1"/>
      <c r="AK59" s="1"/>
      <c r="AN59" s="1"/>
      <c r="AO59" s="1"/>
      <c r="AP59" s="1"/>
      <c r="AQ59" s="1"/>
      <c r="AR59" s="1"/>
      <c r="AS59" s="1"/>
    </row>
    <row r="60" customFormat="false" ht="12.75" hidden="true" customHeight="true" outlineLevel="0" collapsed="false">
      <c r="A60" s="1"/>
      <c r="D60" s="1"/>
      <c r="E60" s="1"/>
      <c r="F60" s="1"/>
      <c r="G60" s="1"/>
      <c r="H60" s="1"/>
      <c r="I60" s="259"/>
      <c r="J60" s="70"/>
      <c r="K60" s="70"/>
      <c r="L60" s="247"/>
      <c r="M60" s="40"/>
      <c r="N60" s="40"/>
      <c r="O60" s="70"/>
      <c r="P60" s="70"/>
      <c r="Q60" s="70"/>
      <c r="R60" s="70"/>
      <c r="AJ60" s="1"/>
      <c r="AK60" s="1"/>
      <c r="AN60" s="1"/>
      <c r="AO60" s="1"/>
      <c r="AP60" s="1"/>
      <c r="AQ60" s="1"/>
      <c r="AR60" s="1"/>
      <c r="AS60" s="1"/>
    </row>
    <row r="61" customFormat="false" ht="12.75" hidden="true" customHeight="true" outlineLevel="0" collapsed="false">
      <c r="A61" s="1"/>
      <c r="D61" s="1"/>
      <c r="E61" s="1"/>
      <c r="F61" s="1"/>
      <c r="G61" s="1"/>
      <c r="H61" s="1"/>
      <c r="I61" s="259"/>
      <c r="J61" s="70"/>
      <c r="K61" s="70"/>
      <c r="L61" s="247"/>
      <c r="M61" s="40"/>
      <c r="N61" s="40"/>
      <c r="O61" s="70"/>
      <c r="P61" s="70"/>
      <c r="Q61" s="70"/>
      <c r="R61" s="70"/>
      <c r="AJ61" s="1"/>
      <c r="AK61" s="1"/>
      <c r="AN61" s="1"/>
      <c r="AO61" s="1"/>
      <c r="AP61" s="1"/>
      <c r="AQ61" s="1"/>
      <c r="AR61" s="1"/>
      <c r="AS61" s="1"/>
    </row>
    <row r="62" customFormat="false" ht="12.75" hidden="true" customHeight="true" outlineLevel="0" collapsed="false">
      <c r="A62" s="1"/>
      <c r="D62" s="1"/>
      <c r="E62" s="1"/>
      <c r="F62" s="1"/>
      <c r="G62" s="1"/>
      <c r="H62" s="1"/>
      <c r="I62" s="1"/>
      <c r="J62" s="70"/>
      <c r="K62" s="70"/>
      <c r="L62" s="247"/>
      <c r="M62" s="40"/>
      <c r="N62" s="40"/>
      <c r="O62" s="70"/>
      <c r="P62" s="70"/>
      <c r="Q62" s="70"/>
      <c r="R62" s="70"/>
      <c r="AJ62" s="1"/>
      <c r="AK62" s="1"/>
      <c r="AN62" s="1"/>
      <c r="AO62" s="1"/>
      <c r="AP62" s="1"/>
      <c r="AQ62" s="1"/>
      <c r="AR62" s="1"/>
      <c r="AS62" s="1"/>
    </row>
    <row r="63" customFormat="false" ht="12.75" hidden="false" customHeight="true" outlineLevel="0" collapsed="false">
      <c r="A63" s="1"/>
      <c r="E63" s="1"/>
      <c r="F63" s="1"/>
      <c r="G63" s="1"/>
      <c r="H63" s="1"/>
      <c r="I63" s="1"/>
      <c r="J63" s="70"/>
      <c r="K63" s="70"/>
      <c r="L63" s="247"/>
      <c r="M63" s="40"/>
      <c r="N63" s="40"/>
      <c r="O63" s="70"/>
      <c r="P63" s="70"/>
      <c r="Q63" s="70"/>
      <c r="R63" s="70"/>
      <c r="AJ63" s="1"/>
      <c r="AK63" s="1"/>
      <c r="AN63" s="1"/>
      <c r="AO63" s="1"/>
      <c r="AP63" s="1"/>
      <c r="AQ63" s="1"/>
      <c r="AR63" s="1"/>
      <c r="AS63" s="1"/>
    </row>
    <row r="64" customFormat="false" ht="12.75" hidden="false" customHeight="true" outlineLevel="0" collapsed="false">
      <c r="A64" s="1"/>
      <c r="E64" s="1"/>
      <c r="F64" s="1"/>
      <c r="G64" s="1"/>
      <c r="H64" s="260" t="s">
        <v>81</v>
      </c>
      <c r="I64" s="1"/>
      <c r="J64" s="70"/>
      <c r="K64" s="70"/>
      <c r="L64" s="247"/>
      <c r="M64" s="40"/>
      <c r="N64" s="40"/>
      <c r="O64" s="70"/>
      <c r="P64" s="70"/>
      <c r="Q64" s="70"/>
      <c r="R64" s="70"/>
      <c r="AJ64" s="1"/>
      <c r="AK64" s="1"/>
      <c r="AN64" s="1"/>
      <c r="AO64" s="1"/>
      <c r="AP64" s="1"/>
      <c r="AQ64" s="1"/>
      <c r="AR64" s="1"/>
      <c r="AS64" s="1"/>
    </row>
    <row r="65" customFormat="false" ht="12.75" hidden="false" customHeight="true" outlineLevel="0" collapsed="false">
      <c r="A65" s="1"/>
      <c r="H65" s="261" t="n">
        <f aca="false">H70</f>
        <v>37165</v>
      </c>
      <c r="I65" s="262" t="n">
        <f aca="false">H65+1</f>
        <v>37166</v>
      </c>
      <c r="J65" s="262" t="n">
        <f aca="false">I65+1</f>
        <v>37167</v>
      </c>
      <c r="K65" s="262" t="n">
        <f aca="false">J65+1</f>
        <v>37168</v>
      </c>
      <c r="L65" s="262" t="n">
        <f aca="false">K65+1</f>
        <v>37169</v>
      </c>
      <c r="M65" s="262" t="n">
        <f aca="false">L65+1</f>
        <v>37170</v>
      </c>
      <c r="N65" s="262" t="n">
        <f aca="false">M65+1</f>
        <v>37171</v>
      </c>
      <c r="O65" s="262" t="n">
        <f aca="false">N65+1</f>
        <v>37172</v>
      </c>
      <c r="P65" s="262" t="n">
        <f aca="false">O65+1</f>
        <v>37173</v>
      </c>
      <c r="Q65" s="262" t="n">
        <f aca="false">P65+1</f>
        <v>37174</v>
      </c>
      <c r="R65" s="262" t="n">
        <f aca="false">Q65+1</f>
        <v>37175</v>
      </c>
      <c r="S65" s="262" t="n">
        <f aca="false">R65+1</f>
        <v>37176</v>
      </c>
      <c r="T65" s="262" t="n">
        <f aca="false">S65+1</f>
        <v>37177</v>
      </c>
      <c r="U65" s="262" t="n">
        <f aca="false">T65+1</f>
        <v>37178</v>
      </c>
      <c r="V65" s="262" t="n">
        <f aca="false">U65+1</f>
        <v>37179</v>
      </c>
      <c r="W65" s="262" t="n">
        <f aca="false">V65+1</f>
        <v>37180</v>
      </c>
      <c r="X65" s="262" t="n">
        <f aca="false">W65+1</f>
        <v>37181</v>
      </c>
      <c r="Y65" s="262" t="n">
        <f aca="false">X65+1</f>
        <v>37182</v>
      </c>
      <c r="Z65" s="262" t="n">
        <f aca="false">Y65+1</f>
        <v>37183</v>
      </c>
      <c r="AA65" s="262" t="n">
        <f aca="false">Z65+1</f>
        <v>37184</v>
      </c>
      <c r="AB65" s="262" t="n">
        <f aca="false">AA65+1</f>
        <v>37185</v>
      </c>
      <c r="AC65" s="262" t="n">
        <f aca="false">AB65+1</f>
        <v>37186</v>
      </c>
      <c r="AD65" s="262" t="n">
        <f aca="false">AC65+1</f>
        <v>37187</v>
      </c>
      <c r="AE65" s="262" t="n">
        <f aca="false">AD65+1</f>
        <v>37188</v>
      </c>
      <c r="AF65" s="262" t="n">
        <f aca="false">AE65+1</f>
        <v>37189</v>
      </c>
      <c r="AG65" s="262" t="n">
        <f aca="false">AF65+1</f>
        <v>37190</v>
      </c>
      <c r="AH65" s="262" t="n">
        <f aca="false">AG65+1</f>
        <v>37191</v>
      </c>
      <c r="AI65" s="262" t="n">
        <f aca="false">AH65+1</f>
        <v>37192</v>
      </c>
      <c r="AJ65" s="262" t="n">
        <f aca="false">AI65+1</f>
        <v>37193</v>
      </c>
      <c r="AK65" s="262" t="n">
        <f aca="false">AJ65+1</f>
        <v>37194</v>
      </c>
      <c r="AL65" s="263" t="n">
        <f aca="false">AK65+1</f>
        <v>37195</v>
      </c>
      <c r="AN65" s="1"/>
      <c r="AO65" s="1"/>
      <c r="AP65" s="1"/>
      <c r="AQ65" s="1"/>
      <c r="AR65" s="1"/>
      <c r="AS65" s="1"/>
    </row>
    <row r="66" customFormat="false" ht="12.75" hidden="false" customHeight="true" outlineLevel="0" collapsed="false">
      <c r="D66" s="1"/>
      <c r="E66" s="1"/>
      <c r="F66" s="1"/>
      <c r="G66" s="264" t="s">
        <v>194</v>
      </c>
      <c r="H66" s="265" t="n">
        <f aca="false">VLOOKUP(H$65,$S$8:$AG$38,7,0)+VLOOKUP(H$65,$S$8:$AG38,8,0)</f>
        <v>0</v>
      </c>
      <c r="I66" s="265" t="n">
        <f aca="false">VLOOKUP(I$65,$S$8:$AG$38,7,0)+VLOOKUP(I$65,$S$8:$AG38,8,0)</f>
        <v>0</v>
      </c>
      <c r="J66" s="265" t="n">
        <f aca="false">VLOOKUP(J$65,$S$8:$AG$38,7,0)+VLOOKUP(J$65,$S$8:$AG38,8,0)</f>
        <v>0</v>
      </c>
      <c r="K66" s="265" t="n">
        <f aca="false">VLOOKUP(K$65,$S$8:$AG$38,7,0)+VLOOKUP(K$65,$S$8:$AG38,8,0)</f>
        <v>0</v>
      </c>
      <c r="L66" s="265" t="n">
        <f aca="false">VLOOKUP(L$65,$S$8:$AG$38,7,0)+VLOOKUP(L$65,$S$8:$AG38,8,0)</f>
        <v>0</v>
      </c>
      <c r="M66" s="265" t="n">
        <f aca="false">VLOOKUP(M$65,$S$8:$AG$38,7,0)+VLOOKUP(M$65,$S$8:$AG38,8,0)</f>
        <v>0</v>
      </c>
      <c r="N66" s="265" t="n">
        <f aca="false">VLOOKUP(N$65,$S$8:$AG$38,7,0)+VLOOKUP(N$65,$S$8:$AG38,8,0)</f>
        <v>0</v>
      </c>
      <c r="O66" s="265" t="n">
        <f aca="false">VLOOKUP(O$65,$S$8:$AG$38,7,0)+VLOOKUP(O$65,$S$8:$AG38,8,0)</f>
        <v>0</v>
      </c>
      <c r="P66" s="265" t="n">
        <f aca="false">VLOOKUP(P$65,$S$8:$AG$38,7,0)+VLOOKUP(P$65,$S$8:$AG38,8,0)</f>
        <v>0</v>
      </c>
      <c r="Q66" s="265" t="n">
        <f aca="false">VLOOKUP(Q$65,$S$8:$AG$38,7,0)+VLOOKUP(Q$65,$S$8:$AG38,8,0)</f>
        <v>0</v>
      </c>
      <c r="R66" s="265" t="n">
        <f aca="false">VLOOKUP(R$65,$S$8:$AG$38,7,0)+VLOOKUP(R$65,$S$8:$AG38,8,0)</f>
        <v>0</v>
      </c>
      <c r="S66" s="265" t="n">
        <f aca="false">VLOOKUP(S$65,$S$8:$AG$38,7,0)+VLOOKUP(S$65,$S$8:$AG38,8,0)</f>
        <v>0</v>
      </c>
      <c r="T66" s="265" t="n">
        <f aca="false">VLOOKUP(T$65,$S$8:$AG$38,7,0)+VLOOKUP(T$65,$S$8:$AG38,8,0)</f>
        <v>0</v>
      </c>
      <c r="U66" s="265" t="n">
        <f aca="false">VLOOKUP(U$65,$S$8:$AG$38,7,0)+VLOOKUP(U$65,$S$8:$AG38,8,0)</f>
        <v>0</v>
      </c>
      <c r="V66" s="265" t="n">
        <f aca="false">VLOOKUP(V$65,$S$8:$AG$38,7,0)+VLOOKUP(V$65,$S$8:$AG38,8,0)</f>
        <v>0</v>
      </c>
      <c r="W66" s="265" t="n">
        <f aca="false">VLOOKUP(W$65,$S$8:$AG$38,7,0)+VLOOKUP(W$65,$S$8:$AG38,8,0)</f>
        <v>0</v>
      </c>
      <c r="X66" s="265" t="n">
        <f aca="false">VLOOKUP(X$65,$S$8:$AG$38,7,0)+VLOOKUP(X$65,$S$8:$AG38,8,0)</f>
        <v>0</v>
      </c>
      <c r="Y66" s="265" t="n">
        <f aca="false">VLOOKUP(Y$65,$S$8:$AG$38,7,0)+VLOOKUP(Y$65,$S$8:$AG38,8,0)</f>
        <v>0</v>
      </c>
      <c r="Z66" s="265" t="n">
        <f aca="false">VLOOKUP(Z$65,$S$8:$AG$38,7,0)+VLOOKUP(Z$65,$S$8:$AG38,8,0)</f>
        <v>0</v>
      </c>
      <c r="AA66" s="265" t="n">
        <f aca="false">VLOOKUP(AA$65,$S$8:$AG$38,7,0)+VLOOKUP(AA$65,$S$8:$AG38,8,0)</f>
        <v>0</v>
      </c>
      <c r="AB66" s="265" t="n">
        <f aca="false">VLOOKUP(AB$65,$S$8:$AG$38,7,0)+VLOOKUP(AB$65,$S$8:$AG38,8,0)</f>
        <v>0</v>
      </c>
      <c r="AC66" s="265" t="n">
        <f aca="false">VLOOKUP(AC$65,$S$8:$AG$38,7,0)+VLOOKUP(AC$65,$S$8:$AG38,8,0)</f>
        <v>0</v>
      </c>
      <c r="AD66" s="265" t="n">
        <f aca="false">VLOOKUP(AD$65,$S$8:$AG$38,7,0)+VLOOKUP(AD$65,$S$8:$AG38,8,0)</f>
        <v>0</v>
      </c>
      <c r="AE66" s="265" t="n">
        <f aca="false">VLOOKUP(AE$65,$S$8:$AG$38,7,0)+VLOOKUP(AE$65,$S$8:$AG38,8,0)</f>
        <v>0</v>
      </c>
      <c r="AF66" s="265" t="n">
        <f aca="false">VLOOKUP(AF$65,$S$8:$AG$38,7,0)+VLOOKUP(AF$65,$S$8:$AG38,8,0)</f>
        <v>0</v>
      </c>
      <c r="AG66" s="265" t="n">
        <f aca="false">VLOOKUP(AG$65,$S$8:$AG$38,7,0)+VLOOKUP(AG$65,$S$8:$AG38,8,0)</f>
        <v>0</v>
      </c>
      <c r="AH66" s="265" t="n">
        <f aca="false">VLOOKUP(AH$65,$S$8:$AG$38,7,0)+VLOOKUP(AH$65,$S$8:$AG38,8,0)</f>
        <v>0</v>
      </c>
      <c r="AI66" s="265" t="n">
        <f aca="false">VLOOKUP(AI$65,$S$8:$AG$38,7,0)+VLOOKUP(AI$65,$S$8:$AG38,8,0)</f>
        <v>0</v>
      </c>
      <c r="AJ66" s="265" t="n">
        <f aca="false">VLOOKUP(AJ$65,$S$8:$AG$38,7,0)+VLOOKUP(AJ$65,$S$8:$AG38,8,0)</f>
        <v>0</v>
      </c>
      <c r="AK66" s="265" t="n">
        <f aca="false">VLOOKUP(AK$65,$S$8:$AG$38,7,0)+VLOOKUP(AK$65,$S$8:$AG38,8,0)</f>
        <v>0</v>
      </c>
      <c r="AL66" s="265" t="n">
        <f aca="false">VLOOKUP(AL$65,$S$8:$AG$38,7,0)+VLOOKUP(AL$65,$S$8:$AG38,8,0)</f>
        <v>0</v>
      </c>
      <c r="AO66" s="1"/>
      <c r="AP66" s="1"/>
      <c r="AQ66" s="1"/>
      <c r="AR66" s="1"/>
      <c r="AS66" s="1"/>
      <c r="AT66" s="1"/>
    </row>
    <row r="67" customFormat="false" ht="12.75" hidden="false" customHeight="true" outlineLevel="0" collapsed="false">
      <c r="A67" s="266" t="s">
        <v>195</v>
      </c>
      <c r="B67" s="266"/>
      <c r="C67" s="267"/>
      <c r="D67" s="267"/>
      <c r="E67" s="268" t="s">
        <v>196</v>
      </c>
      <c r="F67" s="267"/>
      <c r="G67" s="269" t="s">
        <v>197</v>
      </c>
      <c r="H67" s="270"/>
      <c r="I67" s="271"/>
      <c r="J67" s="271"/>
      <c r="K67" s="271"/>
      <c r="L67" s="271"/>
      <c r="M67" s="271"/>
      <c r="N67" s="271"/>
      <c r="O67" s="271"/>
      <c r="P67" s="271"/>
      <c r="Q67" s="271"/>
      <c r="R67" s="271"/>
      <c r="S67" s="271"/>
      <c r="T67" s="271"/>
      <c r="U67" s="271"/>
      <c r="V67" s="271"/>
      <c r="W67" s="271"/>
      <c r="X67" s="271"/>
      <c r="Y67" s="271"/>
      <c r="Z67" s="271"/>
      <c r="AA67" s="271"/>
      <c r="AB67" s="271"/>
      <c r="AC67" s="271"/>
      <c r="AD67" s="271"/>
      <c r="AE67" s="271"/>
      <c r="AF67" s="271"/>
      <c r="AG67" s="271"/>
      <c r="AH67" s="271"/>
      <c r="AI67" s="271"/>
      <c r="AJ67" s="271"/>
      <c r="AK67" s="271"/>
      <c r="AL67" s="272"/>
      <c r="AM67" s="267"/>
      <c r="AN67" s="267"/>
      <c r="AO67" s="1"/>
      <c r="AP67" s="1"/>
      <c r="AQ67" s="1"/>
      <c r="AR67" s="1"/>
      <c r="AS67" s="1"/>
      <c r="AT67" s="1"/>
    </row>
    <row r="68" customFormat="false" ht="12.75" hidden="false" customHeight="true" outlineLevel="0" collapsed="false">
      <c r="A68" s="273" t="s">
        <v>82</v>
      </c>
      <c r="B68" s="274" t="n">
        <f aca="false">+H47</f>
        <v>465</v>
      </c>
      <c r="C68" s="267"/>
      <c r="D68" s="275" t="s">
        <v>198</v>
      </c>
      <c r="E68" s="275" t="s">
        <v>142</v>
      </c>
      <c r="F68" s="276" t="s">
        <v>199</v>
      </c>
      <c r="G68" s="264" t="s">
        <v>200</v>
      </c>
      <c r="H68" s="277" t="n">
        <f aca="false">SUM(H66:H67)</f>
        <v>0</v>
      </c>
      <c r="I68" s="278" t="n">
        <f aca="false">SUM(I66:I67)</f>
        <v>0</v>
      </c>
      <c r="J68" s="278" t="n">
        <f aca="false">SUM(J66:J67)</f>
        <v>0</v>
      </c>
      <c r="K68" s="278" t="n">
        <f aca="false">SUM(K66:K67)</f>
        <v>0</v>
      </c>
      <c r="L68" s="278" t="n">
        <f aca="false">SUM(L66:L67)</f>
        <v>0</v>
      </c>
      <c r="M68" s="278" t="n">
        <f aca="false">SUM(M66:M67)</f>
        <v>0</v>
      </c>
      <c r="N68" s="278" t="n">
        <f aca="false">SUM(N66:N67)</f>
        <v>0</v>
      </c>
      <c r="O68" s="278" t="n">
        <f aca="false">SUM(O66:O67)</f>
        <v>0</v>
      </c>
      <c r="P68" s="278" t="n">
        <f aca="false">SUM(P66:P67)</f>
        <v>0</v>
      </c>
      <c r="Q68" s="278" t="n">
        <f aca="false">SUM(Q66:Q67)</f>
        <v>0</v>
      </c>
      <c r="R68" s="278" t="n">
        <f aca="false">SUM(R66:R67)</f>
        <v>0</v>
      </c>
      <c r="S68" s="278" t="n">
        <f aca="false">SUM(S66:S67)</f>
        <v>0</v>
      </c>
      <c r="T68" s="278" t="n">
        <f aca="false">SUM(T66:T67)</f>
        <v>0</v>
      </c>
      <c r="U68" s="278" t="n">
        <f aca="false">SUM(U66:U67)</f>
        <v>0</v>
      </c>
      <c r="V68" s="278" t="n">
        <f aca="false">SUM(V66:V67)</f>
        <v>0</v>
      </c>
      <c r="W68" s="278" t="n">
        <f aca="false">SUM(W66:W67)</f>
        <v>0</v>
      </c>
      <c r="X68" s="278" t="n">
        <f aca="false">SUM(X66:X67)</f>
        <v>0</v>
      </c>
      <c r="Y68" s="278" t="n">
        <f aca="false">SUM(Y66:Y67)</f>
        <v>0</v>
      </c>
      <c r="Z68" s="278" t="n">
        <f aca="false">SUM(Z66:Z67)</f>
        <v>0</v>
      </c>
      <c r="AA68" s="278" t="n">
        <f aca="false">SUM(AA66:AA67)</f>
        <v>0</v>
      </c>
      <c r="AB68" s="278" t="n">
        <f aca="false">SUM(AB66:AB67)</f>
        <v>0</v>
      </c>
      <c r="AC68" s="278" t="n">
        <f aca="false">SUM(AC66:AC67)</f>
        <v>0</v>
      </c>
      <c r="AD68" s="278" t="n">
        <f aca="false">SUM(AD66:AD67)</f>
        <v>0</v>
      </c>
      <c r="AE68" s="278" t="n">
        <f aca="false">SUM(AE66:AE67)</f>
        <v>0</v>
      </c>
      <c r="AF68" s="278" t="n">
        <f aca="false">SUM(AF66:AF67)</f>
        <v>0</v>
      </c>
      <c r="AG68" s="278" t="n">
        <f aca="false">SUM(AG66:AG67)</f>
        <v>0</v>
      </c>
      <c r="AH68" s="278" t="n">
        <f aca="false">SUM(AH66:AH67)</f>
        <v>0</v>
      </c>
      <c r="AI68" s="278" t="n">
        <f aca="false">SUM(AI66:AI67)</f>
        <v>0</v>
      </c>
      <c r="AJ68" s="278" t="n">
        <f aca="false">SUM(AJ66:AJ67)</f>
        <v>0</v>
      </c>
      <c r="AK68" s="278" t="n">
        <f aca="false">SUM(AK66:AK67)</f>
        <v>0</v>
      </c>
      <c r="AL68" s="279" t="n">
        <f aca="false">SUM(AL66:AL67)</f>
        <v>0</v>
      </c>
      <c r="AM68" s="267"/>
      <c r="AN68" s="1"/>
      <c r="AO68" s="1"/>
      <c r="AP68" s="1"/>
      <c r="AQ68" s="1"/>
      <c r="AR68" s="1"/>
      <c r="AS68" s="1"/>
      <c r="AT68" s="1"/>
    </row>
    <row r="69" customFormat="false" ht="12.75" hidden="false" customHeight="true" outlineLevel="0" collapsed="false">
      <c r="A69" s="273" t="s">
        <v>80</v>
      </c>
      <c r="B69" s="274" t="n">
        <f aca="false">+I47</f>
        <v>465</v>
      </c>
      <c r="C69" s="267"/>
      <c r="D69" s="280" t="s">
        <v>201</v>
      </c>
      <c r="E69" s="280" t="s">
        <v>201</v>
      </c>
      <c r="F69" s="281" t="s">
        <v>137</v>
      </c>
      <c r="G69" s="282"/>
      <c r="H69" s="283" t="s">
        <v>202</v>
      </c>
      <c r="I69" s="267"/>
      <c r="J69" s="267"/>
      <c r="K69" s="267"/>
      <c r="L69" s="267"/>
      <c r="M69" s="267"/>
      <c r="N69" s="267"/>
      <c r="O69" s="267"/>
      <c r="P69" s="267"/>
      <c r="Q69" s="267"/>
      <c r="R69" s="267"/>
      <c r="S69" s="267"/>
      <c r="T69" s="267"/>
      <c r="U69" s="267"/>
      <c r="V69" s="267"/>
      <c r="W69" s="267"/>
      <c r="X69" s="267"/>
      <c r="Y69" s="267"/>
      <c r="Z69" s="267"/>
      <c r="AA69" s="267"/>
      <c r="AB69" s="267"/>
      <c r="AC69" s="267"/>
      <c r="AD69" s="267"/>
      <c r="AE69" s="267"/>
      <c r="AF69" s="267"/>
      <c r="AG69" s="267"/>
      <c r="AH69" s="267"/>
      <c r="AI69" s="267"/>
      <c r="AJ69" s="267"/>
      <c r="AK69" s="267"/>
      <c r="AL69" s="267"/>
      <c r="AM69" s="267"/>
      <c r="AN69" s="1"/>
      <c r="AO69" s="1"/>
      <c r="AP69" s="1"/>
      <c r="AQ69" s="1"/>
      <c r="AR69" s="1"/>
      <c r="AS69" s="1"/>
      <c r="AT69" s="1"/>
    </row>
    <row r="70" customFormat="false" ht="12.75" hidden="false" customHeight="true" outlineLevel="0" collapsed="false">
      <c r="A70" s="284"/>
      <c r="B70" s="284"/>
      <c r="C70" s="267"/>
      <c r="D70" s="285"/>
      <c r="E70" s="285"/>
      <c r="F70" s="285"/>
      <c r="G70" s="284"/>
      <c r="H70" s="286" t="n">
        <f aca="false">B4</f>
        <v>37165</v>
      </c>
      <c r="I70" s="286" t="n">
        <f aca="false">C4</f>
        <v>0</v>
      </c>
      <c r="J70" s="286" t="n">
        <f aca="false">D4</f>
        <v>0</v>
      </c>
      <c r="K70" s="286" t="str">
        <f aca="false">E4</f>
        <v>Check Figures</v>
      </c>
      <c r="L70" s="286" t="n">
        <f aca="false">F4</f>
        <v>0</v>
      </c>
      <c r="M70" s="286" t="n">
        <f aca="false">G4</f>
        <v>0</v>
      </c>
      <c r="N70" s="286" t="n">
        <f aca="false">H4</f>
        <v>0</v>
      </c>
      <c r="O70" s="286" t="n">
        <f aca="false">I4</f>
        <v>0</v>
      </c>
      <c r="P70" s="286" t="n">
        <f aca="false">J4</f>
        <v>0</v>
      </c>
      <c r="Q70" s="286" t="n">
        <f aca="false">K4</f>
        <v>0</v>
      </c>
      <c r="R70" s="286" t="n">
        <f aca="false">L4</f>
        <v>0</v>
      </c>
      <c r="S70" s="286" t="n">
        <f aca="false">M4</f>
        <v>0</v>
      </c>
      <c r="T70" s="286" t="n">
        <f aca="false">N4</f>
        <v>0</v>
      </c>
      <c r="U70" s="286" t="n">
        <f aca="false">O4</f>
        <v>0</v>
      </c>
      <c r="V70" s="286" t="n">
        <f aca="false">P4</f>
        <v>0</v>
      </c>
      <c r="W70" s="286" t="n">
        <f aca="false">Q4</f>
        <v>0</v>
      </c>
      <c r="X70" s="286" t="n">
        <f aca="false">R4</f>
        <v>0</v>
      </c>
      <c r="Y70" s="286" t="n">
        <f aca="false">S4</f>
        <v>0</v>
      </c>
      <c r="Z70" s="286" t="n">
        <f aca="false">T4</f>
        <v>0</v>
      </c>
      <c r="AA70" s="286" t="n">
        <f aca="false">U4</f>
        <v>0</v>
      </c>
      <c r="AB70" s="286" t="n">
        <f aca="false">V4</f>
        <v>0</v>
      </c>
      <c r="AC70" s="286" t="n">
        <f aca="false">W4</f>
        <v>0</v>
      </c>
      <c r="AD70" s="286" t="n">
        <f aca="false">X4</f>
        <v>0</v>
      </c>
      <c r="AE70" s="286" t="n">
        <f aca="false">Y4</f>
        <v>0</v>
      </c>
      <c r="AF70" s="286" t="n">
        <f aca="false">Z4</f>
        <v>0</v>
      </c>
      <c r="AG70" s="286" t="n">
        <f aca="false">AA4</f>
        <v>0</v>
      </c>
      <c r="AH70" s="286" t="n">
        <f aca="false">AB4</f>
        <v>0</v>
      </c>
      <c r="AI70" s="286" t="n">
        <f aca="false">AC4</f>
        <v>0</v>
      </c>
      <c r="AJ70" s="286" t="n">
        <f aca="false">AD4</f>
        <v>0</v>
      </c>
      <c r="AK70" s="286" t="n">
        <f aca="false">AE4</f>
        <v>0</v>
      </c>
      <c r="AL70" s="286" t="n">
        <f aca="false">AF4</f>
        <v>0</v>
      </c>
      <c r="AM70" s="275" t="s">
        <v>142</v>
      </c>
      <c r="AN70" s="1"/>
      <c r="AO70" s="1"/>
      <c r="AP70" s="1"/>
      <c r="AQ70" s="1"/>
      <c r="AR70" s="1"/>
      <c r="AS70" s="1"/>
      <c r="AT70" s="1"/>
    </row>
    <row r="71" customFormat="false" ht="12.75" hidden="false" customHeight="true" outlineLevel="0" collapsed="false">
      <c r="A71" s="287" t="s">
        <v>203</v>
      </c>
      <c r="B71" s="288"/>
      <c r="C71" s="289"/>
      <c r="D71" s="290" t="n">
        <v>0</v>
      </c>
      <c r="E71" s="291" t="n">
        <f aca="false">AM71</f>
        <v>0</v>
      </c>
      <c r="F71" s="292" t="n">
        <f aca="false">E71-D71</f>
        <v>0</v>
      </c>
      <c r="G71" s="284"/>
      <c r="H71" s="290" t="n">
        <v>0</v>
      </c>
      <c r="I71" s="290" t="n">
        <v>0</v>
      </c>
      <c r="J71" s="290" t="n">
        <v>0</v>
      </c>
      <c r="K71" s="290" t="n">
        <v>0</v>
      </c>
      <c r="L71" s="290" t="n">
        <v>0</v>
      </c>
      <c r="M71" s="290" t="n">
        <v>0</v>
      </c>
      <c r="N71" s="290" t="n">
        <v>0</v>
      </c>
      <c r="O71" s="290" t="n">
        <v>0</v>
      </c>
      <c r="P71" s="290" t="n">
        <v>0</v>
      </c>
      <c r="Q71" s="290" t="n">
        <v>0</v>
      </c>
      <c r="R71" s="290" t="n">
        <v>0</v>
      </c>
      <c r="S71" s="290" t="n">
        <v>0</v>
      </c>
      <c r="T71" s="290" t="n">
        <v>0</v>
      </c>
      <c r="U71" s="290" t="n">
        <v>0</v>
      </c>
      <c r="V71" s="290" t="n">
        <v>0</v>
      </c>
      <c r="W71" s="290" t="n">
        <v>0</v>
      </c>
      <c r="X71" s="290" t="n">
        <v>0</v>
      </c>
      <c r="Y71" s="290" t="n">
        <v>0</v>
      </c>
      <c r="Z71" s="290" t="n">
        <v>0</v>
      </c>
      <c r="AA71" s="290" t="n">
        <v>0</v>
      </c>
      <c r="AB71" s="290" t="n">
        <v>0</v>
      </c>
      <c r="AC71" s="290" t="n">
        <v>0</v>
      </c>
      <c r="AD71" s="290" t="n">
        <v>0</v>
      </c>
      <c r="AE71" s="290" t="n">
        <v>0</v>
      </c>
      <c r="AF71" s="290" t="n">
        <v>0</v>
      </c>
      <c r="AG71" s="290" t="n">
        <v>0</v>
      </c>
      <c r="AH71" s="290" t="n">
        <v>0</v>
      </c>
      <c r="AI71" s="290" t="n">
        <v>0</v>
      </c>
      <c r="AJ71" s="290" t="n">
        <v>0</v>
      </c>
      <c r="AK71" s="290" t="n">
        <v>0</v>
      </c>
      <c r="AL71" s="290" t="n">
        <v>0</v>
      </c>
      <c r="AM71" s="293" t="n">
        <f aca="false">SUM(H71:AL71)</f>
        <v>0</v>
      </c>
      <c r="AN71" s="59"/>
      <c r="AO71" s="59"/>
      <c r="AP71" s="59"/>
      <c r="AQ71" s="59"/>
      <c r="AR71" s="59"/>
      <c r="AS71" s="59"/>
      <c r="AT71" s="59"/>
      <c r="AU71" s="294"/>
      <c r="AV71" s="294"/>
      <c r="AW71" s="294"/>
      <c r="AX71" s="294"/>
    </row>
    <row r="72" customFormat="false" ht="12.75" hidden="true" customHeight="true" outlineLevel="0" collapsed="false">
      <c r="A72" s="295" t="s">
        <v>204</v>
      </c>
      <c r="B72" s="288"/>
      <c r="C72" s="289"/>
      <c r="D72" s="296" t="n">
        <v>0</v>
      </c>
      <c r="E72" s="297" t="n">
        <f aca="false">AM72</f>
        <v>0</v>
      </c>
      <c r="F72" s="298" t="n">
        <f aca="false">E72-D72</f>
        <v>0</v>
      </c>
      <c r="G72" s="284"/>
      <c r="H72" s="299" t="n">
        <v>0</v>
      </c>
      <c r="I72" s="299" t="n">
        <v>0</v>
      </c>
      <c r="J72" s="299" t="n">
        <v>0</v>
      </c>
      <c r="K72" s="299" t="n">
        <v>0</v>
      </c>
      <c r="L72" s="299" t="n">
        <v>0</v>
      </c>
      <c r="M72" s="299" t="n">
        <v>0</v>
      </c>
      <c r="N72" s="299" t="n">
        <v>0</v>
      </c>
      <c r="O72" s="299" t="n">
        <v>0</v>
      </c>
      <c r="P72" s="299" t="n">
        <v>0</v>
      </c>
      <c r="Q72" s="299" t="n">
        <v>0</v>
      </c>
      <c r="R72" s="299" t="n">
        <v>0</v>
      </c>
      <c r="S72" s="299" t="n">
        <v>0</v>
      </c>
      <c r="T72" s="299" t="n">
        <v>0</v>
      </c>
      <c r="U72" s="299" t="n">
        <v>0</v>
      </c>
      <c r="V72" s="299" t="n">
        <v>0</v>
      </c>
      <c r="W72" s="299" t="n">
        <v>0</v>
      </c>
      <c r="X72" s="299" t="n">
        <v>0</v>
      </c>
      <c r="Y72" s="299" t="n">
        <v>0</v>
      </c>
      <c r="Z72" s="299" t="n">
        <v>0</v>
      </c>
      <c r="AA72" s="299" t="n">
        <v>0</v>
      </c>
      <c r="AB72" s="299" t="n">
        <v>0</v>
      </c>
      <c r="AC72" s="299" t="n">
        <v>0</v>
      </c>
      <c r="AD72" s="299" t="n">
        <v>0</v>
      </c>
      <c r="AE72" s="299" t="n">
        <v>0</v>
      </c>
      <c r="AF72" s="299" t="n">
        <v>0</v>
      </c>
      <c r="AG72" s="299" t="n">
        <v>0</v>
      </c>
      <c r="AH72" s="299" t="n">
        <v>0</v>
      </c>
      <c r="AI72" s="299" t="n">
        <v>0</v>
      </c>
      <c r="AJ72" s="299" t="n">
        <v>0</v>
      </c>
      <c r="AK72" s="299" t="n">
        <v>0</v>
      </c>
      <c r="AL72" s="299" t="n">
        <v>0</v>
      </c>
      <c r="AM72" s="293" t="n">
        <f aca="false">SUM(H72:AL72)</f>
        <v>0</v>
      </c>
      <c r="AN72" s="59"/>
      <c r="AO72" s="59"/>
      <c r="AP72" s="59"/>
      <c r="AQ72" s="59"/>
      <c r="AR72" s="59"/>
      <c r="AS72" s="59"/>
      <c r="AT72" s="59"/>
      <c r="AU72" s="294"/>
      <c r="AV72" s="294"/>
      <c r="AW72" s="294"/>
      <c r="AX72" s="294"/>
    </row>
    <row r="73" customFormat="false" ht="12.75" hidden="true" customHeight="true" outlineLevel="0" collapsed="false">
      <c r="A73" s="295" t="s">
        <v>173</v>
      </c>
      <c r="B73" s="288"/>
      <c r="C73" s="289"/>
      <c r="D73" s="296" t="n">
        <v>0</v>
      </c>
      <c r="E73" s="297" t="n">
        <f aca="false">AM73</f>
        <v>0</v>
      </c>
      <c r="F73" s="298" t="n">
        <f aca="false">E73-D73</f>
        <v>0</v>
      </c>
      <c r="G73" s="284"/>
      <c r="H73" s="299" t="n">
        <v>0</v>
      </c>
      <c r="I73" s="299" t="n">
        <v>0</v>
      </c>
      <c r="J73" s="299" t="n">
        <v>0</v>
      </c>
      <c r="K73" s="299" t="n">
        <v>0</v>
      </c>
      <c r="L73" s="299" t="n">
        <v>0</v>
      </c>
      <c r="M73" s="299" t="n">
        <v>0</v>
      </c>
      <c r="N73" s="299" t="n">
        <v>0</v>
      </c>
      <c r="O73" s="299" t="n">
        <v>0</v>
      </c>
      <c r="P73" s="299" t="n">
        <v>0</v>
      </c>
      <c r="Q73" s="299" t="n">
        <v>0</v>
      </c>
      <c r="R73" s="299" t="n">
        <v>0</v>
      </c>
      <c r="S73" s="299" t="n">
        <v>0</v>
      </c>
      <c r="T73" s="299" t="n">
        <v>0</v>
      </c>
      <c r="U73" s="299" t="n">
        <v>0</v>
      </c>
      <c r="V73" s="299" t="n">
        <v>0</v>
      </c>
      <c r="W73" s="299" t="n">
        <v>0</v>
      </c>
      <c r="X73" s="299" t="n">
        <v>0</v>
      </c>
      <c r="Y73" s="299" t="n">
        <v>0</v>
      </c>
      <c r="Z73" s="299" t="n">
        <v>0</v>
      </c>
      <c r="AA73" s="299" t="n">
        <v>0</v>
      </c>
      <c r="AB73" s="299" t="n">
        <v>0</v>
      </c>
      <c r="AC73" s="299" t="n">
        <v>0</v>
      </c>
      <c r="AD73" s="299" t="n">
        <v>0</v>
      </c>
      <c r="AE73" s="299" t="n">
        <v>0</v>
      </c>
      <c r="AF73" s="299" t="n">
        <v>0</v>
      </c>
      <c r="AG73" s="299" t="n">
        <v>0</v>
      </c>
      <c r="AH73" s="299" t="n">
        <v>0</v>
      </c>
      <c r="AI73" s="299" t="n">
        <v>0</v>
      </c>
      <c r="AJ73" s="299" t="n">
        <v>0</v>
      </c>
      <c r="AK73" s="299" t="n">
        <v>0</v>
      </c>
      <c r="AL73" s="299" t="n">
        <v>0</v>
      </c>
      <c r="AM73" s="293" t="n">
        <f aca="false">SUM(H73:AL73)</f>
        <v>0</v>
      </c>
      <c r="AN73" s="59"/>
      <c r="AO73" s="59"/>
      <c r="AP73" s="59"/>
      <c r="AQ73" s="59"/>
      <c r="AR73" s="59"/>
      <c r="AS73" s="59"/>
      <c r="AT73" s="59"/>
      <c r="AU73" s="294"/>
      <c r="AV73" s="294"/>
      <c r="AW73" s="294"/>
      <c r="AX73" s="294"/>
    </row>
    <row r="74" customFormat="false" ht="12.75" hidden="false" customHeight="true" outlineLevel="0" collapsed="false">
      <c r="A74" s="300" t="s">
        <v>205</v>
      </c>
      <c r="B74" s="284"/>
      <c r="C74" s="267"/>
      <c r="D74" s="301"/>
      <c r="E74" s="302"/>
      <c r="F74" s="302"/>
      <c r="G74" s="284"/>
      <c r="H74" s="301"/>
      <c r="I74" s="301"/>
      <c r="J74" s="301"/>
      <c r="K74" s="301"/>
      <c r="L74" s="301"/>
      <c r="M74" s="301"/>
      <c r="N74" s="301"/>
      <c r="O74" s="301"/>
      <c r="P74" s="301"/>
      <c r="Q74" s="301"/>
      <c r="R74" s="301"/>
      <c r="S74" s="301"/>
      <c r="T74" s="301"/>
      <c r="U74" s="301"/>
      <c r="V74" s="301"/>
      <c r="W74" s="301"/>
      <c r="X74" s="301"/>
      <c r="Y74" s="301"/>
      <c r="Z74" s="301"/>
      <c r="AA74" s="301"/>
      <c r="AB74" s="301"/>
      <c r="AC74" s="301"/>
      <c r="AD74" s="301"/>
      <c r="AE74" s="301"/>
      <c r="AF74" s="301"/>
      <c r="AG74" s="301"/>
      <c r="AH74" s="301"/>
      <c r="AI74" s="301"/>
      <c r="AJ74" s="301"/>
      <c r="AK74" s="301"/>
      <c r="AL74" s="301"/>
      <c r="AM74" s="301"/>
      <c r="AN74" s="59"/>
      <c r="AO74" s="59"/>
      <c r="AP74" s="59"/>
      <c r="AQ74" s="59"/>
      <c r="AR74" s="59"/>
      <c r="AS74" s="59"/>
      <c r="AT74" s="59"/>
      <c r="AU74" s="294"/>
      <c r="AV74" s="294"/>
      <c r="AW74" s="294"/>
      <c r="AX74" s="294"/>
    </row>
    <row r="75" customFormat="false" ht="12.75" hidden="false" customHeight="true" outlineLevel="0" collapsed="false">
      <c r="A75" s="284" t="s">
        <v>206</v>
      </c>
      <c r="B75" s="284"/>
      <c r="C75" s="267"/>
      <c r="D75" s="301"/>
      <c r="E75" s="302"/>
      <c r="F75" s="302"/>
      <c r="G75" s="284"/>
      <c r="H75" s="301"/>
      <c r="I75" s="301"/>
      <c r="J75" s="301"/>
      <c r="K75" s="301"/>
      <c r="L75" s="301"/>
      <c r="M75" s="301"/>
      <c r="N75" s="301"/>
      <c r="O75" s="301"/>
      <c r="P75" s="301"/>
      <c r="Q75" s="301"/>
      <c r="R75" s="301"/>
      <c r="S75" s="301"/>
      <c r="T75" s="301"/>
      <c r="U75" s="301"/>
      <c r="V75" s="301"/>
      <c r="W75" s="301"/>
      <c r="X75" s="301"/>
      <c r="Y75" s="301"/>
      <c r="Z75" s="301"/>
      <c r="AA75" s="301"/>
      <c r="AB75" s="301"/>
      <c r="AC75" s="301"/>
      <c r="AD75" s="301"/>
      <c r="AE75" s="301"/>
      <c r="AF75" s="301"/>
      <c r="AG75" s="301"/>
      <c r="AH75" s="301"/>
      <c r="AI75" s="301"/>
      <c r="AJ75" s="301"/>
      <c r="AK75" s="301"/>
      <c r="AL75" s="301"/>
      <c r="AM75" s="301"/>
      <c r="AN75" s="59"/>
      <c r="AO75" s="59"/>
      <c r="AP75" s="59"/>
      <c r="AQ75" s="59"/>
      <c r="AR75" s="59"/>
      <c r="AS75" s="59"/>
      <c r="AT75" s="59"/>
      <c r="AU75" s="294"/>
      <c r="AV75" s="294"/>
      <c r="AW75" s="294"/>
      <c r="AX75" s="294"/>
    </row>
    <row r="76" customFormat="false" ht="12.75" hidden="false" customHeight="true" outlineLevel="0" collapsed="false">
      <c r="A76" s="303" t="s">
        <v>207</v>
      </c>
      <c r="B76" s="304"/>
      <c r="C76" s="289"/>
      <c r="D76" s="290" t="n">
        <v>0</v>
      </c>
      <c r="E76" s="291" t="n">
        <f aca="false">AM76</f>
        <v>0</v>
      </c>
      <c r="F76" s="305" t="n">
        <f aca="false">E76-D76</f>
        <v>0</v>
      </c>
      <c r="G76" s="284"/>
      <c r="H76" s="306" t="n">
        <v>0</v>
      </c>
      <c r="I76" s="306" t="n">
        <v>0</v>
      </c>
      <c r="J76" s="306" t="n">
        <v>0</v>
      </c>
      <c r="K76" s="306" t="n">
        <v>0</v>
      </c>
      <c r="L76" s="306" t="n">
        <v>0</v>
      </c>
      <c r="M76" s="306" t="n">
        <v>0</v>
      </c>
      <c r="N76" s="306" t="n">
        <v>0</v>
      </c>
      <c r="O76" s="306" t="n">
        <v>0</v>
      </c>
      <c r="P76" s="306" t="n">
        <v>0</v>
      </c>
      <c r="Q76" s="306" t="n">
        <v>0</v>
      </c>
      <c r="R76" s="306" t="n">
        <v>0</v>
      </c>
      <c r="S76" s="306" t="n">
        <v>0</v>
      </c>
      <c r="T76" s="306" t="n">
        <v>0</v>
      </c>
      <c r="U76" s="306" t="n">
        <v>0</v>
      </c>
      <c r="V76" s="306" t="n">
        <v>0</v>
      </c>
      <c r="W76" s="306" t="n">
        <v>0</v>
      </c>
      <c r="X76" s="306" t="n">
        <v>0</v>
      </c>
      <c r="Y76" s="306" t="n">
        <v>0</v>
      </c>
      <c r="Z76" s="306" t="n">
        <v>0</v>
      </c>
      <c r="AA76" s="306" t="n">
        <v>0</v>
      </c>
      <c r="AB76" s="306" t="n">
        <v>0</v>
      </c>
      <c r="AC76" s="306" t="n">
        <v>0</v>
      </c>
      <c r="AD76" s="306" t="n">
        <v>0</v>
      </c>
      <c r="AE76" s="306" t="n">
        <v>0</v>
      </c>
      <c r="AF76" s="306" t="n">
        <v>0</v>
      </c>
      <c r="AG76" s="306" t="n">
        <v>0</v>
      </c>
      <c r="AH76" s="306" t="n">
        <v>0</v>
      </c>
      <c r="AI76" s="306" t="n">
        <v>0</v>
      </c>
      <c r="AJ76" s="306" t="n">
        <v>0</v>
      </c>
      <c r="AK76" s="306" t="n">
        <v>0</v>
      </c>
      <c r="AL76" s="306" t="n">
        <v>0</v>
      </c>
      <c r="AM76" s="293" t="n">
        <f aca="false">SUM(H76:AL76)</f>
        <v>0</v>
      </c>
      <c r="AN76" s="1"/>
      <c r="AO76" s="1"/>
      <c r="AP76" s="1"/>
      <c r="AQ76" s="1"/>
      <c r="AR76" s="1"/>
      <c r="AS76" s="1"/>
      <c r="AT76" s="1"/>
    </row>
    <row r="77" customFormat="false" ht="12.75" hidden="true" customHeight="true" outlineLevel="0" collapsed="false">
      <c r="A77" s="303" t="s">
        <v>208</v>
      </c>
      <c r="B77" s="304"/>
      <c r="C77" s="289"/>
      <c r="D77" s="290" t="n">
        <v>0</v>
      </c>
      <c r="E77" s="291" t="n">
        <f aca="false">AM77</f>
        <v>0</v>
      </c>
      <c r="F77" s="305" t="n">
        <f aca="false">E77-D77</f>
        <v>0</v>
      </c>
      <c r="G77" s="284"/>
      <c r="H77" s="306" t="n">
        <v>0</v>
      </c>
      <c r="I77" s="306" t="n">
        <v>0</v>
      </c>
      <c r="J77" s="306" t="n">
        <v>0</v>
      </c>
      <c r="K77" s="306" t="n">
        <v>0</v>
      </c>
      <c r="L77" s="306" t="n">
        <v>0</v>
      </c>
      <c r="M77" s="306" t="n">
        <v>0</v>
      </c>
      <c r="N77" s="306" t="n">
        <v>0</v>
      </c>
      <c r="O77" s="306" t="n">
        <v>0</v>
      </c>
      <c r="P77" s="306" t="n">
        <v>0</v>
      </c>
      <c r="Q77" s="306" t="n">
        <v>0</v>
      </c>
      <c r="R77" s="306" t="n">
        <v>0</v>
      </c>
      <c r="S77" s="306" t="n">
        <v>0</v>
      </c>
      <c r="T77" s="306" t="n">
        <v>0</v>
      </c>
      <c r="U77" s="306" t="n">
        <v>0</v>
      </c>
      <c r="V77" s="306" t="n">
        <v>0</v>
      </c>
      <c r="W77" s="306" t="n">
        <v>0</v>
      </c>
      <c r="X77" s="306" t="n">
        <v>0</v>
      </c>
      <c r="Y77" s="306" t="n">
        <v>0</v>
      </c>
      <c r="Z77" s="306" t="n">
        <v>0</v>
      </c>
      <c r="AA77" s="306" t="n">
        <v>0</v>
      </c>
      <c r="AB77" s="306" t="n">
        <v>0</v>
      </c>
      <c r="AC77" s="306" t="n">
        <v>0</v>
      </c>
      <c r="AD77" s="306" t="n">
        <v>0</v>
      </c>
      <c r="AE77" s="306" t="n">
        <v>0</v>
      </c>
      <c r="AF77" s="306" t="n">
        <v>0</v>
      </c>
      <c r="AG77" s="306" t="n">
        <v>0</v>
      </c>
      <c r="AH77" s="306" t="n">
        <v>0</v>
      </c>
      <c r="AI77" s="306" t="n">
        <v>0</v>
      </c>
      <c r="AJ77" s="306" t="n">
        <v>0</v>
      </c>
      <c r="AK77" s="306" t="n">
        <v>0</v>
      </c>
      <c r="AL77" s="306" t="n">
        <v>0</v>
      </c>
      <c r="AM77" s="293" t="n">
        <f aca="false">SUM(H77:AL77)</f>
        <v>0</v>
      </c>
      <c r="AN77" s="1"/>
      <c r="AO77" s="1"/>
      <c r="AP77" s="1"/>
      <c r="AQ77" s="1"/>
      <c r="AR77" s="1"/>
      <c r="AS77" s="1"/>
      <c r="AT77" s="1"/>
    </row>
    <row r="78" customFormat="false" ht="12.75" hidden="true" customHeight="true" outlineLevel="0" collapsed="false">
      <c r="A78" s="303" t="s">
        <v>209</v>
      </c>
      <c r="B78" s="304"/>
      <c r="C78" s="289"/>
      <c r="D78" s="290" t="n">
        <v>0</v>
      </c>
      <c r="E78" s="291" t="n">
        <f aca="false">AM78</f>
        <v>0</v>
      </c>
      <c r="F78" s="305" t="n">
        <f aca="false">E78-D78</f>
        <v>0</v>
      </c>
      <c r="G78" s="284"/>
      <c r="H78" s="306" t="n">
        <v>0</v>
      </c>
      <c r="I78" s="306" t="n">
        <v>0</v>
      </c>
      <c r="J78" s="306" t="n">
        <v>0</v>
      </c>
      <c r="K78" s="306" t="n">
        <v>0</v>
      </c>
      <c r="L78" s="306" t="n">
        <v>0</v>
      </c>
      <c r="M78" s="306" t="n">
        <v>0</v>
      </c>
      <c r="N78" s="306" t="n">
        <v>0</v>
      </c>
      <c r="O78" s="306" t="n">
        <v>0</v>
      </c>
      <c r="P78" s="306" t="n">
        <v>0</v>
      </c>
      <c r="Q78" s="306" t="n">
        <v>0</v>
      </c>
      <c r="R78" s="306" t="n">
        <v>0</v>
      </c>
      <c r="S78" s="306" t="n">
        <v>0</v>
      </c>
      <c r="T78" s="306" t="n">
        <v>0</v>
      </c>
      <c r="U78" s="306" t="n">
        <v>0</v>
      </c>
      <c r="V78" s="306" t="n">
        <v>0</v>
      </c>
      <c r="W78" s="306" t="n">
        <v>0</v>
      </c>
      <c r="X78" s="306" t="n">
        <v>0</v>
      </c>
      <c r="Y78" s="306" t="n">
        <v>0</v>
      </c>
      <c r="Z78" s="306" t="n">
        <v>0</v>
      </c>
      <c r="AA78" s="306" t="n">
        <v>0</v>
      </c>
      <c r="AB78" s="306" t="n">
        <v>0</v>
      </c>
      <c r="AC78" s="306" t="n">
        <v>0</v>
      </c>
      <c r="AD78" s="306" t="n">
        <v>0</v>
      </c>
      <c r="AE78" s="306" t="n">
        <v>0</v>
      </c>
      <c r="AF78" s="306" t="n">
        <v>0</v>
      </c>
      <c r="AG78" s="306" t="n">
        <v>0</v>
      </c>
      <c r="AH78" s="306" t="n">
        <v>0</v>
      </c>
      <c r="AI78" s="306" t="n">
        <v>0</v>
      </c>
      <c r="AJ78" s="306" t="n">
        <v>0</v>
      </c>
      <c r="AK78" s="306" t="n">
        <v>0</v>
      </c>
      <c r="AL78" s="306" t="n">
        <v>0</v>
      </c>
      <c r="AM78" s="293" t="n">
        <f aca="false">SUM(H78:AL78)</f>
        <v>0</v>
      </c>
      <c r="AN78" s="1"/>
      <c r="AO78" s="1"/>
      <c r="AP78" s="1"/>
      <c r="AQ78" s="1"/>
      <c r="AR78" s="1"/>
      <c r="AS78" s="1"/>
      <c r="AT78" s="1"/>
    </row>
    <row r="79" customFormat="false" ht="12.75" hidden="true" customHeight="true" outlineLevel="0" collapsed="false">
      <c r="A79" s="303" t="s">
        <v>210</v>
      </c>
      <c r="B79" s="304"/>
      <c r="C79" s="289"/>
      <c r="D79" s="290" t="n">
        <v>0</v>
      </c>
      <c r="E79" s="291" t="n">
        <f aca="false">AM79</f>
        <v>0</v>
      </c>
      <c r="F79" s="305" t="n">
        <f aca="false">E79-D79</f>
        <v>0</v>
      </c>
      <c r="G79" s="284"/>
      <c r="H79" s="306" t="n">
        <v>0</v>
      </c>
      <c r="I79" s="306" t="n">
        <v>0</v>
      </c>
      <c r="J79" s="306" t="n">
        <v>0</v>
      </c>
      <c r="K79" s="306" t="n">
        <v>0</v>
      </c>
      <c r="L79" s="306" t="n">
        <v>0</v>
      </c>
      <c r="M79" s="306" t="n">
        <v>0</v>
      </c>
      <c r="N79" s="306" t="n">
        <v>0</v>
      </c>
      <c r="O79" s="306" t="n">
        <v>0</v>
      </c>
      <c r="P79" s="306" t="n">
        <v>0</v>
      </c>
      <c r="Q79" s="306" t="n">
        <v>0</v>
      </c>
      <c r="R79" s="306" t="n">
        <v>0</v>
      </c>
      <c r="S79" s="306" t="n">
        <v>0</v>
      </c>
      <c r="T79" s="306" t="n">
        <v>0</v>
      </c>
      <c r="U79" s="306" t="n">
        <v>0</v>
      </c>
      <c r="V79" s="306" t="n">
        <v>0</v>
      </c>
      <c r="W79" s="306" t="n">
        <v>0</v>
      </c>
      <c r="X79" s="306" t="n">
        <v>0</v>
      </c>
      <c r="Y79" s="306" t="n">
        <v>0</v>
      </c>
      <c r="Z79" s="306" t="n">
        <v>0</v>
      </c>
      <c r="AA79" s="306" t="n">
        <v>0</v>
      </c>
      <c r="AB79" s="306" t="n">
        <v>0</v>
      </c>
      <c r="AC79" s="306" t="n">
        <v>0</v>
      </c>
      <c r="AD79" s="306" t="n">
        <v>0</v>
      </c>
      <c r="AE79" s="306" t="n">
        <v>0</v>
      </c>
      <c r="AF79" s="306" t="n">
        <v>0</v>
      </c>
      <c r="AG79" s="306" t="n">
        <v>0</v>
      </c>
      <c r="AH79" s="306" t="n">
        <v>0</v>
      </c>
      <c r="AI79" s="306" t="n">
        <v>0</v>
      </c>
      <c r="AJ79" s="306" t="n">
        <v>0</v>
      </c>
      <c r="AK79" s="306" t="n">
        <v>0</v>
      </c>
      <c r="AL79" s="306" t="n">
        <v>0</v>
      </c>
      <c r="AM79" s="293" t="n">
        <f aca="false">SUM(H79:AL79)</f>
        <v>0</v>
      </c>
      <c r="AN79" s="1"/>
      <c r="AO79" s="1"/>
      <c r="AP79" s="1"/>
      <c r="AQ79" s="1"/>
      <c r="AR79" s="1"/>
      <c r="AS79" s="1"/>
      <c r="AT79" s="1"/>
    </row>
    <row r="80" customFormat="false" ht="12.75" hidden="true" customHeight="true" outlineLevel="0" collapsed="false">
      <c r="A80" s="303" t="s">
        <v>211</v>
      </c>
      <c r="B80" s="304"/>
      <c r="C80" s="289"/>
      <c r="D80" s="290" t="n">
        <v>0</v>
      </c>
      <c r="E80" s="291" t="n">
        <f aca="false">AM80</f>
        <v>0</v>
      </c>
      <c r="F80" s="305" t="n">
        <f aca="false">E80-D80</f>
        <v>0</v>
      </c>
      <c r="G80" s="284"/>
      <c r="H80" s="306" t="n">
        <v>0</v>
      </c>
      <c r="I80" s="306" t="n">
        <v>0</v>
      </c>
      <c r="J80" s="306" t="n">
        <v>0</v>
      </c>
      <c r="K80" s="306" t="n">
        <v>0</v>
      </c>
      <c r="L80" s="306" t="n">
        <v>0</v>
      </c>
      <c r="M80" s="306" t="n">
        <v>0</v>
      </c>
      <c r="N80" s="306" t="n">
        <v>0</v>
      </c>
      <c r="O80" s="306" t="n">
        <v>0</v>
      </c>
      <c r="P80" s="306" t="n">
        <v>0</v>
      </c>
      <c r="Q80" s="306" t="n">
        <v>0</v>
      </c>
      <c r="R80" s="306" t="n">
        <v>0</v>
      </c>
      <c r="S80" s="306" t="n">
        <v>0</v>
      </c>
      <c r="T80" s="306" t="n">
        <v>0</v>
      </c>
      <c r="U80" s="306" t="n">
        <v>0</v>
      </c>
      <c r="V80" s="306" t="n">
        <v>0</v>
      </c>
      <c r="W80" s="306" t="n">
        <v>0</v>
      </c>
      <c r="X80" s="306" t="n">
        <v>0</v>
      </c>
      <c r="Y80" s="306" t="n">
        <v>0</v>
      </c>
      <c r="Z80" s="306" t="n">
        <v>0</v>
      </c>
      <c r="AA80" s="306" t="n">
        <v>0</v>
      </c>
      <c r="AB80" s="306" t="n">
        <v>0</v>
      </c>
      <c r="AC80" s="306" t="n">
        <v>0</v>
      </c>
      <c r="AD80" s="306" t="n">
        <v>0</v>
      </c>
      <c r="AE80" s="306" t="n">
        <v>0</v>
      </c>
      <c r="AF80" s="306" t="n">
        <v>0</v>
      </c>
      <c r="AG80" s="306" t="n">
        <v>0</v>
      </c>
      <c r="AH80" s="306" t="n">
        <v>0</v>
      </c>
      <c r="AI80" s="306" t="n">
        <v>0</v>
      </c>
      <c r="AJ80" s="306" t="n">
        <v>0</v>
      </c>
      <c r="AK80" s="306" t="n">
        <v>0</v>
      </c>
      <c r="AL80" s="306" t="n">
        <v>0</v>
      </c>
      <c r="AM80" s="293" t="n">
        <f aca="false">SUM(H80:AL80)</f>
        <v>0</v>
      </c>
      <c r="AN80" s="1"/>
      <c r="AO80" s="1"/>
      <c r="AP80" s="1"/>
      <c r="AQ80" s="1"/>
      <c r="AR80" s="1"/>
      <c r="AS80" s="1"/>
      <c r="AT80" s="1"/>
    </row>
    <row r="81" customFormat="false" ht="12.75" hidden="true" customHeight="true" outlineLevel="0" collapsed="false">
      <c r="A81" s="303" t="s">
        <v>212</v>
      </c>
      <c r="B81" s="304"/>
      <c r="C81" s="289"/>
      <c r="D81" s="290" t="n">
        <v>0</v>
      </c>
      <c r="E81" s="291" t="n">
        <f aca="false">AM81</f>
        <v>0</v>
      </c>
      <c r="F81" s="305" t="n">
        <f aca="false">E81-D81</f>
        <v>0</v>
      </c>
      <c r="G81" s="284"/>
      <c r="H81" s="306" t="n">
        <v>0</v>
      </c>
      <c r="I81" s="306" t="n">
        <v>0</v>
      </c>
      <c r="J81" s="306" t="n">
        <v>0</v>
      </c>
      <c r="K81" s="306" t="n">
        <v>0</v>
      </c>
      <c r="L81" s="306" t="n">
        <v>0</v>
      </c>
      <c r="M81" s="306" t="n">
        <v>0</v>
      </c>
      <c r="N81" s="306" t="n">
        <v>0</v>
      </c>
      <c r="O81" s="306" t="n">
        <v>0</v>
      </c>
      <c r="P81" s="306" t="n">
        <v>0</v>
      </c>
      <c r="Q81" s="306" t="n">
        <v>0</v>
      </c>
      <c r="R81" s="306" t="n">
        <v>0</v>
      </c>
      <c r="S81" s="306" t="n">
        <v>0</v>
      </c>
      <c r="T81" s="306" t="n">
        <v>0</v>
      </c>
      <c r="U81" s="306" t="n">
        <v>0</v>
      </c>
      <c r="V81" s="306" t="n">
        <v>0</v>
      </c>
      <c r="W81" s="306" t="n">
        <v>0</v>
      </c>
      <c r="X81" s="306" t="n">
        <v>0</v>
      </c>
      <c r="Y81" s="306" t="n">
        <v>0</v>
      </c>
      <c r="Z81" s="306" t="n">
        <v>0</v>
      </c>
      <c r="AA81" s="306" t="n">
        <v>0</v>
      </c>
      <c r="AB81" s="306" t="n">
        <v>0</v>
      </c>
      <c r="AC81" s="306" t="n">
        <v>0</v>
      </c>
      <c r="AD81" s="306" t="n">
        <v>0</v>
      </c>
      <c r="AE81" s="306" t="n">
        <v>0</v>
      </c>
      <c r="AF81" s="306" t="n">
        <v>0</v>
      </c>
      <c r="AG81" s="306" t="n">
        <v>0</v>
      </c>
      <c r="AH81" s="306" t="n">
        <v>0</v>
      </c>
      <c r="AI81" s="306" t="n">
        <v>0</v>
      </c>
      <c r="AJ81" s="306" t="n">
        <v>0</v>
      </c>
      <c r="AK81" s="306" t="n">
        <v>0</v>
      </c>
      <c r="AL81" s="306" t="n">
        <v>0</v>
      </c>
      <c r="AM81" s="293" t="n">
        <f aca="false">SUM(H81:AL81)</f>
        <v>0</v>
      </c>
      <c r="AN81" s="1"/>
      <c r="AO81" s="1"/>
      <c r="AP81" s="1"/>
      <c r="AQ81" s="1"/>
      <c r="AR81" s="1"/>
      <c r="AS81" s="1"/>
      <c r="AT81" s="1"/>
    </row>
    <row r="82" customFormat="false" ht="12.75" hidden="false" customHeight="true" outlineLevel="0" collapsed="false">
      <c r="A82" s="303" t="s">
        <v>213</v>
      </c>
      <c r="B82" s="304"/>
      <c r="C82" s="289"/>
      <c r="D82" s="290" t="n">
        <v>0</v>
      </c>
      <c r="E82" s="291" t="n">
        <f aca="false">AM82</f>
        <v>0</v>
      </c>
      <c r="F82" s="305" t="n">
        <f aca="false">E82-D82</f>
        <v>0</v>
      </c>
      <c r="G82" s="284"/>
      <c r="H82" s="306" t="n">
        <v>0</v>
      </c>
      <c r="I82" s="306" t="n">
        <v>0</v>
      </c>
      <c r="J82" s="306" t="n">
        <v>0</v>
      </c>
      <c r="K82" s="306" t="n">
        <v>0</v>
      </c>
      <c r="L82" s="306" t="n">
        <v>0</v>
      </c>
      <c r="M82" s="306" t="n">
        <v>0</v>
      </c>
      <c r="N82" s="306" t="n">
        <v>0</v>
      </c>
      <c r="O82" s="306" t="n">
        <v>0</v>
      </c>
      <c r="P82" s="306" t="n">
        <v>0</v>
      </c>
      <c r="Q82" s="306" t="n">
        <v>0</v>
      </c>
      <c r="R82" s="306" t="n">
        <v>0</v>
      </c>
      <c r="S82" s="306" t="n">
        <v>0</v>
      </c>
      <c r="T82" s="306" t="n">
        <v>0</v>
      </c>
      <c r="U82" s="306" t="n">
        <v>0</v>
      </c>
      <c r="V82" s="306" t="n">
        <v>0</v>
      </c>
      <c r="W82" s="306" t="n">
        <v>0</v>
      </c>
      <c r="X82" s="306" t="n">
        <v>0</v>
      </c>
      <c r="Y82" s="306" t="n">
        <v>0</v>
      </c>
      <c r="Z82" s="306" t="n">
        <v>0</v>
      </c>
      <c r="AA82" s="306" t="n">
        <v>0</v>
      </c>
      <c r="AB82" s="306" t="n">
        <v>0</v>
      </c>
      <c r="AC82" s="306" t="n">
        <v>0</v>
      </c>
      <c r="AD82" s="306" t="n">
        <v>0</v>
      </c>
      <c r="AE82" s="306" t="n">
        <v>0</v>
      </c>
      <c r="AF82" s="306" t="n">
        <v>0</v>
      </c>
      <c r="AG82" s="306" t="n">
        <v>0</v>
      </c>
      <c r="AH82" s="306" t="n">
        <v>0</v>
      </c>
      <c r="AI82" s="306" t="n">
        <v>0</v>
      </c>
      <c r="AJ82" s="306" t="n">
        <v>0</v>
      </c>
      <c r="AK82" s="306" t="n">
        <v>0</v>
      </c>
      <c r="AL82" s="306" t="n">
        <v>0</v>
      </c>
      <c r="AM82" s="293" t="n">
        <f aca="false">SUM(H82:AL82)</f>
        <v>0</v>
      </c>
      <c r="AN82" s="1"/>
      <c r="AO82" s="1"/>
      <c r="AP82" s="1"/>
      <c r="AQ82" s="1"/>
      <c r="AR82" s="1"/>
      <c r="AS82" s="1"/>
      <c r="AT82" s="1"/>
    </row>
    <row r="83" customFormat="false" ht="12.75" hidden="false" customHeight="true" outlineLevel="0" collapsed="false">
      <c r="A83" s="303" t="s">
        <v>214</v>
      </c>
      <c r="B83" s="304"/>
      <c r="C83" s="289"/>
      <c r="D83" s="290" t="n">
        <v>0</v>
      </c>
      <c r="E83" s="291" t="n">
        <f aca="false">AM83</f>
        <v>0</v>
      </c>
      <c r="F83" s="305" t="n">
        <f aca="false">E83-D83</f>
        <v>0</v>
      </c>
      <c r="G83" s="307" t="s">
        <v>215</v>
      </c>
      <c r="H83" s="308"/>
      <c r="I83" s="308"/>
      <c r="J83" s="308"/>
      <c r="K83" s="308"/>
      <c r="L83" s="308"/>
      <c r="M83" s="308"/>
      <c r="N83" s="308"/>
      <c r="O83" s="308"/>
      <c r="P83" s="308"/>
      <c r="Q83" s="308"/>
      <c r="R83" s="308"/>
      <c r="S83" s="308"/>
      <c r="T83" s="308"/>
      <c r="U83" s="308"/>
      <c r="V83" s="308"/>
      <c r="W83" s="308"/>
      <c r="X83" s="308"/>
      <c r="Y83" s="308"/>
      <c r="Z83" s="308"/>
      <c r="AA83" s="308"/>
      <c r="AB83" s="308"/>
      <c r="AC83" s="308"/>
      <c r="AD83" s="308"/>
      <c r="AE83" s="308"/>
      <c r="AF83" s="308"/>
      <c r="AG83" s="308"/>
      <c r="AH83" s="308"/>
      <c r="AI83" s="308"/>
      <c r="AJ83" s="308"/>
      <c r="AK83" s="308"/>
      <c r="AL83" s="308"/>
      <c r="AM83" s="293" t="n">
        <f aca="false">SUM(H83:AL83)</f>
        <v>0</v>
      </c>
      <c r="AN83" s="1"/>
      <c r="AO83" s="1"/>
      <c r="AP83" s="1"/>
      <c r="AQ83" s="1"/>
      <c r="AR83" s="1"/>
      <c r="AS83" s="1"/>
      <c r="AT83" s="1"/>
    </row>
    <row r="84" customFormat="false" ht="12.75" hidden="true" customHeight="true" outlineLevel="0" collapsed="false">
      <c r="A84" s="309" t="s">
        <v>216</v>
      </c>
      <c r="B84" s="304"/>
      <c r="C84" s="289"/>
      <c r="D84" s="290" t="n">
        <v>0</v>
      </c>
      <c r="E84" s="291" t="n">
        <f aca="false">AM84</f>
        <v>0</v>
      </c>
      <c r="F84" s="305" t="n">
        <f aca="false">E84-D84</f>
        <v>0</v>
      </c>
      <c r="G84" s="284"/>
      <c r="H84" s="306" t="n">
        <v>0</v>
      </c>
      <c r="I84" s="306" t="n">
        <v>0</v>
      </c>
      <c r="J84" s="306" t="n">
        <v>0</v>
      </c>
      <c r="K84" s="306" t="n">
        <v>0</v>
      </c>
      <c r="L84" s="306" t="n">
        <v>0</v>
      </c>
      <c r="M84" s="306" t="n">
        <v>0</v>
      </c>
      <c r="N84" s="306" t="n">
        <v>0</v>
      </c>
      <c r="O84" s="306" t="n">
        <v>0</v>
      </c>
      <c r="P84" s="306" t="n">
        <v>0</v>
      </c>
      <c r="Q84" s="306" t="n">
        <v>0</v>
      </c>
      <c r="R84" s="306" t="n">
        <v>0</v>
      </c>
      <c r="S84" s="306" t="n">
        <v>0</v>
      </c>
      <c r="T84" s="306" t="n">
        <v>0</v>
      </c>
      <c r="U84" s="306" t="n">
        <v>0</v>
      </c>
      <c r="V84" s="306" t="n">
        <v>0</v>
      </c>
      <c r="W84" s="306" t="n">
        <v>0</v>
      </c>
      <c r="X84" s="306" t="n">
        <v>0</v>
      </c>
      <c r="Y84" s="306" t="n">
        <v>0</v>
      </c>
      <c r="Z84" s="306" t="n">
        <v>0</v>
      </c>
      <c r="AA84" s="306" t="n">
        <v>0</v>
      </c>
      <c r="AB84" s="306" t="n">
        <v>0</v>
      </c>
      <c r="AC84" s="306" t="n">
        <v>0</v>
      </c>
      <c r="AD84" s="306" t="n">
        <v>0</v>
      </c>
      <c r="AE84" s="306" t="n">
        <v>0</v>
      </c>
      <c r="AF84" s="306" t="n">
        <v>0</v>
      </c>
      <c r="AG84" s="306" t="n">
        <v>0</v>
      </c>
      <c r="AH84" s="306" t="n">
        <v>0</v>
      </c>
      <c r="AI84" s="306" t="n">
        <v>0</v>
      </c>
      <c r="AJ84" s="306" t="n">
        <v>0</v>
      </c>
      <c r="AK84" s="306" t="n">
        <v>0</v>
      </c>
      <c r="AL84" s="306" t="n">
        <v>0</v>
      </c>
      <c r="AM84" s="293" t="n">
        <f aca="false">SUM(H84:AL84)</f>
        <v>0</v>
      </c>
      <c r="AN84" s="1"/>
      <c r="AO84" s="1"/>
      <c r="AP84" s="1"/>
      <c r="AQ84" s="1"/>
      <c r="AR84" s="1"/>
      <c r="AS84" s="1"/>
      <c r="AT84" s="1"/>
    </row>
    <row r="85" customFormat="false" ht="12.75" hidden="true" customHeight="true" outlineLevel="0" collapsed="false">
      <c r="A85" s="309" t="s">
        <v>216</v>
      </c>
      <c r="B85" s="304"/>
      <c r="C85" s="289"/>
      <c r="D85" s="290" t="n">
        <v>0</v>
      </c>
      <c r="E85" s="291" t="n">
        <f aca="false">AM85</f>
        <v>0</v>
      </c>
      <c r="F85" s="305" t="n">
        <f aca="false">E85-D85</f>
        <v>0</v>
      </c>
      <c r="G85" s="284"/>
      <c r="H85" s="306" t="n">
        <v>0</v>
      </c>
      <c r="I85" s="306" t="n">
        <v>0</v>
      </c>
      <c r="J85" s="306" t="n">
        <v>0</v>
      </c>
      <c r="K85" s="306" t="n">
        <v>0</v>
      </c>
      <c r="L85" s="306" t="n">
        <v>0</v>
      </c>
      <c r="M85" s="306" t="n">
        <v>0</v>
      </c>
      <c r="N85" s="306" t="n">
        <v>0</v>
      </c>
      <c r="O85" s="306" t="n">
        <v>0</v>
      </c>
      <c r="P85" s="306" t="n">
        <v>0</v>
      </c>
      <c r="Q85" s="306" t="n">
        <v>0</v>
      </c>
      <c r="R85" s="306" t="n">
        <v>0</v>
      </c>
      <c r="S85" s="306" t="n">
        <v>0</v>
      </c>
      <c r="T85" s="306" t="n">
        <v>0</v>
      </c>
      <c r="U85" s="306" t="n">
        <v>0</v>
      </c>
      <c r="V85" s="306" t="n">
        <v>0</v>
      </c>
      <c r="W85" s="306" t="n">
        <v>0</v>
      </c>
      <c r="X85" s="306" t="n">
        <v>0</v>
      </c>
      <c r="Y85" s="306" t="n">
        <v>0</v>
      </c>
      <c r="Z85" s="306" t="n">
        <v>0</v>
      </c>
      <c r="AA85" s="306" t="n">
        <v>0</v>
      </c>
      <c r="AB85" s="306" t="n">
        <v>0</v>
      </c>
      <c r="AC85" s="306" t="n">
        <v>0</v>
      </c>
      <c r="AD85" s="306" t="n">
        <v>0</v>
      </c>
      <c r="AE85" s="306" t="n">
        <v>0</v>
      </c>
      <c r="AF85" s="306" t="n">
        <v>0</v>
      </c>
      <c r="AG85" s="306" t="n">
        <v>0</v>
      </c>
      <c r="AH85" s="306" t="n">
        <v>0</v>
      </c>
      <c r="AI85" s="306" t="n">
        <v>0</v>
      </c>
      <c r="AJ85" s="306" t="n">
        <v>0</v>
      </c>
      <c r="AK85" s="306" t="n">
        <v>0</v>
      </c>
      <c r="AL85" s="306" t="n">
        <v>0</v>
      </c>
      <c r="AM85" s="293" t="n">
        <f aca="false">SUM(H85:AL85)</f>
        <v>0</v>
      </c>
      <c r="AN85" s="1"/>
      <c r="AO85" s="1"/>
      <c r="AP85" s="1"/>
      <c r="AQ85" s="1"/>
      <c r="AR85" s="1"/>
      <c r="AS85" s="1"/>
      <c r="AT85" s="1"/>
    </row>
    <row r="86" customFormat="false" ht="12.75" hidden="true" customHeight="true" outlineLevel="0" collapsed="false">
      <c r="A86" s="309" t="s">
        <v>216</v>
      </c>
      <c r="B86" s="304"/>
      <c r="C86" s="289"/>
      <c r="D86" s="290" t="n">
        <v>0</v>
      </c>
      <c r="E86" s="291" t="n">
        <f aca="false">AM86</f>
        <v>0</v>
      </c>
      <c r="F86" s="305" t="n">
        <f aca="false">E86-D86</f>
        <v>0</v>
      </c>
      <c r="G86" s="284"/>
      <c r="H86" s="306" t="n">
        <v>0</v>
      </c>
      <c r="I86" s="306" t="n">
        <v>0</v>
      </c>
      <c r="J86" s="306" t="n">
        <v>0</v>
      </c>
      <c r="K86" s="306" t="n">
        <v>0</v>
      </c>
      <c r="L86" s="306" t="n">
        <v>0</v>
      </c>
      <c r="M86" s="306" t="n">
        <v>0</v>
      </c>
      <c r="N86" s="306" t="n">
        <v>0</v>
      </c>
      <c r="O86" s="306" t="n">
        <v>0</v>
      </c>
      <c r="P86" s="306" t="n">
        <v>0</v>
      </c>
      <c r="Q86" s="306" t="n">
        <v>0</v>
      </c>
      <c r="R86" s="306" t="n">
        <v>0</v>
      </c>
      <c r="S86" s="306" t="n">
        <v>0</v>
      </c>
      <c r="T86" s="306" t="n">
        <v>0</v>
      </c>
      <c r="U86" s="306" t="n">
        <v>0</v>
      </c>
      <c r="V86" s="306" t="n">
        <v>0</v>
      </c>
      <c r="W86" s="306" t="n">
        <v>0</v>
      </c>
      <c r="X86" s="306" t="n">
        <v>0</v>
      </c>
      <c r="Y86" s="306" t="n">
        <v>0</v>
      </c>
      <c r="Z86" s="306" t="n">
        <v>0</v>
      </c>
      <c r="AA86" s="306" t="n">
        <v>0</v>
      </c>
      <c r="AB86" s="306" t="n">
        <v>0</v>
      </c>
      <c r="AC86" s="306" t="n">
        <v>0</v>
      </c>
      <c r="AD86" s="306" t="n">
        <v>0</v>
      </c>
      <c r="AE86" s="306" t="n">
        <v>0</v>
      </c>
      <c r="AF86" s="306" t="n">
        <v>0</v>
      </c>
      <c r="AG86" s="306" t="n">
        <v>0</v>
      </c>
      <c r="AH86" s="306" t="n">
        <v>0</v>
      </c>
      <c r="AI86" s="306" t="n">
        <v>0</v>
      </c>
      <c r="AJ86" s="306" t="n">
        <v>0</v>
      </c>
      <c r="AK86" s="306" t="n">
        <v>0</v>
      </c>
      <c r="AL86" s="306" t="n">
        <v>0</v>
      </c>
      <c r="AM86" s="293" t="n">
        <f aca="false">SUM(H86:AL86)</f>
        <v>0</v>
      </c>
      <c r="AN86" s="1"/>
      <c r="AO86" s="1"/>
      <c r="AP86" s="1"/>
      <c r="AQ86" s="1"/>
      <c r="AR86" s="1"/>
      <c r="AS86" s="1"/>
      <c r="AT86" s="1"/>
    </row>
    <row r="87" customFormat="false" ht="12.75" hidden="false" customHeight="true" outlineLevel="0" collapsed="false">
      <c r="A87" s="303" t="s">
        <v>217</v>
      </c>
      <c r="B87" s="304"/>
      <c r="C87" s="289"/>
      <c r="D87" s="290" t="n">
        <v>0</v>
      </c>
      <c r="E87" s="291" t="n">
        <f aca="false">AM87</f>
        <v>0</v>
      </c>
      <c r="F87" s="305" t="n">
        <f aca="false">E87-D87</f>
        <v>0</v>
      </c>
      <c r="G87" s="284"/>
      <c r="H87" s="306" t="n">
        <v>0</v>
      </c>
      <c r="I87" s="306" t="n">
        <v>0</v>
      </c>
      <c r="J87" s="306" t="n">
        <v>0</v>
      </c>
      <c r="K87" s="306" t="n">
        <v>0</v>
      </c>
      <c r="L87" s="306" t="n">
        <v>0</v>
      </c>
      <c r="M87" s="306" t="n">
        <v>0</v>
      </c>
      <c r="N87" s="306" t="n">
        <v>0</v>
      </c>
      <c r="O87" s="306" t="n">
        <v>0</v>
      </c>
      <c r="P87" s="306" t="n">
        <v>0</v>
      </c>
      <c r="Q87" s="306" t="n">
        <v>0</v>
      </c>
      <c r="R87" s="306" t="n">
        <v>0</v>
      </c>
      <c r="S87" s="306" t="n">
        <v>0</v>
      </c>
      <c r="T87" s="306" t="n">
        <v>0</v>
      </c>
      <c r="U87" s="306" t="n">
        <v>0</v>
      </c>
      <c r="V87" s="306" t="n">
        <v>0</v>
      </c>
      <c r="W87" s="306" t="n">
        <v>0</v>
      </c>
      <c r="X87" s="306" t="n">
        <v>0</v>
      </c>
      <c r="Y87" s="306" t="n">
        <v>0</v>
      </c>
      <c r="Z87" s="306" t="n">
        <v>0</v>
      </c>
      <c r="AA87" s="306" t="n">
        <v>0</v>
      </c>
      <c r="AB87" s="306" t="n">
        <v>0</v>
      </c>
      <c r="AC87" s="306" t="n">
        <v>0</v>
      </c>
      <c r="AD87" s="306" t="n">
        <v>0</v>
      </c>
      <c r="AE87" s="306" t="n">
        <v>0</v>
      </c>
      <c r="AF87" s="306" t="n">
        <v>0</v>
      </c>
      <c r="AG87" s="306" t="n">
        <v>0</v>
      </c>
      <c r="AH87" s="306" t="n">
        <v>0</v>
      </c>
      <c r="AI87" s="306" t="n">
        <v>0</v>
      </c>
      <c r="AJ87" s="306" t="n">
        <v>0</v>
      </c>
      <c r="AK87" s="306" t="n">
        <v>0</v>
      </c>
      <c r="AL87" s="306" t="n">
        <v>0</v>
      </c>
      <c r="AM87" s="293" t="n">
        <f aca="false">SUM(H87:AL87)</f>
        <v>0</v>
      </c>
      <c r="AN87" s="1"/>
      <c r="AO87" s="1"/>
      <c r="AP87" s="1"/>
      <c r="AQ87" s="1"/>
      <c r="AR87" s="1"/>
      <c r="AS87" s="1"/>
      <c r="AT87" s="1"/>
    </row>
    <row r="88" customFormat="false" ht="12.75" hidden="false" customHeight="true" outlineLevel="0" collapsed="false">
      <c r="A88" s="288" t="s">
        <v>218</v>
      </c>
      <c r="B88" s="304"/>
      <c r="C88" s="289"/>
      <c r="D88" s="290" t="n">
        <v>0</v>
      </c>
      <c r="E88" s="291" t="n">
        <f aca="false">AM88</f>
        <v>0</v>
      </c>
      <c r="F88" s="305" t="n">
        <f aca="false">E88-D88</f>
        <v>0</v>
      </c>
      <c r="G88" s="284"/>
      <c r="H88" s="306" t="n">
        <v>0</v>
      </c>
      <c r="I88" s="306" t="n">
        <v>0</v>
      </c>
      <c r="J88" s="306" t="n">
        <v>0</v>
      </c>
      <c r="K88" s="306" t="n">
        <v>0</v>
      </c>
      <c r="L88" s="306" t="n">
        <v>0</v>
      </c>
      <c r="M88" s="306" t="n">
        <v>0</v>
      </c>
      <c r="N88" s="306" t="n">
        <v>0</v>
      </c>
      <c r="O88" s="306" t="n">
        <v>0</v>
      </c>
      <c r="P88" s="306" t="n">
        <v>0</v>
      </c>
      <c r="Q88" s="306" t="n">
        <v>0</v>
      </c>
      <c r="R88" s="306" t="n">
        <v>0</v>
      </c>
      <c r="S88" s="306" t="n">
        <v>0</v>
      </c>
      <c r="T88" s="306" t="n">
        <v>0</v>
      </c>
      <c r="U88" s="306" t="n">
        <v>0</v>
      </c>
      <c r="V88" s="306" t="n">
        <v>0</v>
      </c>
      <c r="W88" s="306" t="n">
        <v>0</v>
      </c>
      <c r="X88" s="306" t="n">
        <v>0</v>
      </c>
      <c r="Y88" s="306" t="n">
        <v>0</v>
      </c>
      <c r="Z88" s="306" t="n">
        <v>0</v>
      </c>
      <c r="AA88" s="306" t="n">
        <v>0</v>
      </c>
      <c r="AB88" s="306" t="n">
        <v>0</v>
      </c>
      <c r="AC88" s="306" t="n">
        <v>0</v>
      </c>
      <c r="AD88" s="306" t="n">
        <v>0</v>
      </c>
      <c r="AE88" s="306" t="n">
        <v>0</v>
      </c>
      <c r="AF88" s="306" t="n">
        <v>0</v>
      </c>
      <c r="AG88" s="306" t="n">
        <v>0</v>
      </c>
      <c r="AH88" s="306" t="n">
        <v>0</v>
      </c>
      <c r="AI88" s="306" t="n">
        <v>0</v>
      </c>
      <c r="AJ88" s="306" t="n">
        <v>0</v>
      </c>
      <c r="AK88" s="306" t="n">
        <v>0</v>
      </c>
      <c r="AL88" s="306" t="n">
        <v>0</v>
      </c>
      <c r="AM88" s="293" t="n">
        <f aca="false">SUM(H88:AL88)</f>
        <v>0</v>
      </c>
      <c r="AN88" s="1"/>
      <c r="AO88" s="1"/>
      <c r="AP88" s="1"/>
      <c r="AQ88" s="1"/>
      <c r="AR88" s="1"/>
      <c r="AS88" s="1"/>
      <c r="AT88" s="1"/>
    </row>
    <row r="89" customFormat="false" ht="12.75" hidden="true" customHeight="true" outlineLevel="0" collapsed="false">
      <c r="A89" s="288" t="s">
        <v>219</v>
      </c>
      <c r="B89" s="304"/>
      <c r="C89" s="289"/>
      <c r="D89" s="290" t="n">
        <v>0</v>
      </c>
      <c r="E89" s="291" t="n">
        <f aca="false">AM89</f>
        <v>0</v>
      </c>
      <c r="F89" s="305" t="n">
        <f aca="false">E89-D89</f>
        <v>0</v>
      </c>
      <c r="G89" s="284"/>
      <c r="H89" s="306" t="n">
        <v>0</v>
      </c>
      <c r="I89" s="306" t="n">
        <v>0</v>
      </c>
      <c r="J89" s="306" t="n">
        <v>0</v>
      </c>
      <c r="K89" s="306" t="n">
        <v>0</v>
      </c>
      <c r="L89" s="306" t="n">
        <v>0</v>
      </c>
      <c r="M89" s="306" t="n">
        <v>0</v>
      </c>
      <c r="N89" s="306" t="n">
        <v>0</v>
      </c>
      <c r="O89" s="306" t="n">
        <v>0</v>
      </c>
      <c r="P89" s="306" t="n">
        <v>0</v>
      </c>
      <c r="Q89" s="306" t="n">
        <v>0</v>
      </c>
      <c r="R89" s="306" t="n">
        <v>0</v>
      </c>
      <c r="S89" s="306" t="n">
        <v>0</v>
      </c>
      <c r="T89" s="306" t="n">
        <v>0</v>
      </c>
      <c r="U89" s="306" t="n">
        <v>0</v>
      </c>
      <c r="V89" s="306" t="n">
        <v>0</v>
      </c>
      <c r="W89" s="306" t="n">
        <v>0</v>
      </c>
      <c r="X89" s="306" t="n">
        <v>0</v>
      </c>
      <c r="Y89" s="306" t="n">
        <v>0</v>
      </c>
      <c r="Z89" s="306" t="n">
        <v>0</v>
      </c>
      <c r="AA89" s="306" t="n">
        <v>0</v>
      </c>
      <c r="AB89" s="306" t="n">
        <v>0</v>
      </c>
      <c r="AC89" s="306" t="n">
        <v>0</v>
      </c>
      <c r="AD89" s="306" t="n">
        <v>0</v>
      </c>
      <c r="AE89" s="306" t="n">
        <v>0</v>
      </c>
      <c r="AF89" s="306" t="n">
        <v>0</v>
      </c>
      <c r="AG89" s="306" t="n">
        <v>0</v>
      </c>
      <c r="AH89" s="306" t="n">
        <v>0</v>
      </c>
      <c r="AI89" s="306" t="n">
        <v>0</v>
      </c>
      <c r="AJ89" s="306" t="n">
        <v>0</v>
      </c>
      <c r="AK89" s="306" t="n">
        <v>0</v>
      </c>
      <c r="AL89" s="306" t="n">
        <v>0</v>
      </c>
      <c r="AM89" s="293" t="n">
        <f aca="false">SUM(H89:AL89)</f>
        <v>0</v>
      </c>
      <c r="AN89" s="1"/>
      <c r="AO89" s="1"/>
      <c r="AP89" s="1"/>
      <c r="AQ89" s="1"/>
      <c r="AR89" s="1"/>
      <c r="AS89" s="1"/>
      <c r="AT89" s="1"/>
    </row>
    <row r="90" customFormat="false" ht="12.75" hidden="true" customHeight="true" outlineLevel="0" collapsed="false">
      <c r="A90" s="288" t="s">
        <v>220</v>
      </c>
      <c r="B90" s="304"/>
      <c r="C90" s="289"/>
      <c r="D90" s="290" t="n">
        <v>0</v>
      </c>
      <c r="E90" s="291" t="n">
        <f aca="false">AM90</f>
        <v>0</v>
      </c>
      <c r="F90" s="305" t="n">
        <f aca="false">E90-D90</f>
        <v>0</v>
      </c>
      <c r="G90" s="284"/>
      <c r="H90" s="306" t="n">
        <v>0</v>
      </c>
      <c r="I90" s="306" t="n">
        <v>0</v>
      </c>
      <c r="J90" s="306" t="n">
        <v>0</v>
      </c>
      <c r="K90" s="306" t="n">
        <v>0</v>
      </c>
      <c r="L90" s="306" t="n">
        <v>0</v>
      </c>
      <c r="M90" s="306" t="n">
        <v>0</v>
      </c>
      <c r="N90" s="306" t="n">
        <v>0</v>
      </c>
      <c r="O90" s="306" t="n">
        <v>0</v>
      </c>
      <c r="P90" s="306" t="n">
        <v>0</v>
      </c>
      <c r="Q90" s="306" t="n">
        <v>0</v>
      </c>
      <c r="R90" s="306" t="n">
        <v>0</v>
      </c>
      <c r="S90" s="306" t="n">
        <v>0</v>
      </c>
      <c r="T90" s="306" t="n">
        <v>0</v>
      </c>
      <c r="U90" s="306" t="n">
        <v>0</v>
      </c>
      <c r="V90" s="306" t="n">
        <v>0</v>
      </c>
      <c r="W90" s="306" t="n">
        <v>0</v>
      </c>
      <c r="X90" s="306" t="n">
        <v>0</v>
      </c>
      <c r="Y90" s="306" t="n">
        <v>0</v>
      </c>
      <c r="Z90" s="306" t="n">
        <v>0</v>
      </c>
      <c r="AA90" s="306" t="n">
        <v>0</v>
      </c>
      <c r="AB90" s="306" t="n">
        <v>0</v>
      </c>
      <c r="AC90" s="306" t="n">
        <v>0</v>
      </c>
      <c r="AD90" s="306" t="n">
        <v>0</v>
      </c>
      <c r="AE90" s="306" t="n">
        <v>0</v>
      </c>
      <c r="AF90" s="306" t="n">
        <v>0</v>
      </c>
      <c r="AG90" s="306" t="n">
        <v>0</v>
      </c>
      <c r="AH90" s="306" t="n">
        <v>0</v>
      </c>
      <c r="AI90" s="306" t="n">
        <v>0</v>
      </c>
      <c r="AJ90" s="306" t="n">
        <v>0</v>
      </c>
      <c r="AK90" s="306" t="n">
        <v>0</v>
      </c>
      <c r="AL90" s="306" t="n">
        <v>0</v>
      </c>
      <c r="AM90" s="293" t="n">
        <f aca="false">SUM(H90:AL90)</f>
        <v>0</v>
      </c>
      <c r="AN90" s="1"/>
      <c r="AO90" s="1"/>
      <c r="AP90" s="1"/>
      <c r="AQ90" s="1"/>
      <c r="AR90" s="1"/>
      <c r="AS90" s="1"/>
      <c r="AT90" s="1"/>
    </row>
    <row r="91" customFormat="false" ht="12.75" hidden="false" customHeight="true" outlineLevel="0" collapsed="false">
      <c r="A91" s="310" t="s">
        <v>221</v>
      </c>
      <c r="B91" s="311"/>
      <c r="C91" s="289"/>
      <c r="D91" s="290" t="n">
        <v>0</v>
      </c>
      <c r="E91" s="291" t="n">
        <f aca="false">AM91</f>
        <v>0</v>
      </c>
      <c r="F91" s="305" t="n">
        <f aca="false">E91-D91</f>
        <v>0</v>
      </c>
      <c r="G91" s="284"/>
      <c r="H91" s="312" t="n">
        <v>0</v>
      </c>
      <c r="I91" s="312" t="n">
        <v>0</v>
      </c>
      <c r="J91" s="312" t="n">
        <v>0</v>
      </c>
      <c r="K91" s="312" t="n">
        <v>0</v>
      </c>
      <c r="L91" s="312" t="n">
        <v>0</v>
      </c>
      <c r="M91" s="312" t="n">
        <v>0</v>
      </c>
      <c r="N91" s="312" t="n">
        <v>0</v>
      </c>
      <c r="O91" s="312" t="n">
        <v>0</v>
      </c>
      <c r="P91" s="312" t="n">
        <v>0</v>
      </c>
      <c r="Q91" s="312" t="n">
        <v>0</v>
      </c>
      <c r="R91" s="312" t="n">
        <v>0</v>
      </c>
      <c r="S91" s="312" t="n">
        <v>0</v>
      </c>
      <c r="T91" s="312" t="n">
        <v>0</v>
      </c>
      <c r="U91" s="312" t="n">
        <v>0</v>
      </c>
      <c r="V91" s="312" t="n">
        <v>0</v>
      </c>
      <c r="W91" s="312" t="n">
        <v>0</v>
      </c>
      <c r="X91" s="312" t="n">
        <v>0</v>
      </c>
      <c r="Y91" s="312" t="n">
        <v>0</v>
      </c>
      <c r="Z91" s="312" t="n">
        <v>0</v>
      </c>
      <c r="AA91" s="312" t="n">
        <v>0</v>
      </c>
      <c r="AB91" s="312" t="n">
        <v>0</v>
      </c>
      <c r="AC91" s="312" t="n">
        <v>0</v>
      </c>
      <c r="AD91" s="312" t="n">
        <v>0</v>
      </c>
      <c r="AE91" s="312" t="n">
        <v>0</v>
      </c>
      <c r="AF91" s="312" t="n">
        <v>0</v>
      </c>
      <c r="AG91" s="312" t="n">
        <v>0</v>
      </c>
      <c r="AH91" s="312" t="n">
        <v>0</v>
      </c>
      <c r="AI91" s="312" t="n">
        <v>0</v>
      </c>
      <c r="AJ91" s="312" t="n">
        <v>0</v>
      </c>
      <c r="AK91" s="312" t="n">
        <v>0</v>
      </c>
      <c r="AL91" s="312" t="n">
        <v>0</v>
      </c>
      <c r="AM91" s="293" t="n">
        <f aca="false">SUM(H91:AL91)</f>
        <v>0</v>
      </c>
      <c r="AN91" s="1"/>
      <c r="AO91" s="1"/>
      <c r="AP91" s="1"/>
      <c r="AQ91" s="1"/>
      <c r="AR91" s="1"/>
      <c r="AS91" s="1"/>
      <c r="AT91" s="1"/>
    </row>
    <row r="92" customFormat="false" ht="12.75" hidden="false" customHeight="true" outlineLevel="0" collapsed="false">
      <c r="A92" s="288" t="s">
        <v>222</v>
      </c>
      <c r="B92" s="304"/>
      <c r="C92" s="289"/>
      <c r="D92" s="290" t="n">
        <v>0</v>
      </c>
      <c r="E92" s="291" t="n">
        <f aca="false">AM92</f>
        <v>0</v>
      </c>
      <c r="F92" s="305" t="n">
        <f aca="false">E92-D92</f>
        <v>0</v>
      </c>
      <c r="G92" s="284"/>
      <c r="H92" s="306" t="n">
        <v>0</v>
      </c>
      <c r="I92" s="306" t="n">
        <v>0</v>
      </c>
      <c r="J92" s="306" t="n">
        <v>0</v>
      </c>
      <c r="K92" s="306" t="n">
        <v>0</v>
      </c>
      <c r="L92" s="306" t="n">
        <v>0</v>
      </c>
      <c r="M92" s="306" t="n">
        <v>0</v>
      </c>
      <c r="N92" s="306" t="n">
        <v>0</v>
      </c>
      <c r="O92" s="306" t="n">
        <v>0</v>
      </c>
      <c r="P92" s="306" t="n">
        <v>0</v>
      </c>
      <c r="Q92" s="306" t="n">
        <v>0</v>
      </c>
      <c r="R92" s="306" t="n">
        <v>0</v>
      </c>
      <c r="S92" s="306" t="n">
        <v>0</v>
      </c>
      <c r="T92" s="306" t="n">
        <v>0</v>
      </c>
      <c r="U92" s="306" t="n">
        <v>0</v>
      </c>
      <c r="V92" s="306" t="n">
        <v>0</v>
      </c>
      <c r="W92" s="306" t="n">
        <v>0</v>
      </c>
      <c r="X92" s="306" t="n">
        <v>0</v>
      </c>
      <c r="Y92" s="306" t="n">
        <v>0</v>
      </c>
      <c r="Z92" s="306" t="n">
        <v>0</v>
      </c>
      <c r="AA92" s="306" t="n">
        <v>0</v>
      </c>
      <c r="AB92" s="306" t="n">
        <v>0</v>
      </c>
      <c r="AC92" s="306" t="n">
        <v>0</v>
      </c>
      <c r="AD92" s="306" t="n">
        <v>0</v>
      </c>
      <c r="AE92" s="306" t="n">
        <v>0</v>
      </c>
      <c r="AF92" s="306" t="n">
        <v>0</v>
      </c>
      <c r="AG92" s="306" t="n">
        <v>0</v>
      </c>
      <c r="AH92" s="306" t="n">
        <v>0</v>
      </c>
      <c r="AI92" s="306" t="n">
        <v>0</v>
      </c>
      <c r="AJ92" s="306" t="n">
        <v>0</v>
      </c>
      <c r="AK92" s="306" t="n">
        <v>0</v>
      </c>
      <c r="AL92" s="306" t="n">
        <v>0</v>
      </c>
      <c r="AM92" s="293" t="n">
        <f aca="false">SUM(H92:AL92)</f>
        <v>0</v>
      </c>
      <c r="AN92" s="1"/>
      <c r="AO92" s="1"/>
      <c r="AP92" s="1"/>
      <c r="AQ92" s="1"/>
      <c r="AR92" s="1"/>
      <c r="AS92" s="1"/>
      <c r="AT92" s="1"/>
    </row>
    <row r="93" customFormat="false" ht="12.75" hidden="true" customHeight="true" outlineLevel="0" collapsed="false">
      <c r="A93" s="288" t="s">
        <v>223</v>
      </c>
      <c r="B93" s="304"/>
      <c r="C93" s="289"/>
      <c r="D93" s="290" t="n">
        <v>0</v>
      </c>
      <c r="E93" s="291" t="n">
        <f aca="false">AM93</f>
        <v>0</v>
      </c>
      <c r="F93" s="305" t="n">
        <f aca="false">E93-D93</f>
        <v>0</v>
      </c>
      <c r="G93" s="284"/>
      <c r="H93" s="306" t="n">
        <v>0</v>
      </c>
      <c r="I93" s="306" t="n">
        <v>0</v>
      </c>
      <c r="J93" s="306" t="n">
        <v>0</v>
      </c>
      <c r="K93" s="306" t="n">
        <v>0</v>
      </c>
      <c r="L93" s="306" t="n">
        <v>0</v>
      </c>
      <c r="M93" s="306" t="n">
        <v>0</v>
      </c>
      <c r="N93" s="306" t="n">
        <v>0</v>
      </c>
      <c r="O93" s="306" t="n">
        <v>0</v>
      </c>
      <c r="P93" s="306" t="n">
        <v>0</v>
      </c>
      <c r="Q93" s="306" t="n">
        <v>0</v>
      </c>
      <c r="R93" s="306" t="n">
        <v>0</v>
      </c>
      <c r="S93" s="306" t="n">
        <v>0</v>
      </c>
      <c r="T93" s="306" t="n">
        <v>0</v>
      </c>
      <c r="U93" s="306" t="n">
        <v>0</v>
      </c>
      <c r="V93" s="306" t="n">
        <v>0</v>
      </c>
      <c r="W93" s="306" t="n">
        <v>0</v>
      </c>
      <c r="X93" s="306" t="n">
        <v>0</v>
      </c>
      <c r="Y93" s="306" t="n">
        <v>0</v>
      </c>
      <c r="Z93" s="306" t="n">
        <v>0</v>
      </c>
      <c r="AA93" s="306" t="n">
        <v>0</v>
      </c>
      <c r="AB93" s="306" t="n">
        <v>0</v>
      </c>
      <c r="AC93" s="306" t="n">
        <v>0</v>
      </c>
      <c r="AD93" s="306" t="n">
        <v>0</v>
      </c>
      <c r="AE93" s="306" t="n">
        <v>0</v>
      </c>
      <c r="AF93" s="306" t="n">
        <v>0</v>
      </c>
      <c r="AG93" s="306" t="n">
        <v>0</v>
      </c>
      <c r="AH93" s="306" t="n">
        <v>0</v>
      </c>
      <c r="AI93" s="306" t="n">
        <v>0</v>
      </c>
      <c r="AJ93" s="306" t="n">
        <v>0</v>
      </c>
      <c r="AK93" s="306" t="n">
        <v>0</v>
      </c>
      <c r="AL93" s="306" t="n">
        <v>0</v>
      </c>
      <c r="AM93" s="293" t="n">
        <f aca="false">SUM(H93:AL93)</f>
        <v>0</v>
      </c>
      <c r="AN93" s="1"/>
      <c r="AO93" s="1"/>
      <c r="AP93" s="1"/>
      <c r="AQ93" s="1"/>
      <c r="AR93" s="1"/>
      <c r="AS93" s="1"/>
      <c r="AT93" s="1"/>
    </row>
    <row r="94" customFormat="false" ht="12.75" hidden="false" customHeight="true" outlineLevel="0" collapsed="false">
      <c r="A94" s="288" t="s">
        <v>213</v>
      </c>
      <c r="B94" s="304"/>
      <c r="C94" s="289"/>
      <c r="D94" s="290" t="n">
        <v>0</v>
      </c>
      <c r="E94" s="291" t="n">
        <f aca="false">AM94</f>
        <v>0</v>
      </c>
      <c r="F94" s="305" t="n">
        <f aca="false">E94-D94</f>
        <v>0</v>
      </c>
      <c r="G94" s="284"/>
      <c r="H94" s="306" t="n">
        <v>0</v>
      </c>
      <c r="I94" s="306" t="n">
        <v>0</v>
      </c>
      <c r="J94" s="306" t="n">
        <v>0</v>
      </c>
      <c r="K94" s="306" t="n">
        <v>0</v>
      </c>
      <c r="L94" s="306" t="n">
        <v>0</v>
      </c>
      <c r="M94" s="306" t="n">
        <v>0</v>
      </c>
      <c r="N94" s="306" t="n">
        <v>0</v>
      </c>
      <c r="O94" s="306" t="n">
        <v>0</v>
      </c>
      <c r="P94" s="306" t="n">
        <v>0</v>
      </c>
      <c r="Q94" s="306" t="n">
        <v>0</v>
      </c>
      <c r="R94" s="306" t="n">
        <v>0</v>
      </c>
      <c r="S94" s="306" t="n">
        <v>0</v>
      </c>
      <c r="T94" s="306" t="n">
        <v>0</v>
      </c>
      <c r="U94" s="306" t="n">
        <v>0</v>
      </c>
      <c r="V94" s="306" t="n">
        <v>0</v>
      </c>
      <c r="W94" s="306" t="n">
        <v>0</v>
      </c>
      <c r="X94" s="306" t="n">
        <v>0</v>
      </c>
      <c r="Y94" s="306" t="n">
        <v>0</v>
      </c>
      <c r="Z94" s="306" t="n">
        <v>0</v>
      </c>
      <c r="AA94" s="306" t="n">
        <v>0</v>
      </c>
      <c r="AB94" s="306" t="n">
        <v>0</v>
      </c>
      <c r="AC94" s="306" t="n">
        <v>0</v>
      </c>
      <c r="AD94" s="306" t="n">
        <v>0</v>
      </c>
      <c r="AE94" s="306" t="n">
        <v>0</v>
      </c>
      <c r="AF94" s="306" t="n">
        <v>0</v>
      </c>
      <c r="AG94" s="306" t="n">
        <v>0</v>
      </c>
      <c r="AH94" s="306" t="n">
        <v>0</v>
      </c>
      <c r="AI94" s="306" t="n">
        <v>0</v>
      </c>
      <c r="AJ94" s="306" t="n">
        <v>0</v>
      </c>
      <c r="AK94" s="306" t="n">
        <v>0</v>
      </c>
      <c r="AL94" s="306" t="n">
        <v>0</v>
      </c>
      <c r="AM94" s="293" t="n">
        <f aca="false">SUM(H94:AL94)</f>
        <v>0</v>
      </c>
      <c r="AN94" s="1"/>
      <c r="AO94" s="1"/>
      <c r="AP94" s="1"/>
      <c r="AQ94" s="1"/>
      <c r="AR94" s="1"/>
      <c r="AS94" s="1"/>
      <c r="AT94" s="1"/>
    </row>
    <row r="95" customFormat="false" ht="12.75" hidden="false" customHeight="true" outlineLevel="0" collapsed="false">
      <c r="A95" s="288" t="s">
        <v>214</v>
      </c>
      <c r="B95" s="304"/>
      <c r="C95" s="289"/>
      <c r="D95" s="290" t="n">
        <v>0</v>
      </c>
      <c r="E95" s="291" t="n">
        <f aca="false">AM95</f>
        <v>0</v>
      </c>
      <c r="F95" s="305" t="n">
        <f aca="false">E95-D95</f>
        <v>0</v>
      </c>
      <c r="G95" s="284"/>
      <c r="H95" s="306" t="n">
        <v>0</v>
      </c>
      <c r="I95" s="306" t="n">
        <v>0</v>
      </c>
      <c r="J95" s="306" t="n">
        <v>0</v>
      </c>
      <c r="K95" s="306" t="n">
        <v>0</v>
      </c>
      <c r="L95" s="306" t="n">
        <v>0</v>
      </c>
      <c r="M95" s="306" t="n">
        <v>0</v>
      </c>
      <c r="N95" s="306" t="n">
        <v>0</v>
      </c>
      <c r="O95" s="306" t="n">
        <v>0</v>
      </c>
      <c r="P95" s="306" t="n">
        <v>0</v>
      </c>
      <c r="Q95" s="306" t="n">
        <v>0</v>
      </c>
      <c r="R95" s="306" t="n">
        <v>0</v>
      </c>
      <c r="S95" s="306" t="n">
        <v>0</v>
      </c>
      <c r="T95" s="306" t="n">
        <v>0</v>
      </c>
      <c r="U95" s="306" t="n">
        <v>0</v>
      </c>
      <c r="V95" s="306" t="n">
        <v>0</v>
      </c>
      <c r="W95" s="306" t="n">
        <v>0</v>
      </c>
      <c r="X95" s="306" t="n">
        <v>0</v>
      </c>
      <c r="Y95" s="306" t="n">
        <v>0</v>
      </c>
      <c r="Z95" s="306" t="n">
        <v>0</v>
      </c>
      <c r="AA95" s="306" t="n">
        <v>0</v>
      </c>
      <c r="AB95" s="306" t="n">
        <v>0</v>
      </c>
      <c r="AC95" s="306" t="n">
        <v>0</v>
      </c>
      <c r="AD95" s="306" t="n">
        <v>0</v>
      </c>
      <c r="AE95" s="306" t="n">
        <v>0</v>
      </c>
      <c r="AF95" s="306" t="n">
        <v>0</v>
      </c>
      <c r="AG95" s="306" t="n">
        <v>0</v>
      </c>
      <c r="AH95" s="306" t="n">
        <v>0</v>
      </c>
      <c r="AI95" s="306" t="n">
        <v>0</v>
      </c>
      <c r="AJ95" s="306" t="n">
        <v>0</v>
      </c>
      <c r="AK95" s="306" t="n">
        <v>0</v>
      </c>
      <c r="AL95" s="306" t="n">
        <v>0</v>
      </c>
      <c r="AM95" s="293" t="n">
        <f aca="false">SUM(H95:AL95)</f>
        <v>0</v>
      </c>
      <c r="AN95" s="1"/>
      <c r="AO95" s="1"/>
      <c r="AP95" s="1"/>
      <c r="AQ95" s="1"/>
      <c r="AR95" s="1"/>
      <c r="AS95" s="1"/>
      <c r="AT95" s="1"/>
    </row>
    <row r="96" customFormat="false" ht="12.75" hidden="false" customHeight="true" outlineLevel="0" collapsed="false">
      <c r="A96" s="288" t="s">
        <v>224</v>
      </c>
      <c r="B96" s="304"/>
      <c r="C96" s="289"/>
      <c r="D96" s="290" t="n">
        <v>0</v>
      </c>
      <c r="E96" s="291" t="n">
        <f aca="false">AM96</f>
        <v>0</v>
      </c>
      <c r="F96" s="305" t="n">
        <f aca="false">E96-D96</f>
        <v>0</v>
      </c>
      <c r="G96" s="284"/>
      <c r="H96" s="306" t="n">
        <v>0</v>
      </c>
      <c r="I96" s="306" t="n">
        <v>0</v>
      </c>
      <c r="J96" s="306" t="n">
        <v>0</v>
      </c>
      <c r="K96" s="306" t="n">
        <v>0</v>
      </c>
      <c r="L96" s="306" t="n">
        <v>0</v>
      </c>
      <c r="M96" s="306" t="n">
        <v>0</v>
      </c>
      <c r="N96" s="306" t="n">
        <v>0</v>
      </c>
      <c r="O96" s="306" t="n">
        <v>0</v>
      </c>
      <c r="P96" s="306" t="n">
        <v>0</v>
      </c>
      <c r="Q96" s="306" t="n">
        <v>0</v>
      </c>
      <c r="R96" s="306" t="n">
        <v>0</v>
      </c>
      <c r="S96" s="306" t="n">
        <v>0</v>
      </c>
      <c r="T96" s="306" t="n">
        <v>0</v>
      </c>
      <c r="U96" s="306" t="n">
        <v>0</v>
      </c>
      <c r="V96" s="306" t="n">
        <v>0</v>
      </c>
      <c r="W96" s="306" t="n">
        <v>0</v>
      </c>
      <c r="X96" s="306" t="n">
        <v>0</v>
      </c>
      <c r="Y96" s="306" t="n">
        <v>0</v>
      </c>
      <c r="Z96" s="306" t="n">
        <v>0</v>
      </c>
      <c r="AA96" s="306" t="n">
        <v>0</v>
      </c>
      <c r="AB96" s="306" t="n">
        <v>0</v>
      </c>
      <c r="AC96" s="306" t="n">
        <v>0</v>
      </c>
      <c r="AD96" s="306" t="n">
        <v>0</v>
      </c>
      <c r="AE96" s="306" t="n">
        <v>0</v>
      </c>
      <c r="AF96" s="306" t="n">
        <v>0</v>
      </c>
      <c r="AG96" s="306" t="n">
        <v>0</v>
      </c>
      <c r="AH96" s="306" t="n">
        <v>0</v>
      </c>
      <c r="AI96" s="306" t="n">
        <v>0</v>
      </c>
      <c r="AJ96" s="306" t="n">
        <v>0</v>
      </c>
      <c r="AK96" s="306" t="n">
        <v>0</v>
      </c>
      <c r="AL96" s="306" t="n">
        <v>0</v>
      </c>
      <c r="AM96" s="293" t="n">
        <f aca="false">SUM(H96:AL96)</f>
        <v>0</v>
      </c>
      <c r="AN96" s="1"/>
      <c r="AO96" s="1"/>
      <c r="AP96" s="1"/>
      <c r="AQ96" s="1"/>
      <c r="AR96" s="1"/>
      <c r="AS96" s="1"/>
      <c r="AT96" s="1"/>
    </row>
    <row r="97" customFormat="false" ht="12.75" hidden="false" customHeight="true" outlineLevel="0" collapsed="false">
      <c r="A97" s="288" t="s">
        <v>225</v>
      </c>
      <c r="B97" s="304"/>
      <c r="C97" s="289"/>
      <c r="D97" s="290" t="n">
        <v>0</v>
      </c>
      <c r="E97" s="291" t="n">
        <f aca="false">AM97</f>
        <v>0</v>
      </c>
      <c r="F97" s="305" t="n">
        <f aca="false">E97-D97</f>
        <v>0</v>
      </c>
      <c r="G97" s="284"/>
      <c r="H97" s="306" t="n">
        <v>0</v>
      </c>
      <c r="I97" s="306" t="n">
        <v>0</v>
      </c>
      <c r="J97" s="306" t="n">
        <v>0</v>
      </c>
      <c r="K97" s="306" t="n">
        <v>0</v>
      </c>
      <c r="L97" s="306" t="n">
        <v>0</v>
      </c>
      <c r="M97" s="306" t="n">
        <v>0</v>
      </c>
      <c r="N97" s="306" t="n">
        <v>0</v>
      </c>
      <c r="O97" s="306" t="n">
        <v>0</v>
      </c>
      <c r="P97" s="306" t="n">
        <v>0</v>
      </c>
      <c r="Q97" s="306" t="n">
        <v>0</v>
      </c>
      <c r="R97" s="306" t="n">
        <v>0</v>
      </c>
      <c r="S97" s="306" t="n">
        <v>0</v>
      </c>
      <c r="T97" s="306" t="n">
        <v>0</v>
      </c>
      <c r="U97" s="306" t="n">
        <v>0</v>
      </c>
      <c r="V97" s="306" t="n">
        <v>0</v>
      </c>
      <c r="W97" s="306" t="n">
        <v>0</v>
      </c>
      <c r="X97" s="306" t="n">
        <v>0</v>
      </c>
      <c r="Y97" s="306" t="n">
        <v>0</v>
      </c>
      <c r="Z97" s="306" t="n">
        <v>0</v>
      </c>
      <c r="AA97" s="306" t="n">
        <v>0</v>
      </c>
      <c r="AB97" s="306" t="n">
        <v>0</v>
      </c>
      <c r="AC97" s="306" t="n">
        <v>0</v>
      </c>
      <c r="AD97" s="306" t="n">
        <v>0</v>
      </c>
      <c r="AE97" s="306" t="n">
        <v>0</v>
      </c>
      <c r="AF97" s="306" t="n">
        <v>0</v>
      </c>
      <c r="AG97" s="306" t="n">
        <v>0</v>
      </c>
      <c r="AH97" s="306" t="n">
        <v>0</v>
      </c>
      <c r="AI97" s="306" t="n">
        <v>0</v>
      </c>
      <c r="AJ97" s="306" t="n">
        <v>0</v>
      </c>
      <c r="AK97" s="306" t="n">
        <v>0</v>
      </c>
      <c r="AL97" s="306" t="n">
        <v>0</v>
      </c>
      <c r="AM97" s="293" t="n">
        <f aca="false">SUM(H97:AL97)</f>
        <v>0</v>
      </c>
      <c r="AN97" s="1"/>
      <c r="AO97" s="1"/>
      <c r="AP97" s="1"/>
      <c r="AQ97" s="1"/>
      <c r="AR97" s="1"/>
      <c r="AS97" s="1"/>
      <c r="AT97" s="1"/>
    </row>
    <row r="98" customFormat="false" ht="12.75" hidden="false" customHeight="true" outlineLevel="0" collapsed="false">
      <c r="A98" s="288" t="s">
        <v>226</v>
      </c>
      <c r="B98" s="304"/>
      <c r="C98" s="289"/>
      <c r="D98" s="290" t="n">
        <v>0</v>
      </c>
      <c r="E98" s="291" t="n">
        <f aca="false">AM98</f>
        <v>0</v>
      </c>
      <c r="F98" s="305" t="n">
        <f aca="false">E98-D98</f>
        <v>0</v>
      </c>
      <c r="G98" s="284"/>
      <c r="H98" s="306" t="n">
        <v>0</v>
      </c>
      <c r="I98" s="306" t="n">
        <v>0</v>
      </c>
      <c r="J98" s="306" t="n">
        <v>0</v>
      </c>
      <c r="K98" s="306" t="n">
        <v>0</v>
      </c>
      <c r="L98" s="306" t="n">
        <v>0</v>
      </c>
      <c r="M98" s="306" t="n">
        <v>0</v>
      </c>
      <c r="N98" s="306" t="n">
        <v>0</v>
      </c>
      <c r="O98" s="306" t="n">
        <v>0</v>
      </c>
      <c r="P98" s="306" t="n">
        <v>0</v>
      </c>
      <c r="Q98" s="306" t="n">
        <v>0</v>
      </c>
      <c r="R98" s="306" t="n">
        <v>0</v>
      </c>
      <c r="S98" s="306" t="n">
        <v>0</v>
      </c>
      <c r="T98" s="306" t="n">
        <v>0</v>
      </c>
      <c r="U98" s="306" t="n">
        <v>0</v>
      </c>
      <c r="V98" s="306" t="n">
        <v>0</v>
      </c>
      <c r="W98" s="306" t="n">
        <v>0</v>
      </c>
      <c r="X98" s="306" t="n">
        <v>0</v>
      </c>
      <c r="Y98" s="306" t="n">
        <v>0</v>
      </c>
      <c r="Z98" s="306" t="n">
        <v>0</v>
      </c>
      <c r="AA98" s="306" t="n">
        <v>0</v>
      </c>
      <c r="AB98" s="306" t="n">
        <v>0</v>
      </c>
      <c r="AC98" s="306" t="n">
        <v>0</v>
      </c>
      <c r="AD98" s="306" t="n">
        <v>0</v>
      </c>
      <c r="AE98" s="306" t="n">
        <v>0</v>
      </c>
      <c r="AF98" s="306" t="n">
        <v>0</v>
      </c>
      <c r="AG98" s="306" t="n">
        <v>0</v>
      </c>
      <c r="AH98" s="306" t="n">
        <v>0</v>
      </c>
      <c r="AI98" s="306" t="n">
        <v>0</v>
      </c>
      <c r="AJ98" s="306" t="n">
        <v>0</v>
      </c>
      <c r="AK98" s="306" t="n">
        <v>0</v>
      </c>
      <c r="AL98" s="306" t="n">
        <v>0</v>
      </c>
      <c r="AM98" s="293" t="n">
        <f aca="false">SUM(H98:AL98)</f>
        <v>0</v>
      </c>
      <c r="AN98" s="1"/>
      <c r="AO98" s="1"/>
      <c r="AP98" s="1"/>
      <c r="AQ98" s="1"/>
      <c r="AR98" s="1"/>
      <c r="AS98" s="1"/>
      <c r="AT98" s="1"/>
    </row>
    <row r="99" customFormat="false" ht="12.75" hidden="true" customHeight="true" outlineLevel="0" collapsed="false">
      <c r="A99" s="288" t="s">
        <v>227</v>
      </c>
      <c r="B99" s="304"/>
      <c r="C99" s="289"/>
      <c r="D99" s="290" t="n">
        <v>0</v>
      </c>
      <c r="E99" s="291" t="n">
        <f aca="false">AM99</f>
        <v>0</v>
      </c>
      <c r="F99" s="305" t="n">
        <f aca="false">E99-D99</f>
        <v>0</v>
      </c>
      <c r="G99" s="284"/>
      <c r="H99" s="306" t="n">
        <v>0</v>
      </c>
      <c r="I99" s="306" t="n">
        <v>0</v>
      </c>
      <c r="J99" s="306" t="n">
        <v>0</v>
      </c>
      <c r="K99" s="306" t="n">
        <v>0</v>
      </c>
      <c r="L99" s="306" t="n">
        <v>0</v>
      </c>
      <c r="M99" s="306" t="n">
        <v>0</v>
      </c>
      <c r="N99" s="306" t="n">
        <v>0</v>
      </c>
      <c r="O99" s="306" t="n">
        <v>0</v>
      </c>
      <c r="P99" s="306" t="n">
        <v>0</v>
      </c>
      <c r="Q99" s="306" t="n">
        <v>0</v>
      </c>
      <c r="R99" s="306" t="n">
        <v>0</v>
      </c>
      <c r="S99" s="306" t="n">
        <v>0</v>
      </c>
      <c r="T99" s="306" t="n">
        <v>0</v>
      </c>
      <c r="U99" s="306" t="n">
        <v>0</v>
      </c>
      <c r="V99" s="306" t="n">
        <v>0</v>
      </c>
      <c r="W99" s="306" t="n">
        <v>0</v>
      </c>
      <c r="X99" s="306" t="n">
        <v>0</v>
      </c>
      <c r="Y99" s="306" t="n">
        <v>0</v>
      </c>
      <c r="Z99" s="306" t="n">
        <v>0</v>
      </c>
      <c r="AA99" s="306" t="n">
        <v>0</v>
      </c>
      <c r="AB99" s="306" t="n">
        <v>0</v>
      </c>
      <c r="AC99" s="306" t="n">
        <v>0</v>
      </c>
      <c r="AD99" s="306" t="n">
        <v>0</v>
      </c>
      <c r="AE99" s="306" t="n">
        <v>0</v>
      </c>
      <c r="AF99" s="306" t="n">
        <v>0</v>
      </c>
      <c r="AG99" s="306" t="n">
        <v>0</v>
      </c>
      <c r="AH99" s="306" t="n">
        <v>0</v>
      </c>
      <c r="AI99" s="306" t="n">
        <v>0</v>
      </c>
      <c r="AJ99" s="306" t="n">
        <v>0</v>
      </c>
      <c r="AK99" s="306" t="n">
        <v>0</v>
      </c>
      <c r="AL99" s="306" t="n">
        <v>0</v>
      </c>
      <c r="AM99" s="293" t="n">
        <f aca="false">SUM(H99:AL99)</f>
        <v>0</v>
      </c>
      <c r="AN99" s="1"/>
      <c r="AO99" s="1"/>
      <c r="AP99" s="1"/>
      <c r="AQ99" s="1"/>
      <c r="AR99" s="1"/>
      <c r="AS99" s="1"/>
      <c r="AT99" s="1"/>
    </row>
    <row r="100" customFormat="false" ht="12.75" hidden="true" customHeight="true" outlineLevel="0" collapsed="false">
      <c r="A100" s="313" t="s">
        <v>216</v>
      </c>
      <c r="B100" s="304"/>
      <c r="C100" s="289"/>
      <c r="D100" s="290" t="n">
        <v>0</v>
      </c>
      <c r="E100" s="291" t="n">
        <f aca="false">AM100</f>
        <v>0</v>
      </c>
      <c r="F100" s="305" t="n">
        <f aca="false">E100-D100</f>
        <v>0</v>
      </c>
      <c r="G100" s="284"/>
      <c r="H100" s="306" t="n">
        <v>0</v>
      </c>
      <c r="I100" s="306" t="n">
        <v>0</v>
      </c>
      <c r="J100" s="306" t="n">
        <v>0</v>
      </c>
      <c r="K100" s="306" t="n">
        <v>0</v>
      </c>
      <c r="L100" s="306" t="n">
        <v>0</v>
      </c>
      <c r="M100" s="306" t="n">
        <v>0</v>
      </c>
      <c r="N100" s="306" t="n">
        <v>0</v>
      </c>
      <c r="O100" s="306" t="n">
        <v>0</v>
      </c>
      <c r="P100" s="306" t="n">
        <v>0</v>
      </c>
      <c r="Q100" s="306" t="n">
        <v>0</v>
      </c>
      <c r="R100" s="306" t="n">
        <v>0</v>
      </c>
      <c r="S100" s="306" t="n">
        <v>0</v>
      </c>
      <c r="T100" s="306" t="n">
        <v>0</v>
      </c>
      <c r="U100" s="306" t="n">
        <v>0</v>
      </c>
      <c r="V100" s="306" t="n">
        <v>0</v>
      </c>
      <c r="W100" s="306" t="n">
        <v>0</v>
      </c>
      <c r="X100" s="306" t="n">
        <v>0</v>
      </c>
      <c r="Y100" s="306" t="n">
        <v>0</v>
      </c>
      <c r="Z100" s="306" t="n">
        <v>0</v>
      </c>
      <c r="AA100" s="306" t="n">
        <v>0</v>
      </c>
      <c r="AB100" s="306" t="n">
        <v>0</v>
      </c>
      <c r="AC100" s="306" t="n">
        <v>0</v>
      </c>
      <c r="AD100" s="306" t="n">
        <v>0</v>
      </c>
      <c r="AE100" s="306" t="n">
        <v>0</v>
      </c>
      <c r="AF100" s="306" t="n">
        <v>0</v>
      </c>
      <c r="AG100" s="306" t="n">
        <v>0</v>
      </c>
      <c r="AH100" s="306" t="n">
        <v>0</v>
      </c>
      <c r="AI100" s="306" t="n">
        <v>0</v>
      </c>
      <c r="AJ100" s="306" t="n">
        <v>0</v>
      </c>
      <c r="AK100" s="306" t="n">
        <v>0</v>
      </c>
      <c r="AL100" s="306" t="n">
        <v>0</v>
      </c>
      <c r="AM100" s="293" t="n">
        <f aca="false">SUM(H100:AL100)</f>
        <v>0</v>
      </c>
      <c r="AN100" s="1"/>
      <c r="AO100" s="1"/>
      <c r="AP100" s="1"/>
      <c r="AQ100" s="1"/>
      <c r="AR100" s="1"/>
      <c r="AS100" s="1"/>
      <c r="AT100" s="1"/>
    </row>
    <row r="101" customFormat="false" ht="12.75" hidden="true" customHeight="true" outlineLevel="0" collapsed="false">
      <c r="A101" s="313" t="s">
        <v>216</v>
      </c>
      <c r="B101" s="304"/>
      <c r="C101" s="289"/>
      <c r="D101" s="290" t="n">
        <v>0</v>
      </c>
      <c r="E101" s="291" t="n">
        <f aca="false">AM101</f>
        <v>0</v>
      </c>
      <c r="F101" s="305" t="n">
        <f aca="false">E101-D101</f>
        <v>0</v>
      </c>
      <c r="G101" s="284"/>
      <c r="H101" s="306" t="n">
        <v>0</v>
      </c>
      <c r="I101" s="306" t="n">
        <v>0</v>
      </c>
      <c r="J101" s="306" t="n">
        <v>0</v>
      </c>
      <c r="K101" s="306" t="n">
        <v>0</v>
      </c>
      <c r="L101" s="306" t="n">
        <v>0</v>
      </c>
      <c r="M101" s="306" t="n">
        <v>0</v>
      </c>
      <c r="N101" s="306" t="n">
        <v>0</v>
      </c>
      <c r="O101" s="306" t="n">
        <v>0</v>
      </c>
      <c r="P101" s="306" t="n">
        <v>0</v>
      </c>
      <c r="Q101" s="306" t="n">
        <v>0</v>
      </c>
      <c r="R101" s="306" t="n">
        <v>0</v>
      </c>
      <c r="S101" s="306" t="n">
        <v>0</v>
      </c>
      <c r="T101" s="306" t="n">
        <v>0</v>
      </c>
      <c r="U101" s="306" t="n">
        <v>0</v>
      </c>
      <c r="V101" s="306" t="n">
        <v>0</v>
      </c>
      <c r="W101" s="306" t="n">
        <v>0</v>
      </c>
      <c r="X101" s="306" t="n">
        <v>0</v>
      </c>
      <c r="Y101" s="306" t="n">
        <v>0</v>
      </c>
      <c r="Z101" s="306" t="n">
        <v>0</v>
      </c>
      <c r="AA101" s="306" t="n">
        <v>0</v>
      </c>
      <c r="AB101" s="306" t="n">
        <v>0</v>
      </c>
      <c r="AC101" s="306" t="n">
        <v>0</v>
      </c>
      <c r="AD101" s="306" t="n">
        <v>0</v>
      </c>
      <c r="AE101" s="306" t="n">
        <v>0</v>
      </c>
      <c r="AF101" s="306" t="n">
        <v>0</v>
      </c>
      <c r="AG101" s="306" t="n">
        <v>0</v>
      </c>
      <c r="AH101" s="306" t="n">
        <v>0</v>
      </c>
      <c r="AI101" s="306" t="n">
        <v>0</v>
      </c>
      <c r="AJ101" s="306" t="n">
        <v>0</v>
      </c>
      <c r="AK101" s="306" t="n">
        <v>0</v>
      </c>
      <c r="AL101" s="306" t="n">
        <v>0</v>
      </c>
      <c r="AM101" s="293" t="n">
        <f aca="false">SUM(H101:AL101)</f>
        <v>0</v>
      </c>
      <c r="AN101" s="1"/>
      <c r="AO101" s="1"/>
      <c r="AP101" s="1"/>
      <c r="AQ101" s="1"/>
      <c r="AR101" s="1"/>
      <c r="AS101" s="1"/>
      <c r="AT101" s="1"/>
    </row>
    <row r="102" customFormat="false" ht="12.75" hidden="true" customHeight="true" outlineLevel="0" collapsed="false">
      <c r="A102" s="314" t="s">
        <v>228</v>
      </c>
      <c r="B102" s="304"/>
      <c r="C102" s="289"/>
      <c r="D102" s="290" t="n">
        <v>0</v>
      </c>
      <c r="E102" s="291" t="n">
        <f aca="false">AM102</f>
        <v>0</v>
      </c>
      <c r="F102" s="305" t="n">
        <f aca="false">E102-D102</f>
        <v>0</v>
      </c>
      <c r="G102" s="284"/>
      <c r="H102" s="306"/>
      <c r="I102" s="306"/>
      <c r="J102" s="306"/>
      <c r="K102" s="306"/>
      <c r="L102" s="306"/>
      <c r="M102" s="306"/>
      <c r="N102" s="306"/>
      <c r="O102" s="306"/>
      <c r="P102" s="306"/>
      <c r="Q102" s="306"/>
      <c r="R102" s="306"/>
      <c r="S102" s="306"/>
      <c r="T102" s="306"/>
      <c r="U102" s="306"/>
      <c r="V102" s="306"/>
      <c r="W102" s="306"/>
      <c r="X102" s="306"/>
      <c r="Y102" s="306"/>
      <c r="Z102" s="306"/>
      <c r="AA102" s="306"/>
      <c r="AB102" s="306"/>
      <c r="AC102" s="306"/>
      <c r="AD102" s="306"/>
      <c r="AE102" s="306"/>
      <c r="AF102" s="306"/>
      <c r="AG102" s="306"/>
      <c r="AH102" s="306"/>
      <c r="AI102" s="306"/>
      <c r="AJ102" s="306"/>
      <c r="AK102" s="306"/>
      <c r="AL102" s="306"/>
      <c r="AM102" s="293" t="n">
        <f aca="false">SUM(H102:AL102)</f>
        <v>0</v>
      </c>
      <c r="AN102" s="1"/>
      <c r="AO102" s="1"/>
      <c r="AP102" s="1"/>
      <c r="AQ102" s="1"/>
      <c r="AR102" s="1"/>
      <c r="AS102" s="1"/>
      <c r="AT102" s="1"/>
    </row>
    <row r="103" customFormat="false" ht="12.75" hidden="false" customHeight="true" outlineLevel="0" collapsed="false">
      <c r="A103" s="314" t="s">
        <v>229</v>
      </c>
      <c r="B103" s="288"/>
      <c r="C103" s="289"/>
      <c r="D103" s="290" t="n">
        <v>0</v>
      </c>
      <c r="E103" s="291" t="n">
        <f aca="false">AM103</f>
        <v>0</v>
      </c>
      <c r="F103" s="305" t="n">
        <f aca="false">E103-D103</f>
        <v>0</v>
      </c>
      <c r="G103" s="284"/>
      <c r="H103" s="308"/>
      <c r="I103" s="308"/>
      <c r="J103" s="308"/>
      <c r="K103" s="308"/>
      <c r="L103" s="308"/>
      <c r="M103" s="308"/>
      <c r="N103" s="308"/>
      <c r="O103" s="308"/>
      <c r="P103" s="308"/>
      <c r="Q103" s="308"/>
      <c r="R103" s="308"/>
      <c r="S103" s="308"/>
      <c r="T103" s="308"/>
      <c r="U103" s="308"/>
      <c r="V103" s="308"/>
      <c r="W103" s="308"/>
      <c r="X103" s="308"/>
      <c r="Y103" s="308"/>
      <c r="Z103" s="308"/>
      <c r="AA103" s="308"/>
      <c r="AB103" s="308"/>
      <c r="AC103" s="308"/>
      <c r="AD103" s="308"/>
      <c r="AE103" s="308"/>
      <c r="AF103" s="308"/>
      <c r="AG103" s="308"/>
      <c r="AH103" s="308"/>
      <c r="AI103" s="308"/>
      <c r="AJ103" s="308"/>
      <c r="AK103" s="308"/>
      <c r="AL103" s="308"/>
      <c r="AM103" s="293" t="n">
        <f aca="false">SUM(H103:AL103)</f>
        <v>0</v>
      </c>
      <c r="AN103" s="1"/>
      <c r="AO103" s="1"/>
      <c r="AP103" s="1"/>
      <c r="AQ103" s="1"/>
      <c r="AR103" s="1"/>
      <c r="AS103" s="1"/>
      <c r="AT103" s="1"/>
    </row>
    <row r="104" customFormat="false" ht="12.75" hidden="true" customHeight="true" outlineLevel="0" collapsed="false">
      <c r="A104" s="314" t="s">
        <v>230</v>
      </c>
      <c r="B104" s="288"/>
      <c r="C104" s="289"/>
      <c r="D104" s="290" t="n">
        <v>0</v>
      </c>
      <c r="E104" s="291" t="n">
        <f aca="false">AM104</f>
        <v>0</v>
      </c>
      <c r="F104" s="305" t="n">
        <f aca="false">E104-D104</f>
        <v>0</v>
      </c>
      <c r="G104" s="284"/>
      <c r="H104" s="315"/>
      <c r="I104" s="315"/>
      <c r="J104" s="315"/>
      <c r="K104" s="315"/>
      <c r="L104" s="315"/>
      <c r="M104" s="315"/>
      <c r="N104" s="315"/>
      <c r="O104" s="315"/>
      <c r="P104" s="315"/>
      <c r="Q104" s="315"/>
      <c r="R104" s="315"/>
      <c r="S104" s="315"/>
      <c r="T104" s="315"/>
      <c r="U104" s="315"/>
      <c r="V104" s="315"/>
      <c r="W104" s="315"/>
      <c r="X104" s="315"/>
      <c r="Y104" s="315"/>
      <c r="Z104" s="315"/>
      <c r="AA104" s="315"/>
      <c r="AB104" s="315"/>
      <c r="AC104" s="315"/>
      <c r="AD104" s="315"/>
      <c r="AE104" s="315"/>
      <c r="AF104" s="315"/>
      <c r="AG104" s="315"/>
      <c r="AH104" s="315"/>
      <c r="AI104" s="315"/>
      <c r="AJ104" s="315"/>
      <c r="AK104" s="315"/>
      <c r="AL104" s="315"/>
      <c r="AM104" s="293" t="n">
        <f aca="false">SUM(H104:AL104)</f>
        <v>0</v>
      </c>
      <c r="AN104" s="1"/>
      <c r="AO104" s="1"/>
      <c r="AP104" s="1"/>
      <c r="AQ104" s="1"/>
      <c r="AR104" s="1"/>
      <c r="AS104" s="1"/>
      <c r="AT104" s="1"/>
    </row>
    <row r="105" customFormat="false" ht="12.75" hidden="true" customHeight="true" outlineLevel="0" collapsed="false">
      <c r="A105" s="316" t="s">
        <v>216</v>
      </c>
      <c r="B105" s="288"/>
      <c r="C105" s="289"/>
      <c r="D105" s="290" t="n">
        <v>0</v>
      </c>
      <c r="E105" s="291" t="n">
        <f aca="false">AM105</f>
        <v>0</v>
      </c>
      <c r="F105" s="305" t="n">
        <f aca="false">E105-D105</f>
        <v>0</v>
      </c>
      <c r="G105" s="284"/>
      <c r="H105" s="315" t="n">
        <v>0</v>
      </c>
      <c r="I105" s="315" t="n">
        <v>0</v>
      </c>
      <c r="J105" s="315" t="n">
        <v>0</v>
      </c>
      <c r="K105" s="315" t="n">
        <v>0</v>
      </c>
      <c r="L105" s="315" t="n">
        <v>0</v>
      </c>
      <c r="M105" s="315" t="n">
        <v>0</v>
      </c>
      <c r="N105" s="315" t="n">
        <v>0</v>
      </c>
      <c r="O105" s="315" t="n">
        <v>0</v>
      </c>
      <c r="P105" s="315" t="n">
        <v>0</v>
      </c>
      <c r="Q105" s="315" t="n">
        <v>0</v>
      </c>
      <c r="R105" s="315" t="n">
        <v>0</v>
      </c>
      <c r="S105" s="315" t="n">
        <v>0</v>
      </c>
      <c r="T105" s="315" t="n">
        <v>0</v>
      </c>
      <c r="U105" s="315" t="n">
        <v>0</v>
      </c>
      <c r="V105" s="315" t="n">
        <v>0</v>
      </c>
      <c r="W105" s="315" t="n">
        <v>0</v>
      </c>
      <c r="X105" s="315" t="n">
        <v>0</v>
      </c>
      <c r="Y105" s="315" t="n">
        <v>0</v>
      </c>
      <c r="Z105" s="315" t="n">
        <v>0</v>
      </c>
      <c r="AA105" s="315" t="n">
        <v>0</v>
      </c>
      <c r="AB105" s="315" t="n">
        <v>0</v>
      </c>
      <c r="AC105" s="315" t="n">
        <v>0</v>
      </c>
      <c r="AD105" s="315" t="n">
        <v>0</v>
      </c>
      <c r="AE105" s="315" t="n">
        <v>0</v>
      </c>
      <c r="AF105" s="315" t="n">
        <v>0</v>
      </c>
      <c r="AG105" s="315" t="n">
        <v>0</v>
      </c>
      <c r="AH105" s="315" t="n">
        <v>0</v>
      </c>
      <c r="AI105" s="315" t="n">
        <v>0</v>
      </c>
      <c r="AJ105" s="315" t="n">
        <v>0</v>
      </c>
      <c r="AK105" s="315" t="n">
        <v>0</v>
      </c>
      <c r="AL105" s="315" t="n">
        <v>0</v>
      </c>
      <c r="AM105" s="293" t="n">
        <f aca="false">SUM(H105:AL105)</f>
        <v>0</v>
      </c>
      <c r="AN105" s="1"/>
      <c r="AO105" s="1"/>
      <c r="AP105" s="1"/>
      <c r="AQ105" s="1"/>
      <c r="AR105" s="1"/>
      <c r="AS105" s="1"/>
      <c r="AT105" s="1"/>
    </row>
    <row r="106" customFormat="false" ht="12.75" hidden="false" customHeight="true" outlineLevel="0" collapsed="false">
      <c r="A106" s="314" t="s">
        <v>231</v>
      </c>
      <c r="B106" s="288"/>
      <c r="C106" s="289"/>
      <c r="D106" s="290" t="n">
        <v>0</v>
      </c>
      <c r="E106" s="291" t="n">
        <f aca="false">AM106</f>
        <v>0</v>
      </c>
      <c r="F106" s="305" t="n">
        <f aca="false">E106-D106</f>
        <v>0</v>
      </c>
      <c r="G106" s="284"/>
      <c r="H106" s="317"/>
      <c r="I106" s="317"/>
      <c r="J106" s="317"/>
      <c r="K106" s="317"/>
      <c r="L106" s="317"/>
      <c r="M106" s="317"/>
      <c r="N106" s="317"/>
      <c r="O106" s="317"/>
      <c r="P106" s="317"/>
      <c r="Q106" s="317"/>
      <c r="R106" s="317"/>
      <c r="S106" s="317"/>
      <c r="T106" s="317"/>
      <c r="U106" s="317"/>
      <c r="V106" s="317"/>
      <c r="W106" s="317"/>
      <c r="X106" s="317"/>
      <c r="Y106" s="317"/>
      <c r="Z106" s="317"/>
      <c r="AA106" s="317"/>
      <c r="AB106" s="317"/>
      <c r="AC106" s="317"/>
      <c r="AD106" s="317"/>
      <c r="AE106" s="317"/>
      <c r="AF106" s="317"/>
      <c r="AG106" s="317"/>
      <c r="AH106" s="317"/>
      <c r="AI106" s="317"/>
      <c r="AJ106" s="317"/>
      <c r="AK106" s="317"/>
      <c r="AL106" s="317"/>
      <c r="AM106" s="293" t="n">
        <f aca="false">SUM(H106:AL106)</f>
        <v>0</v>
      </c>
      <c r="AN106" s="1"/>
      <c r="AO106" s="1"/>
      <c r="AP106" s="1"/>
      <c r="AQ106" s="1"/>
      <c r="AR106" s="1"/>
      <c r="AS106" s="1"/>
      <c r="AT106" s="1"/>
    </row>
    <row r="107" customFormat="false" ht="12" hidden="false" customHeight="true" outlineLevel="0" collapsed="false">
      <c r="A107" s="287" t="s">
        <v>232</v>
      </c>
      <c r="B107" s="288"/>
      <c r="C107" s="289"/>
      <c r="D107" s="318" t="n">
        <v>0</v>
      </c>
      <c r="E107" s="318" t="n">
        <f aca="false">SUM(E76:E106)-E87-E88</f>
        <v>0</v>
      </c>
      <c r="F107" s="318" t="n">
        <f aca="false">E107-D107</f>
        <v>0</v>
      </c>
      <c r="G107" s="284"/>
      <c r="H107" s="318" t="n">
        <v>0</v>
      </c>
      <c r="I107" s="318" t="n">
        <v>0</v>
      </c>
      <c r="J107" s="318" t="n">
        <v>0</v>
      </c>
      <c r="K107" s="318" t="n">
        <v>0</v>
      </c>
      <c r="L107" s="318" t="n">
        <v>0</v>
      </c>
      <c r="M107" s="318" t="n">
        <v>0</v>
      </c>
      <c r="N107" s="318" t="n">
        <v>0</v>
      </c>
      <c r="O107" s="318" t="n">
        <v>0</v>
      </c>
      <c r="P107" s="318" t="n">
        <v>0</v>
      </c>
      <c r="Q107" s="318" t="n">
        <v>0</v>
      </c>
      <c r="R107" s="318" t="n">
        <v>0</v>
      </c>
      <c r="S107" s="318" t="n">
        <v>0</v>
      </c>
      <c r="T107" s="318" t="n">
        <v>0</v>
      </c>
      <c r="U107" s="318" t="n">
        <v>0</v>
      </c>
      <c r="V107" s="318" t="n">
        <v>0</v>
      </c>
      <c r="W107" s="318" t="n">
        <v>0</v>
      </c>
      <c r="X107" s="318" t="n">
        <v>0</v>
      </c>
      <c r="Y107" s="318" t="n">
        <v>0</v>
      </c>
      <c r="Z107" s="318" t="n">
        <v>0</v>
      </c>
      <c r="AA107" s="318" t="n">
        <v>0</v>
      </c>
      <c r="AB107" s="318" t="n">
        <v>0</v>
      </c>
      <c r="AC107" s="318" t="n">
        <v>0</v>
      </c>
      <c r="AD107" s="318" t="n">
        <v>0</v>
      </c>
      <c r="AE107" s="318" t="n">
        <v>0</v>
      </c>
      <c r="AF107" s="318" t="n">
        <v>0</v>
      </c>
      <c r="AG107" s="318" t="n">
        <v>0</v>
      </c>
      <c r="AH107" s="318" t="n">
        <v>0</v>
      </c>
      <c r="AI107" s="318" t="n">
        <v>0</v>
      </c>
      <c r="AJ107" s="318" t="n">
        <v>0</v>
      </c>
      <c r="AK107" s="318" t="n">
        <v>0</v>
      </c>
      <c r="AL107" s="318" t="n">
        <v>0</v>
      </c>
      <c r="AM107" s="318" t="n">
        <f aca="false">SUM(AM76:AM106)</f>
        <v>0</v>
      </c>
      <c r="AN107" s="1"/>
      <c r="AO107" s="1"/>
      <c r="AP107" s="1"/>
      <c r="AQ107" s="1"/>
      <c r="AR107" s="1"/>
      <c r="AS107" s="1"/>
      <c r="AT107" s="1"/>
    </row>
    <row r="108" customFormat="false" ht="12.75" hidden="false" customHeight="true" outlineLevel="0" collapsed="false">
      <c r="A108" s="319" t="s">
        <v>233</v>
      </c>
      <c r="B108" s="288"/>
      <c r="C108" s="289"/>
      <c r="D108" s="290" t="n">
        <v>0</v>
      </c>
      <c r="E108" s="291" t="n">
        <f aca="false">AM108</f>
        <v>465</v>
      </c>
      <c r="F108" s="320" t="n">
        <f aca="false">E108-D108</f>
        <v>465</v>
      </c>
      <c r="G108" s="284"/>
      <c r="H108" s="321" t="n">
        <v>0</v>
      </c>
      <c r="I108" s="321" t="n">
        <v>1</v>
      </c>
      <c r="J108" s="321" t="n">
        <v>2</v>
      </c>
      <c r="K108" s="321" t="n">
        <v>3</v>
      </c>
      <c r="L108" s="321" t="n">
        <v>4</v>
      </c>
      <c r="M108" s="321" t="n">
        <v>5</v>
      </c>
      <c r="N108" s="321" t="n">
        <v>6</v>
      </c>
      <c r="O108" s="321" t="n">
        <v>7</v>
      </c>
      <c r="P108" s="321" t="n">
        <v>8</v>
      </c>
      <c r="Q108" s="321" t="n">
        <v>9</v>
      </c>
      <c r="R108" s="321" t="n">
        <v>10</v>
      </c>
      <c r="S108" s="321" t="n">
        <v>11</v>
      </c>
      <c r="T108" s="321" t="n">
        <v>12</v>
      </c>
      <c r="U108" s="321" t="n">
        <v>13</v>
      </c>
      <c r="V108" s="321" t="n">
        <v>14</v>
      </c>
      <c r="W108" s="321" t="n">
        <v>15</v>
      </c>
      <c r="X108" s="321" t="n">
        <v>16</v>
      </c>
      <c r="Y108" s="321" t="n">
        <v>17</v>
      </c>
      <c r="Z108" s="321" t="n">
        <v>18</v>
      </c>
      <c r="AA108" s="321" t="n">
        <v>19</v>
      </c>
      <c r="AB108" s="321" t="n">
        <v>20</v>
      </c>
      <c r="AC108" s="321" t="n">
        <v>21</v>
      </c>
      <c r="AD108" s="321" t="n">
        <v>22</v>
      </c>
      <c r="AE108" s="321" t="n">
        <v>23</v>
      </c>
      <c r="AF108" s="321" t="n">
        <v>24</v>
      </c>
      <c r="AG108" s="321" t="n">
        <v>25</v>
      </c>
      <c r="AH108" s="321" t="n">
        <v>26</v>
      </c>
      <c r="AI108" s="321" t="n">
        <v>27</v>
      </c>
      <c r="AJ108" s="321" t="n">
        <v>28</v>
      </c>
      <c r="AK108" s="321" t="n">
        <v>29</v>
      </c>
      <c r="AL108" s="321" t="n">
        <v>30</v>
      </c>
      <c r="AM108" s="293" t="n">
        <f aca="false">SUM(H108:AL108)</f>
        <v>465</v>
      </c>
      <c r="AN108" s="1"/>
      <c r="AO108" s="1"/>
      <c r="AP108" s="1"/>
      <c r="AQ108" s="1"/>
      <c r="AR108" s="1"/>
      <c r="AS108" s="1"/>
      <c r="AT108" s="1"/>
    </row>
    <row r="109" customFormat="false" ht="12.75" hidden="true" customHeight="true" outlineLevel="0" collapsed="false">
      <c r="A109" s="322" t="s">
        <v>216</v>
      </c>
      <c r="B109" s="288"/>
      <c r="C109" s="289"/>
      <c r="D109" s="290" t="n">
        <v>0</v>
      </c>
      <c r="E109" s="291" t="n">
        <f aca="false">AM109</f>
        <v>0</v>
      </c>
      <c r="F109" s="320" t="n">
        <f aca="false">E109-D109</f>
        <v>0</v>
      </c>
      <c r="G109" s="284"/>
      <c r="H109" s="323" t="n">
        <v>0</v>
      </c>
      <c r="I109" s="323" t="n">
        <v>0</v>
      </c>
      <c r="J109" s="323" t="n">
        <v>0</v>
      </c>
      <c r="K109" s="323" t="n">
        <v>0</v>
      </c>
      <c r="L109" s="323" t="n">
        <v>0</v>
      </c>
      <c r="M109" s="323" t="n">
        <v>0</v>
      </c>
      <c r="N109" s="323" t="n">
        <v>0</v>
      </c>
      <c r="O109" s="323" t="n">
        <v>0</v>
      </c>
      <c r="P109" s="323" t="n">
        <v>0</v>
      </c>
      <c r="Q109" s="323" t="n">
        <v>0</v>
      </c>
      <c r="R109" s="323" t="n">
        <v>0</v>
      </c>
      <c r="S109" s="323" t="n">
        <v>0</v>
      </c>
      <c r="T109" s="323" t="n">
        <v>0</v>
      </c>
      <c r="U109" s="323" t="n">
        <v>0</v>
      </c>
      <c r="V109" s="323" t="n">
        <v>0</v>
      </c>
      <c r="W109" s="323" t="n">
        <v>0</v>
      </c>
      <c r="X109" s="323" t="n">
        <v>0</v>
      </c>
      <c r="Y109" s="323" t="n">
        <v>0</v>
      </c>
      <c r="Z109" s="323" t="n">
        <v>0</v>
      </c>
      <c r="AA109" s="323" t="n">
        <v>0</v>
      </c>
      <c r="AB109" s="323" t="n">
        <v>0</v>
      </c>
      <c r="AC109" s="323" t="n">
        <v>0</v>
      </c>
      <c r="AD109" s="323" t="n">
        <v>0</v>
      </c>
      <c r="AE109" s="323" t="n">
        <v>0</v>
      </c>
      <c r="AF109" s="323" t="n">
        <v>0</v>
      </c>
      <c r="AG109" s="323" t="n">
        <v>0</v>
      </c>
      <c r="AH109" s="323" t="n">
        <v>0</v>
      </c>
      <c r="AI109" s="323" t="n">
        <v>0</v>
      </c>
      <c r="AJ109" s="323" t="n">
        <v>0</v>
      </c>
      <c r="AK109" s="323" t="n">
        <v>0</v>
      </c>
      <c r="AL109" s="323" t="n">
        <v>0</v>
      </c>
      <c r="AM109" s="293" t="n">
        <f aca="false">SUM(H109:AL109)</f>
        <v>0</v>
      </c>
      <c r="AN109" s="1"/>
      <c r="AO109" s="1"/>
      <c r="AP109" s="1"/>
      <c r="AQ109" s="1"/>
      <c r="AR109" s="1"/>
      <c r="AS109" s="1"/>
      <c r="AT109" s="1"/>
    </row>
    <row r="110" customFormat="false" ht="12.75" hidden="true" customHeight="true" outlineLevel="0" collapsed="false">
      <c r="A110" s="322" t="s">
        <v>216</v>
      </c>
      <c r="B110" s="288"/>
      <c r="C110" s="289"/>
      <c r="D110" s="290" t="n">
        <v>0</v>
      </c>
      <c r="E110" s="291" t="n">
        <f aca="false">AM110</f>
        <v>0</v>
      </c>
      <c r="F110" s="320" t="n">
        <f aca="false">E110-D110</f>
        <v>0</v>
      </c>
      <c r="G110" s="284"/>
      <c r="H110" s="323" t="n">
        <v>0</v>
      </c>
      <c r="I110" s="323" t="n">
        <v>0</v>
      </c>
      <c r="J110" s="323" t="n">
        <v>0</v>
      </c>
      <c r="K110" s="323" t="n">
        <v>0</v>
      </c>
      <c r="L110" s="323" t="n">
        <v>0</v>
      </c>
      <c r="M110" s="323" t="n">
        <v>0</v>
      </c>
      <c r="N110" s="323" t="n">
        <v>0</v>
      </c>
      <c r="O110" s="323" t="n">
        <v>0</v>
      </c>
      <c r="P110" s="323" t="n">
        <v>0</v>
      </c>
      <c r="Q110" s="323" t="n">
        <v>0</v>
      </c>
      <c r="R110" s="323" t="n">
        <v>0</v>
      </c>
      <c r="S110" s="323" t="n">
        <v>0</v>
      </c>
      <c r="T110" s="323" t="n">
        <v>0</v>
      </c>
      <c r="U110" s="323" t="n">
        <v>0</v>
      </c>
      <c r="V110" s="323" t="n">
        <v>0</v>
      </c>
      <c r="W110" s="323" t="n">
        <v>0</v>
      </c>
      <c r="X110" s="323" t="n">
        <v>0</v>
      </c>
      <c r="Y110" s="323" t="n">
        <v>0</v>
      </c>
      <c r="Z110" s="323" t="n">
        <v>0</v>
      </c>
      <c r="AA110" s="323" t="n">
        <v>0</v>
      </c>
      <c r="AB110" s="323" t="n">
        <v>0</v>
      </c>
      <c r="AC110" s="323" t="n">
        <v>0</v>
      </c>
      <c r="AD110" s="323" t="n">
        <v>0</v>
      </c>
      <c r="AE110" s="323" t="n">
        <v>0</v>
      </c>
      <c r="AF110" s="323" t="n">
        <v>0</v>
      </c>
      <c r="AG110" s="323" t="n">
        <v>0</v>
      </c>
      <c r="AH110" s="323" t="n">
        <v>0</v>
      </c>
      <c r="AI110" s="323" t="n">
        <v>0</v>
      </c>
      <c r="AJ110" s="323" t="n">
        <v>0</v>
      </c>
      <c r="AK110" s="323" t="n">
        <v>0</v>
      </c>
      <c r="AL110" s="323" t="n">
        <v>0</v>
      </c>
      <c r="AM110" s="293" t="n">
        <f aca="false">SUM(H110:AL110)</f>
        <v>0</v>
      </c>
      <c r="AN110" s="1"/>
      <c r="AO110" s="1"/>
      <c r="AP110" s="1"/>
      <c r="AQ110" s="1"/>
      <c r="AR110" s="1"/>
      <c r="AS110" s="1"/>
      <c r="AT110" s="1"/>
    </row>
    <row r="111" customFormat="false" ht="12.75" hidden="true" customHeight="true" outlineLevel="0" collapsed="false">
      <c r="A111" s="322" t="s">
        <v>216</v>
      </c>
      <c r="B111" s="288"/>
      <c r="C111" s="289"/>
      <c r="D111" s="290" t="n">
        <v>0</v>
      </c>
      <c r="E111" s="291" t="n">
        <f aca="false">AM111</f>
        <v>0</v>
      </c>
      <c r="F111" s="320" t="n">
        <f aca="false">E111-D111</f>
        <v>0</v>
      </c>
      <c r="G111" s="284"/>
      <c r="H111" s="323" t="n">
        <v>0</v>
      </c>
      <c r="I111" s="323" t="n">
        <v>0</v>
      </c>
      <c r="J111" s="323" t="n">
        <v>0</v>
      </c>
      <c r="K111" s="323" t="n">
        <v>0</v>
      </c>
      <c r="L111" s="323" t="n">
        <v>0</v>
      </c>
      <c r="M111" s="323" t="n">
        <v>0</v>
      </c>
      <c r="N111" s="323" t="n">
        <v>0</v>
      </c>
      <c r="O111" s="323" t="n">
        <v>0</v>
      </c>
      <c r="P111" s="323" t="n">
        <v>0</v>
      </c>
      <c r="Q111" s="323" t="n">
        <v>0</v>
      </c>
      <c r="R111" s="323" t="n">
        <v>0</v>
      </c>
      <c r="S111" s="323" t="n">
        <v>0</v>
      </c>
      <c r="T111" s="323" t="n">
        <v>0</v>
      </c>
      <c r="U111" s="323" t="n">
        <v>0</v>
      </c>
      <c r="V111" s="323" t="n">
        <v>0</v>
      </c>
      <c r="W111" s="323" t="n">
        <v>0</v>
      </c>
      <c r="X111" s="323" t="n">
        <v>0</v>
      </c>
      <c r="Y111" s="323" t="n">
        <v>0</v>
      </c>
      <c r="Z111" s="323" t="n">
        <v>0</v>
      </c>
      <c r="AA111" s="323" t="n">
        <v>0</v>
      </c>
      <c r="AB111" s="323" t="n">
        <v>0</v>
      </c>
      <c r="AC111" s="323" t="n">
        <v>0</v>
      </c>
      <c r="AD111" s="323" t="n">
        <v>0</v>
      </c>
      <c r="AE111" s="323" t="n">
        <v>0</v>
      </c>
      <c r="AF111" s="323" t="n">
        <v>0</v>
      </c>
      <c r="AG111" s="323" t="n">
        <v>0</v>
      </c>
      <c r="AH111" s="323" t="n">
        <v>0</v>
      </c>
      <c r="AI111" s="323" t="n">
        <v>0</v>
      </c>
      <c r="AJ111" s="323" t="n">
        <v>0</v>
      </c>
      <c r="AK111" s="323" t="n">
        <v>0</v>
      </c>
      <c r="AL111" s="323" t="n">
        <v>0</v>
      </c>
      <c r="AM111" s="293" t="n">
        <f aca="false">SUM(H111:AL111)</f>
        <v>0</v>
      </c>
      <c r="AN111" s="1"/>
      <c r="AO111" s="1"/>
      <c r="AP111" s="1"/>
      <c r="AQ111" s="1"/>
      <c r="AR111" s="1"/>
      <c r="AS111" s="1"/>
      <c r="AT111" s="1"/>
    </row>
    <row r="112" customFormat="false" ht="12.75" hidden="false" customHeight="true" outlineLevel="0" collapsed="false">
      <c r="A112" s="319" t="s">
        <v>43</v>
      </c>
      <c r="B112" s="288"/>
      <c r="C112" s="289"/>
      <c r="D112" s="290" t="n">
        <v>0</v>
      </c>
      <c r="E112" s="291" t="n">
        <f aca="false">AM112</f>
        <v>0</v>
      </c>
      <c r="F112" s="320" t="n">
        <f aca="false">E112-D112</f>
        <v>0</v>
      </c>
      <c r="G112" s="284"/>
      <c r="H112" s="323" t="n">
        <v>0</v>
      </c>
      <c r="I112" s="323" t="n">
        <v>0</v>
      </c>
      <c r="J112" s="323" t="n">
        <v>0</v>
      </c>
      <c r="K112" s="323" t="n">
        <v>0</v>
      </c>
      <c r="L112" s="323" t="n">
        <v>0</v>
      </c>
      <c r="M112" s="323" t="n">
        <v>0</v>
      </c>
      <c r="N112" s="323" t="n">
        <v>0</v>
      </c>
      <c r="O112" s="323" t="n">
        <v>0</v>
      </c>
      <c r="P112" s="323" t="n">
        <v>0</v>
      </c>
      <c r="Q112" s="323" t="n">
        <v>0</v>
      </c>
      <c r="R112" s="323" t="n">
        <v>0</v>
      </c>
      <c r="S112" s="323" t="n">
        <v>0</v>
      </c>
      <c r="T112" s="323" t="n">
        <v>0</v>
      </c>
      <c r="U112" s="323" t="n">
        <v>0</v>
      </c>
      <c r="V112" s="323" t="n">
        <v>0</v>
      </c>
      <c r="W112" s="323" t="n">
        <v>0</v>
      </c>
      <c r="X112" s="323" t="n">
        <v>0</v>
      </c>
      <c r="Y112" s="323" t="n">
        <v>0</v>
      </c>
      <c r="Z112" s="323" t="n">
        <v>0</v>
      </c>
      <c r="AA112" s="323" t="n">
        <v>0</v>
      </c>
      <c r="AB112" s="323" t="n">
        <v>0</v>
      </c>
      <c r="AC112" s="323" t="n">
        <v>0</v>
      </c>
      <c r="AD112" s="323" t="n">
        <v>0</v>
      </c>
      <c r="AE112" s="323" t="n">
        <v>0</v>
      </c>
      <c r="AF112" s="323" t="n">
        <v>0</v>
      </c>
      <c r="AG112" s="323" t="n">
        <v>0</v>
      </c>
      <c r="AH112" s="323" t="n">
        <v>0</v>
      </c>
      <c r="AI112" s="323" t="n">
        <v>0</v>
      </c>
      <c r="AJ112" s="323" t="n">
        <v>0</v>
      </c>
      <c r="AK112" s="323" t="n">
        <v>0</v>
      </c>
      <c r="AL112" s="323" t="n">
        <v>0</v>
      </c>
      <c r="AM112" s="293" t="n">
        <f aca="false">SUM(H112:AL112)</f>
        <v>0</v>
      </c>
      <c r="AN112" s="1"/>
      <c r="AO112" s="1"/>
      <c r="AP112" s="1"/>
      <c r="AQ112" s="1"/>
      <c r="AR112" s="1"/>
      <c r="AS112" s="1"/>
      <c r="AT112" s="1"/>
    </row>
    <row r="113" customFormat="false" ht="12.75" hidden="false" customHeight="true" outlineLevel="0" collapsed="false">
      <c r="A113" s="319" t="s">
        <v>45</v>
      </c>
      <c r="B113" s="288"/>
      <c r="C113" s="289"/>
      <c r="D113" s="290" t="n">
        <v>0</v>
      </c>
      <c r="E113" s="291" t="n">
        <f aca="false">AM113</f>
        <v>0</v>
      </c>
      <c r="F113" s="320" t="n">
        <f aca="false">E113-D113</f>
        <v>0</v>
      </c>
      <c r="G113" s="284"/>
      <c r="H113" s="323" t="n">
        <v>0</v>
      </c>
      <c r="I113" s="323" t="n">
        <v>0</v>
      </c>
      <c r="J113" s="323" t="n">
        <v>0</v>
      </c>
      <c r="K113" s="323" t="n">
        <v>0</v>
      </c>
      <c r="L113" s="323" t="n">
        <v>0</v>
      </c>
      <c r="M113" s="323" t="n">
        <v>0</v>
      </c>
      <c r="N113" s="323" t="n">
        <v>0</v>
      </c>
      <c r="O113" s="323" t="n">
        <v>0</v>
      </c>
      <c r="P113" s="323" t="n">
        <v>0</v>
      </c>
      <c r="Q113" s="323" t="n">
        <v>0</v>
      </c>
      <c r="R113" s="323" t="n">
        <v>0</v>
      </c>
      <c r="S113" s="323" t="n">
        <v>0</v>
      </c>
      <c r="T113" s="323" t="n">
        <v>0</v>
      </c>
      <c r="U113" s="323" t="n">
        <v>0</v>
      </c>
      <c r="V113" s="323" t="n">
        <v>0</v>
      </c>
      <c r="W113" s="323" t="n">
        <v>0</v>
      </c>
      <c r="X113" s="323" t="n">
        <v>0</v>
      </c>
      <c r="Y113" s="323" t="n">
        <v>0</v>
      </c>
      <c r="Z113" s="323" t="n">
        <v>0</v>
      </c>
      <c r="AA113" s="323" t="n">
        <v>0</v>
      </c>
      <c r="AB113" s="323" t="n">
        <v>0</v>
      </c>
      <c r="AC113" s="323" t="n">
        <v>0</v>
      </c>
      <c r="AD113" s="323" t="n">
        <v>0</v>
      </c>
      <c r="AE113" s="323" t="n">
        <v>0</v>
      </c>
      <c r="AF113" s="323" t="n">
        <v>0</v>
      </c>
      <c r="AG113" s="323" t="n">
        <v>0</v>
      </c>
      <c r="AH113" s="323" t="n">
        <v>0</v>
      </c>
      <c r="AI113" s="323" t="n">
        <v>0</v>
      </c>
      <c r="AJ113" s="323" t="n">
        <v>0</v>
      </c>
      <c r="AK113" s="323" t="n">
        <v>0</v>
      </c>
      <c r="AL113" s="323" t="n">
        <v>0</v>
      </c>
      <c r="AM113" s="293" t="n">
        <f aca="false">SUM(H113:AL113)</f>
        <v>0</v>
      </c>
      <c r="AN113" s="1"/>
      <c r="AO113" s="1"/>
      <c r="AP113" s="1"/>
      <c r="AQ113" s="1"/>
      <c r="AR113" s="1"/>
      <c r="AS113" s="1"/>
      <c r="AT113" s="1"/>
    </row>
    <row r="114" customFormat="false" ht="12.75" hidden="false" customHeight="true" outlineLevel="0" collapsed="false">
      <c r="A114" s="319" t="s">
        <v>234</v>
      </c>
      <c r="B114" s="288"/>
      <c r="C114" s="289"/>
      <c r="D114" s="324" t="n">
        <v>0</v>
      </c>
      <c r="E114" s="325" t="n">
        <f aca="false">AM114</f>
        <v>0</v>
      </c>
      <c r="F114" s="326" t="n">
        <f aca="false">E114-D114</f>
        <v>0</v>
      </c>
      <c r="G114" s="284"/>
      <c r="H114" s="327" t="n">
        <v>0</v>
      </c>
      <c r="I114" s="327" t="n">
        <v>0</v>
      </c>
      <c r="J114" s="327" t="n">
        <v>0</v>
      </c>
      <c r="K114" s="327" t="n">
        <v>0</v>
      </c>
      <c r="L114" s="327" t="n">
        <v>0</v>
      </c>
      <c r="M114" s="327" t="n">
        <v>0</v>
      </c>
      <c r="N114" s="327" t="n">
        <v>0</v>
      </c>
      <c r="O114" s="327" t="n">
        <v>0</v>
      </c>
      <c r="P114" s="327" t="n">
        <v>0</v>
      </c>
      <c r="Q114" s="327" t="n">
        <v>0</v>
      </c>
      <c r="R114" s="327" t="n">
        <v>0</v>
      </c>
      <c r="S114" s="327" t="n">
        <v>0</v>
      </c>
      <c r="T114" s="327" t="n">
        <v>0</v>
      </c>
      <c r="U114" s="327" t="n">
        <v>0</v>
      </c>
      <c r="V114" s="327" t="n">
        <v>0</v>
      </c>
      <c r="W114" s="327" t="n">
        <v>0</v>
      </c>
      <c r="X114" s="327" t="n">
        <v>0</v>
      </c>
      <c r="Y114" s="327" t="n">
        <v>0</v>
      </c>
      <c r="Z114" s="327" t="n">
        <v>0</v>
      </c>
      <c r="AA114" s="327" t="n">
        <v>0</v>
      </c>
      <c r="AB114" s="327" t="n">
        <v>0</v>
      </c>
      <c r="AC114" s="327" t="n">
        <v>0</v>
      </c>
      <c r="AD114" s="327" t="n">
        <v>0</v>
      </c>
      <c r="AE114" s="327" t="n">
        <v>0</v>
      </c>
      <c r="AF114" s="327" t="n">
        <v>0</v>
      </c>
      <c r="AG114" s="327" t="n">
        <v>0</v>
      </c>
      <c r="AH114" s="327" t="n">
        <v>0</v>
      </c>
      <c r="AI114" s="327" t="n">
        <v>0</v>
      </c>
      <c r="AJ114" s="327" t="n">
        <v>0</v>
      </c>
      <c r="AK114" s="327" t="n">
        <v>0</v>
      </c>
      <c r="AL114" s="327" t="n">
        <v>0</v>
      </c>
      <c r="AM114" s="328" t="n">
        <f aca="false">SUM(H114:AL114)</f>
        <v>0</v>
      </c>
      <c r="AN114" s="1"/>
      <c r="AO114" s="1"/>
      <c r="AP114" s="1"/>
      <c r="AQ114" s="1"/>
      <c r="AR114" s="1"/>
      <c r="AS114" s="1"/>
      <c r="AT114" s="1"/>
    </row>
    <row r="115" customFormat="false" ht="12.75" hidden="true" customHeight="true" outlineLevel="0" collapsed="false">
      <c r="A115" s="322" t="s">
        <v>216</v>
      </c>
      <c r="B115" s="288"/>
      <c r="C115" s="289"/>
      <c r="D115" s="329" t="n">
        <v>0</v>
      </c>
      <c r="E115" s="330" t="n">
        <f aca="false">AM115</f>
        <v>0</v>
      </c>
      <c r="F115" s="331" t="n">
        <f aca="false">E115-D115</f>
        <v>0</v>
      </c>
      <c r="G115" s="284"/>
      <c r="H115" s="327" t="n">
        <v>0</v>
      </c>
      <c r="I115" s="327" t="n">
        <v>0</v>
      </c>
      <c r="J115" s="327" t="n">
        <v>0</v>
      </c>
      <c r="K115" s="327" t="n">
        <v>0</v>
      </c>
      <c r="L115" s="327" t="n">
        <v>0</v>
      </c>
      <c r="M115" s="327" t="n">
        <v>0</v>
      </c>
      <c r="N115" s="327" t="n">
        <v>0</v>
      </c>
      <c r="O115" s="327" t="n">
        <v>0</v>
      </c>
      <c r="P115" s="327" t="n">
        <v>0</v>
      </c>
      <c r="Q115" s="327" t="n">
        <v>0</v>
      </c>
      <c r="R115" s="327" t="n">
        <v>0</v>
      </c>
      <c r="S115" s="327" t="n">
        <v>0</v>
      </c>
      <c r="T115" s="327" t="n">
        <v>0</v>
      </c>
      <c r="U115" s="327" t="n">
        <v>0</v>
      </c>
      <c r="V115" s="327" t="n">
        <v>0</v>
      </c>
      <c r="W115" s="327" t="n">
        <v>0</v>
      </c>
      <c r="X115" s="327" t="n">
        <v>0</v>
      </c>
      <c r="Y115" s="327" t="n">
        <v>0</v>
      </c>
      <c r="Z115" s="327" t="n">
        <v>0</v>
      </c>
      <c r="AA115" s="327" t="n">
        <v>0</v>
      </c>
      <c r="AB115" s="327" t="n">
        <v>0</v>
      </c>
      <c r="AC115" s="327" t="n">
        <v>0</v>
      </c>
      <c r="AD115" s="327" t="n">
        <v>0</v>
      </c>
      <c r="AE115" s="327" t="n">
        <v>0</v>
      </c>
      <c r="AF115" s="327" t="n">
        <v>0</v>
      </c>
      <c r="AG115" s="327" t="n">
        <v>0</v>
      </c>
      <c r="AH115" s="327" t="n">
        <v>0</v>
      </c>
      <c r="AI115" s="327" t="n">
        <v>0</v>
      </c>
      <c r="AJ115" s="327" t="n">
        <v>0</v>
      </c>
      <c r="AK115" s="327" t="n">
        <v>0</v>
      </c>
      <c r="AL115" s="327" t="n">
        <v>0</v>
      </c>
      <c r="AM115" s="332" t="n">
        <f aca="false">SUM(H115:AL115)</f>
        <v>0</v>
      </c>
      <c r="AN115" s="1"/>
      <c r="AO115" s="1"/>
      <c r="AP115" s="1"/>
      <c r="AQ115" s="1"/>
      <c r="AR115" s="1"/>
      <c r="AS115" s="1"/>
      <c r="AT115" s="1"/>
    </row>
    <row r="116" customFormat="false" ht="12.75" hidden="true" customHeight="true" outlineLevel="0" collapsed="false">
      <c r="A116" s="322" t="s">
        <v>216</v>
      </c>
      <c r="B116" s="288"/>
      <c r="C116" s="289"/>
      <c r="D116" s="333" t="n">
        <v>0</v>
      </c>
      <c r="E116" s="334" t="n">
        <f aca="false">AM116</f>
        <v>0</v>
      </c>
      <c r="F116" s="331" t="n">
        <f aca="false">E116-D116</f>
        <v>0</v>
      </c>
      <c r="G116" s="335"/>
      <c r="H116" s="327" t="n">
        <v>0</v>
      </c>
      <c r="I116" s="327" t="n">
        <v>0</v>
      </c>
      <c r="J116" s="327" t="n">
        <v>0</v>
      </c>
      <c r="K116" s="327" t="n">
        <v>0</v>
      </c>
      <c r="L116" s="327" t="n">
        <v>0</v>
      </c>
      <c r="M116" s="327" t="n">
        <v>0</v>
      </c>
      <c r="N116" s="327" t="n">
        <v>0</v>
      </c>
      <c r="O116" s="327" t="n">
        <v>0</v>
      </c>
      <c r="P116" s="327" t="n">
        <v>0</v>
      </c>
      <c r="Q116" s="327" t="n">
        <v>0</v>
      </c>
      <c r="R116" s="327" t="n">
        <v>0</v>
      </c>
      <c r="S116" s="327" t="n">
        <v>0</v>
      </c>
      <c r="T116" s="327" t="n">
        <v>0</v>
      </c>
      <c r="U116" s="327" t="n">
        <v>0</v>
      </c>
      <c r="V116" s="327" t="n">
        <v>0</v>
      </c>
      <c r="W116" s="327" t="n">
        <v>0</v>
      </c>
      <c r="X116" s="327" t="n">
        <v>0</v>
      </c>
      <c r="Y116" s="327" t="n">
        <v>0</v>
      </c>
      <c r="Z116" s="327" t="n">
        <v>0</v>
      </c>
      <c r="AA116" s="327" t="n">
        <v>0</v>
      </c>
      <c r="AB116" s="327" t="n">
        <v>0</v>
      </c>
      <c r="AC116" s="327" t="n">
        <v>0</v>
      </c>
      <c r="AD116" s="327" t="n">
        <v>0</v>
      </c>
      <c r="AE116" s="327" t="n">
        <v>0</v>
      </c>
      <c r="AF116" s="327" t="n">
        <v>0</v>
      </c>
      <c r="AG116" s="327" t="n">
        <v>0</v>
      </c>
      <c r="AH116" s="327" t="n">
        <v>0</v>
      </c>
      <c r="AI116" s="327" t="n">
        <v>0</v>
      </c>
      <c r="AJ116" s="327" t="n">
        <v>0</v>
      </c>
      <c r="AK116" s="327" t="n">
        <v>0</v>
      </c>
      <c r="AL116" s="327" t="n">
        <v>0</v>
      </c>
      <c r="AM116" s="332" t="n">
        <f aca="false">SUM(H116:AL116)</f>
        <v>0</v>
      </c>
      <c r="AN116" s="1"/>
      <c r="AO116" s="1"/>
      <c r="AP116" s="1"/>
      <c r="AQ116" s="1"/>
      <c r="AR116" s="1"/>
      <c r="AS116" s="1"/>
      <c r="AT116" s="1"/>
    </row>
    <row r="117" customFormat="false" ht="12.75" hidden="false" customHeight="true" outlineLevel="0" collapsed="false">
      <c r="A117" s="287" t="s">
        <v>235</v>
      </c>
      <c r="B117" s="288"/>
      <c r="C117" s="289"/>
      <c r="D117" s="324" t="n">
        <v>0</v>
      </c>
      <c r="E117" s="325" t="n">
        <f aca="false">E114+E113+E112+E108+E107+E73+E72+E71</f>
        <v>465</v>
      </c>
      <c r="F117" s="336" t="n">
        <f aca="false">E117-D117</f>
        <v>465</v>
      </c>
      <c r="G117" s="267"/>
      <c r="H117" s="327" t="n">
        <v>0</v>
      </c>
      <c r="I117" s="327" t="n">
        <v>0</v>
      </c>
      <c r="J117" s="327" t="n">
        <v>0</v>
      </c>
      <c r="K117" s="327" t="n">
        <v>0</v>
      </c>
      <c r="L117" s="327" t="n">
        <v>0</v>
      </c>
      <c r="M117" s="327" t="n">
        <v>0</v>
      </c>
      <c r="N117" s="327" t="n">
        <v>0</v>
      </c>
      <c r="O117" s="327" t="n">
        <v>0</v>
      </c>
      <c r="P117" s="327" t="n">
        <v>0</v>
      </c>
      <c r="Q117" s="327" t="n">
        <v>0</v>
      </c>
      <c r="R117" s="327" t="n">
        <v>0</v>
      </c>
      <c r="S117" s="327" t="n">
        <v>0</v>
      </c>
      <c r="T117" s="327" t="n">
        <v>0</v>
      </c>
      <c r="U117" s="327" t="n">
        <v>0</v>
      </c>
      <c r="V117" s="327" t="n">
        <v>0</v>
      </c>
      <c r="W117" s="327" t="n">
        <v>0</v>
      </c>
      <c r="X117" s="327" t="n">
        <v>0</v>
      </c>
      <c r="Y117" s="327" t="n">
        <v>0</v>
      </c>
      <c r="Z117" s="327" t="n">
        <v>0</v>
      </c>
      <c r="AA117" s="327" t="n">
        <v>0</v>
      </c>
      <c r="AB117" s="327" t="n">
        <v>0</v>
      </c>
      <c r="AC117" s="327" t="n">
        <v>0</v>
      </c>
      <c r="AD117" s="327" t="n">
        <v>0</v>
      </c>
      <c r="AE117" s="327" t="n">
        <v>0</v>
      </c>
      <c r="AF117" s="327" t="n">
        <v>0</v>
      </c>
      <c r="AG117" s="327" t="n">
        <v>0</v>
      </c>
      <c r="AH117" s="327" t="n">
        <v>0</v>
      </c>
      <c r="AI117" s="327" t="n">
        <v>0</v>
      </c>
      <c r="AJ117" s="327" t="n">
        <v>0</v>
      </c>
      <c r="AK117" s="327" t="n">
        <v>0</v>
      </c>
      <c r="AL117" s="327" t="n">
        <v>0</v>
      </c>
      <c r="AM117" s="318" t="n">
        <f aca="false">AM114+AM110+AM108+AM71+AM72+AM73+AM107</f>
        <v>465</v>
      </c>
      <c r="AN117" s="59"/>
      <c r="AO117" s="59"/>
      <c r="AP117" s="59"/>
      <c r="AQ117" s="59"/>
      <c r="AR117" s="59"/>
      <c r="AS117" s="59"/>
      <c r="AT117" s="59"/>
      <c r="AU117" s="294"/>
      <c r="AV117" s="294"/>
      <c r="AW117" s="294"/>
      <c r="AX117" s="294"/>
      <c r="AY117" s="294"/>
      <c r="AZ117" s="294"/>
      <c r="BA117" s="294"/>
      <c r="BB117" s="294"/>
      <c r="BC117" s="294"/>
      <c r="BD117" s="294"/>
      <c r="BE117" s="294"/>
      <c r="BF117" s="294"/>
      <c r="BG117" s="294"/>
      <c r="BH117" s="294"/>
      <c r="BI117" s="294"/>
      <c r="BJ117" s="294"/>
      <c r="BK117" s="294"/>
      <c r="BL117" s="294"/>
      <c r="BM117" s="294"/>
      <c r="BN117" s="294"/>
      <c r="BO117" s="294"/>
      <c r="BP117" s="294"/>
      <c r="BQ117" s="294"/>
      <c r="BR117" s="294"/>
      <c r="BS117" s="294"/>
      <c r="BT117" s="294"/>
      <c r="BU117" s="294"/>
      <c r="BV117" s="294"/>
      <c r="BW117" s="294"/>
      <c r="BX117" s="294"/>
      <c r="BY117" s="294"/>
      <c r="BZ117" s="294"/>
      <c r="CA117" s="294"/>
      <c r="CB117" s="294"/>
      <c r="CC117" s="294"/>
      <c r="CD117" s="294"/>
      <c r="CE117" s="294"/>
      <c r="CF117" s="294"/>
      <c r="CG117" s="294"/>
      <c r="CH117" s="294"/>
      <c r="CI117" s="294"/>
      <c r="CJ117" s="294"/>
      <c r="CK117" s="294"/>
      <c r="CL117" s="294"/>
      <c r="CM117" s="294"/>
      <c r="CN117" s="294"/>
      <c r="CO117" s="294"/>
      <c r="CP117" s="294"/>
      <c r="CQ117" s="294"/>
      <c r="CR117" s="294"/>
      <c r="CS117" s="294"/>
      <c r="CT117" s="294"/>
      <c r="CU117" s="294"/>
      <c r="CV117" s="294"/>
      <c r="CW117" s="294"/>
      <c r="CX117" s="294"/>
      <c r="CY117" s="294"/>
      <c r="CZ117" s="294"/>
      <c r="DA117" s="294"/>
      <c r="DB117" s="294"/>
      <c r="DC117" s="294"/>
      <c r="DD117" s="294"/>
      <c r="DE117" s="294"/>
      <c r="DF117" s="294"/>
      <c r="DG117" s="294"/>
      <c r="DH117" s="294"/>
      <c r="DI117" s="294"/>
      <c r="DJ117" s="294"/>
      <c r="DK117" s="294"/>
      <c r="DL117" s="294"/>
      <c r="DM117" s="294"/>
      <c r="DN117" s="294"/>
      <c r="DO117" s="294"/>
      <c r="DP117" s="294"/>
      <c r="DQ117" s="294"/>
      <c r="DR117" s="294"/>
      <c r="DS117" s="294"/>
      <c r="DT117" s="294"/>
      <c r="DU117" s="294"/>
      <c r="DV117" s="294"/>
      <c r="DW117" s="294"/>
      <c r="DX117" s="294"/>
      <c r="DY117" s="294"/>
      <c r="DZ117" s="294"/>
      <c r="EA117" s="294"/>
      <c r="EB117" s="294"/>
      <c r="EC117" s="294"/>
      <c r="ED117" s="294"/>
      <c r="EE117" s="294"/>
      <c r="EF117" s="294"/>
      <c r="EG117" s="294"/>
      <c r="EH117" s="294"/>
      <c r="EI117" s="294"/>
      <c r="EJ117" s="294"/>
      <c r="EK117" s="294"/>
      <c r="EL117" s="294"/>
      <c r="EM117" s="294"/>
      <c r="EN117" s="294"/>
      <c r="EO117" s="294"/>
      <c r="EP117" s="294"/>
      <c r="EQ117" s="294"/>
      <c r="ER117" s="294"/>
      <c r="ES117" s="294"/>
      <c r="ET117" s="294"/>
      <c r="EU117" s="294"/>
      <c r="EV117" s="294"/>
      <c r="EW117" s="294"/>
      <c r="EX117" s="294"/>
      <c r="EY117" s="294"/>
      <c r="EZ117" s="294"/>
      <c r="FA117" s="294"/>
      <c r="FB117" s="294"/>
      <c r="FC117" s="294"/>
      <c r="FD117" s="294"/>
      <c r="FE117" s="294"/>
      <c r="FF117" s="294"/>
      <c r="FG117" s="294"/>
      <c r="FH117" s="294"/>
      <c r="FI117" s="294"/>
      <c r="FJ117" s="294"/>
      <c r="FK117" s="294"/>
      <c r="FL117" s="294"/>
      <c r="FM117" s="294"/>
      <c r="FN117" s="294"/>
      <c r="FO117" s="294"/>
      <c r="FP117" s="294"/>
      <c r="FQ117" s="294"/>
      <c r="FR117" s="294"/>
      <c r="FS117" s="294"/>
      <c r="FT117" s="294"/>
      <c r="FU117" s="294"/>
      <c r="FV117" s="294"/>
      <c r="FW117" s="294"/>
      <c r="FX117" s="294"/>
      <c r="FY117" s="294"/>
      <c r="FZ117" s="294"/>
      <c r="GA117" s="294"/>
      <c r="GB117" s="294"/>
      <c r="GC117" s="294"/>
      <c r="GD117" s="294"/>
      <c r="GE117" s="294"/>
      <c r="GF117" s="294"/>
      <c r="GG117" s="294"/>
      <c r="GH117" s="294"/>
      <c r="GI117" s="294"/>
      <c r="GJ117" s="294"/>
      <c r="GK117" s="294"/>
      <c r="GL117" s="294"/>
      <c r="GM117" s="294"/>
      <c r="GN117" s="294"/>
      <c r="GO117" s="294"/>
      <c r="GP117" s="294"/>
      <c r="GQ117" s="294"/>
      <c r="GR117" s="294"/>
      <c r="GS117" s="294"/>
      <c r="GT117" s="294"/>
      <c r="GU117" s="294"/>
      <c r="GV117" s="294"/>
      <c r="GW117" s="294"/>
      <c r="GX117" s="294"/>
      <c r="GY117" s="294"/>
      <c r="GZ117" s="294"/>
      <c r="HA117" s="294"/>
      <c r="HB117" s="294"/>
      <c r="HC117" s="294"/>
      <c r="HD117" s="294"/>
      <c r="HE117" s="294"/>
      <c r="HF117" s="294"/>
      <c r="HG117" s="294"/>
      <c r="HH117" s="294"/>
      <c r="HI117" s="294"/>
      <c r="HJ117" s="294"/>
      <c r="HK117" s="294"/>
      <c r="HL117" s="294"/>
      <c r="HM117" s="294"/>
      <c r="HN117" s="294"/>
      <c r="HO117" s="294"/>
      <c r="HP117" s="294"/>
      <c r="HQ117" s="294"/>
      <c r="HR117" s="294"/>
      <c r="HS117" s="294"/>
      <c r="HT117" s="294"/>
      <c r="HU117" s="294"/>
      <c r="HV117" s="294"/>
      <c r="HW117" s="294"/>
      <c r="HX117" s="294"/>
      <c r="HY117" s="294"/>
      <c r="HZ117" s="294"/>
      <c r="IA117" s="294"/>
      <c r="IB117" s="294"/>
      <c r="IC117" s="294"/>
      <c r="ID117" s="294"/>
      <c r="IE117" s="294"/>
      <c r="IF117" s="294"/>
      <c r="IG117" s="294"/>
      <c r="IH117" s="294"/>
      <c r="II117" s="294"/>
      <c r="IJ117" s="294"/>
      <c r="IK117" s="294"/>
      <c r="IL117" s="294"/>
      <c r="IM117" s="294"/>
      <c r="IN117" s="294"/>
      <c r="IO117" s="294"/>
      <c r="IP117" s="294"/>
      <c r="IQ117" s="294"/>
      <c r="IR117" s="294"/>
      <c r="IS117" s="294"/>
      <c r="IT117" s="294"/>
      <c r="IU117" s="294"/>
      <c r="IV117" s="294"/>
      <c r="IW117" s="294"/>
    </row>
    <row r="118" customFormat="false" ht="12.75" hidden="false" customHeight="true" outlineLevel="0" collapsed="false">
      <c r="A118" s="337" t="s">
        <v>41</v>
      </c>
      <c r="B118" s="338"/>
      <c r="C118" s="338"/>
      <c r="D118" s="339" t="n">
        <v>0</v>
      </c>
      <c r="E118" s="340" t="n">
        <f aca="false">AM118</f>
        <v>465</v>
      </c>
      <c r="F118" s="341" t="n">
        <f aca="false">E118-D118</f>
        <v>465</v>
      </c>
      <c r="H118" s="342" t="n">
        <v>0</v>
      </c>
      <c r="I118" s="342" t="n">
        <v>1</v>
      </c>
      <c r="J118" s="342" t="n">
        <v>2</v>
      </c>
      <c r="K118" s="342" t="n">
        <v>3</v>
      </c>
      <c r="L118" s="342" t="n">
        <v>4</v>
      </c>
      <c r="M118" s="342" t="n">
        <v>5</v>
      </c>
      <c r="N118" s="342" t="n">
        <v>6</v>
      </c>
      <c r="O118" s="342" t="n">
        <v>7</v>
      </c>
      <c r="P118" s="342" t="n">
        <v>8</v>
      </c>
      <c r="Q118" s="342" t="n">
        <v>9</v>
      </c>
      <c r="R118" s="342" t="n">
        <v>10</v>
      </c>
      <c r="S118" s="342" t="n">
        <v>11</v>
      </c>
      <c r="T118" s="342" t="n">
        <v>12</v>
      </c>
      <c r="U118" s="342" t="n">
        <v>13</v>
      </c>
      <c r="V118" s="342" t="n">
        <v>14</v>
      </c>
      <c r="W118" s="342" t="n">
        <v>15</v>
      </c>
      <c r="X118" s="342" t="n">
        <v>16</v>
      </c>
      <c r="Y118" s="342" t="n">
        <v>17</v>
      </c>
      <c r="Z118" s="342" t="n">
        <v>18</v>
      </c>
      <c r="AA118" s="342" t="n">
        <v>19</v>
      </c>
      <c r="AB118" s="342" t="n">
        <v>20</v>
      </c>
      <c r="AC118" s="342" t="n">
        <v>21</v>
      </c>
      <c r="AD118" s="342" t="n">
        <v>22</v>
      </c>
      <c r="AE118" s="342" t="n">
        <v>23</v>
      </c>
      <c r="AF118" s="342" t="n">
        <v>24</v>
      </c>
      <c r="AG118" s="342" t="n">
        <v>25</v>
      </c>
      <c r="AH118" s="342" t="n">
        <v>26</v>
      </c>
      <c r="AI118" s="342" t="n">
        <v>27</v>
      </c>
      <c r="AJ118" s="342" t="n">
        <v>28</v>
      </c>
      <c r="AK118" s="342" t="n">
        <v>29</v>
      </c>
      <c r="AL118" s="342" t="n">
        <v>30</v>
      </c>
      <c r="AM118" s="341" t="n">
        <f aca="false">SUM(H118:AL118)</f>
        <v>465</v>
      </c>
      <c r="AN118" s="1"/>
      <c r="AO118" s="1"/>
      <c r="AP118" s="1"/>
      <c r="AQ118" s="1"/>
      <c r="AR118" s="1"/>
      <c r="AS118" s="1"/>
      <c r="AT118" s="1"/>
    </row>
    <row r="119" customFormat="false" ht="12.75" hidden="false" customHeight="true" outlineLevel="0" collapsed="false">
      <c r="H119" s="343" t="n">
        <f aca="false">B4</f>
        <v>37165</v>
      </c>
      <c r="I119" s="343" t="n">
        <f aca="false">H119+1</f>
        <v>37166</v>
      </c>
      <c r="J119" s="343" t="n">
        <f aca="false">I119+1</f>
        <v>37167</v>
      </c>
      <c r="K119" s="343" t="n">
        <f aca="false">J119+1</f>
        <v>37168</v>
      </c>
      <c r="L119" s="343" t="n">
        <f aca="false">K119+1</f>
        <v>37169</v>
      </c>
      <c r="M119" s="343" t="n">
        <f aca="false">L119+1</f>
        <v>37170</v>
      </c>
      <c r="N119" s="343" t="n">
        <f aca="false">M119+1</f>
        <v>37171</v>
      </c>
      <c r="O119" s="343" t="n">
        <f aca="false">N119+1</f>
        <v>37172</v>
      </c>
      <c r="P119" s="343" t="n">
        <f aca="false">O119+1</f>
        <v>37173</v>
      </c>
      <c r="Q119" s="343" t="n">
        <f aca="false">P119+1</f>
        <v>37174</v>
      </c>
      <c r="R119" s="343" t="n">
        <f aca="false">Q119+1</f>
        <v>37175</v>
      </c>
      <c r="S119" s="343" t="n">
        <f aca="false">R119+1</f>
        <v>37176</v>
      </c>
      <c r="T119" s="343" t="n">
        <f aca="false">S119+1</f>
        <v>37177</v>
      </c>
      <c r="U119" s="343" t="n">
        <f aca="false">T119+1</f>
        <v>37178</v>
      </c>
      <c r="V119" s="343" t="n">
        <f aca="false">U119+1</f>
        <v>37179</v>
      </c>
      <c r="W119" s="343" t="n">
        <f aca="false">V119+1</f>
        <v>37180</v>
      </c>
      <c r="X119" s="343" t="n">
        <f aca="false">W119+1</f>
        <v>37181</v>
      </c>
      <c r="Y119" s="343" t="n">
        <f aca="false">X119+1</f>
        <v>37182</v>
      </c>
      <c r="Z119" s="343" t="n">
        <f aca="false">Y119+1</f>
        <v>37183</v>
      </c>
      <c r="AA119" s="343" t="n">
        <f aca="false">Z119+1</f>
        <v>37184</v>
      </c>
      <c r="AB119" s="343" t="n">
        <f aca="false">AA119+1</f>
        <v>37185</v>
      </c>
      <c r="AC119" s="343" t="n">
        <f aca="false">AB119+1</f>
        <v>37186</v>
      </c>
      <c r="AD119" s="343" t="n">
        <f aca="false">AC119+1</f>
        <v>37187</v>
      </c>
      <c r="AE119" s="343" t="n">
        <f aca="false">AD119+1</f>
        <v>37188</v>
      </c>
      <c r="AF119" s="343" t="n">
        <f aca="false">AE119+1</f>
        <v>37189</v>
      </c>
      <c r="AG119" s="343" t="n">
        <f aca="false">AF119+1</f>
        <v>37190</v>
      </c>
      <c r="AH119" s="343" t="n">
        <f aca="false">AG119+1</f>
        <v>37191</v>
      </c>
      <c r="AI119" s="343" t="n">
        <f aca="false">AH119+1</f>
        <v>37192</v>
      </c>
      <c r="AJ119" s="343" t="n">
        <f aca="false">AI119+1</f>
        <v>37193</v>
      </c>
      <c r="AK119" s="343" t="n">
        <f aca="false">AJ119+1</f>
        <v>37194</v>
      </c>
      <c r="AL119" s="343" t="n">
        <f aca="false">AK119+1</f>
        <v>37195</v>
      </c>
      <c r="AN119" s="1"/>
      <c r="AO119" s="1"/>
      <c r="AP119" s="1"/>
      <c r="AQ119" s="1"/>
      <c r="AR119" s="1"/>
      <c r="AS119" s="1"/>
      <c r="AT119" s="1"/>
    </row>
    <row r="120" customFormat="false" ht="12.75" hidden="false" customHeight="true" outlineLevel="0" collapsed="false">
      <c r="A120" s="344" t="s">
        <v>236</v>
      </c>
      <c r="B120" s="344"/>
      <c r="K120" s="70"/>
      <c r="L120" s="70"/>
      <c r="M120" s="70"/>
      <c r="N120" s="345"/>
      <c r="O120" s="70"/>
      <c r="P120" s="70"/>
      <c r="Q120" s="70"/>
      <c r="R120" s="70"/>
      <c r="AJ120" s="1"/>
      <c r="AK120" s="1"/>
      <c r="AN120" s="1"/>
      <c r="AO120" s="1"/>
      <c r="AP120" s="1"/>
      <c r="AQ120" s="1"/>
      <c r="AR120" s="1"/>
      <c r="AS120" s="1"/>
      <c r="AT120" s="1"/>
    </row>
    <row r="121" customFormat="false" ht="12.75" hidden="false" customHeight="true" outlineLevel="0" collapsed="false">
      <c r="K121" s="70"/>
      <c r="L121" s="70"/>
      <c r="M121" s="70"/>
      <c r="N121" s="345"/>
      <c r="O121" s="70"/>
      <c r="P121" s="70"/>
      <c r="Q121" s="70"/>
      <c r="R121" s="70"/>
      <c r="AJ121" s="1"/>
      <c r="AK121" s="1"/>
      <c r="AN121" s="1"/>
      <c r="AO121" s="1"/>
      <c r="AP121" s="1"/>
      <c r="AQ121" s="1"/>
      <c r="AR121" s="1"/>
      <c r="AS121" s="1"/>
      <c r="AT121" s="1"/>
    </row>
    <row r="122" customFormat="false" ht="14.25" hidden="false" customHeight="false" outlineLevel="0" collapsed="false">
      <c r="A122" s="346" t="s">
        <v>237</v>
      </c>
      <c r="B122" s="347"/>
      <c r="C122" s="348"/>
      <c r="D122" s="349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  <c r="CW122" s="1"/>
      <c r="CX122" s="1"/>
      <c r="CY122" s="1"/>
      <c r="CZ122" s="1"/>
      <c r="DA122" s="1"/>
      <c r="DB122" s="1"/>
      <c r="DC122" s="1"/>
      <c r="DD122" s="1"/>
      <c r="DE122" s="1"/>
      <c r="DF122" s="1"/>
      <c r="DG122" s="1"/>
      <c r="DH122" s="1"/>
      <c r="DI122" s="1"/>
      <c r="DJ122" s="1"/>
      <c r="DK122" s="1"/>
      <c r="DL122" s="1"/>
      <c r="DM122" s="1"/>
      <c r="DN122" s="1"/>
      <c r="DO122" s="1"/>
      <c r="DP122" s="1"/>
      <c r="DQ122" s="1"/>
      <c r="DR122" s="1"/>
      <c r="DS122" s="1"/>
      <c r="DT122" s="1"/>
      <c r="DU122" s="1"/>
      <c r="DV122" s="1"/>
      <c r="DW122" s="1"/>
      <c r="DX122" s="1"/>
      <c r="DY122" s="1"/>
      <c r="DZ122" s="1"/>
      <c r="EA122" s="1"/>
      <c r="EB122" s="1"/>
      <c r="EC122" s="1"/>
      <c r="ED122" s="1"/>
      <c r="EE122" s="1"/>
      <c r="EF122" s="1"/>
      <c r="EG122" s="1"/>
      <c r="EH122" s="1"/>
      <c r="EI122" s="1"/>
      <c r="EJ122" s="1"/>
      <c r="EK122" s="1"/>
      <c r="EL122" s="1"/>
      <c r="EM122" s="1"/>
      <c r="EN122" s="1"/>
      <c r="EO122" s="1"/>
      <c r="EP122" s="1"/>
      <c r="EQ122" s="1"/>
      <c r="ER122" s="1"/>
      <c r="ES122" s="1"/>
      <c r="ET122" s="1"/>
      <c r="EU122" s="1"/>
      <c r="EV122" s="1"/>
      <c r="EW122" s="1"/>
      <c r="EX122" s="1"/>
      <c r="EY122" s="1"/>
      <c r="EZ122" s="1"/>
      <c r="FA122" s="1"/>
      <c r="FB122" s="1"/>
      <c r="FC122" s="1"/>
      <c r="FD122" s="1"/>
      <c r="FE122" s="1"/>
      <c r="FF122" s="1"/>
      <c r="FG122" s="1"/>
      <c r="FH122" s="1"/>
      <c r="FI122" s="1"/>
      <c r="FJ122" s="1"/>
      <c r="FK122" s="1"/>
      <c r="FL122" s="1"/>
      <c r="FM122" s="1"/>
      <c r="FN122" s="1"/>
      <c r="FO122" s="1"/>
      <c r="FP122" s="1"/>
      <c r="FQ122" s="1"/>
      <c r="FR122" s="1"/>
      <c r="FS122" s="1"/>
      <c r="FT122" s="1"/>
      <c r="FU122" s="1"/>
      <c r="FV122" s="1"/>
      <c r="FW122" s="1"/>
      <c r="FX122" s="1"/>
      <c r="FY122" s="1"/>
      <c r="FZ122" s="1"/>
      <c r="GA122" s="1"/>
      <c r="GB122" s="1"/>
      <c r="GC122" s="1"/>
      <c r="GD122" s="1"/>
      <c r="GE122" s="1"/>
      <c r="GF122" s="1"/>
      <c r="GG122" s="1"/>
      <c r="GH122" s="1"/>
      <c r="GI122" s="1"/>
      <c r="GJ122" s="1"/>
      <c r="GK122" s="1"/>
      <c r="GL122" s="1"/>
      <c r="GM122" s="1"/>
      <c r="GN122" s="1"/>
      <c r="GO122" s="1"/>
      <c r="GP122" s="1"/>
      <c r="GQ122" s="1"/>
      <c r="GR122" s="1"/>
      <c r="GS122" s="1"/>
      <c r="GT122" s="1"/>
      <c r="GU122" s="1"/>
      <c r="GV122" s="1"/>
      <c r="GW122" s="1"/>
      <c r="GX122" s="1"/>
      <c r="GY122" s="1"/>
      <c r="GZ122" s="1"/>
      <c r="HA122" s="1"/>
      <c r="HB122" s="1"/>
      <c r="HC122" s="1"/>
      <c r="HD122" s="1"/>
      <c r="HE122" s="1"/>
      <c r="HF122" s="1"/>
      <c r="HG122" s="1"/>
      <c r="HH122" s="1"/>
      <c r="HI122" s="1"/>
      <c r="HJ122" s="1"/>
      <c r="HK122" s="1"/>
      <c r="HL122" s="1"/>
      <c r="HM122" s="1"/>
      <c r="HN122" s="1"/>
      <c r="HO122" s="1"/>
      <c r="HP122" s="1"/>
      <c r="HQ122" s="1"/>
      <c r="HR122" s="1"/>
      <c r="HS122" s="1"/>
      <c r="HT122" s="1"/>
      <c r="HU122" s="1"/>
      <c r="HV122" s="1"/>
      <c r="HW122" s="1"/>
      <c r="HX122" s="1"/>
      <c r="HY122" s="1"/>
      <c r="HZ122" s="1"/>
      <c r="IA122" s="1"/>
      <c r="IB122" s="1"/>
      <c r="IC122" s="1"/>
      <c r="ID122" s="1"/>
      <c r="IE122" s="1"/>
      <c r="IF122" s="1"/>
      <c r="IG122" s="1"/>
      <c r="IH122" s="1"/>
      <c r="II122" s="1"/>
      <c r="IJ122" s="1"/>
      <c r="IK122" s="1"/>
      <c r="IL122" s="1"/>
      <c r="IM122" s="1"/>
      <c r="IN122" s="1"/>
      <c r="IO122" s="1"/>
      <c r="IP122" s="1"/>
      <c r="IQ122" s="1"/>
      <c r="IR122" s="1"/>
      <c r="IS122" s="1"/>
      <c r="IT122" s="1"/>
      <c r="IU122" s="1"/>
      <c r="IV122" s="1"/>
      <c r="IW122" s="1"/>
    </row>
    <row r="123" customFormat="false" ht="12.75" hidden="false" customHeight="true" outlineLevel="0" collapsed="false">
      <c r="A123" s="350" t="s">
        <v>238</v>
      </c>
      <c r="B123" s="351" t="s">
        <v>176</v>
      </c>
      <c r="C123" s="351" t="s">
        <v>149</v>
      </c>
      <c r="D123" s="352" t="s">
        <v>239</v>
      </c>
      <c r="E123" s="70"/>
      <c r="F123" s="70"/>
      <c r="G123" s="70"/>
      <c r="H123" s="70"/>
      <c r="I123" s="70"/>
      <c r="J123" s="70"/>
      <c r="K123" s="70"/>
      <c r="L123" s="70"/>
      <c r="M123" s="70"/>
      <c r="N123" s="345"/>
      <c r="O123" s="70"/>
      <c r="P123" s="70"/>
      <c r="Q123" s="70"/>
      <c r="R123" s="70"/>
      <c r="AJ123" s="1"/>
      <c r="AK123" s="1"/>
      <c r="AN123" s="1"/>
      <c r="AO123" s="1"/>
      <c r="AP123" s="1"/>
      <c r="AQ123" s="1"/>
      <c r="AR123" s="1"/>
      <c r="AS123" s="1"/>
      <c r="AT123" s="1"/>
    </row>
    <row r="124" customFormat="false" ht="12.75" hidden="false" customHeight="true" outlineLevel="0" collapsed="false">
      <c r="A124" s="353" t="s">
        <v>240</v>
      </c>
      <c r="B124" s="354" t="n">
        <v>0</v>
      </c>
      <c r="C124" s="354" t="n">
        <f aca="false">E103</f>
        <v>0</v>
      </c>
      <c r="D124" s="355" t="n">
        <f aca="false">+C124+B124</f>
        <v>0</v>
      </c>
      <c r="E124" s="356"/>
      <c r="F124" s="356"/>
      <c r="G124" s="356"/>
      <c r="H124" s="356"/>
      <c r="I124" s="356"/>
      <c r="J124" s="356"/>
      <c r="K124" s="356"/>
      <c r="L124" s="356"/>
      <c r="M124" s="356"/>
      <c r="N124" s="357"/>
      <c r="O124" s="357"/>
      <c r="P124" s="357"/>
      <c r="Q124" s="357"/>
      <c r="R124" s="70"/>
      <c r="AJ124" s="1"/>
      <c r="AK124" s="1"/>
      <c r="AN124" s="1"/>
      <c r="AO124" s="1"/>
      <c r="AP124" s="1"/>
      <c r="AQ124" s="1"/>
      <c r="AR124" s="1"/>
      <c r="AS124" s="1"/>
      <c r="AT124" s="1"/>
    </row>
    <row r="125" customFormat="false" ht="12.75" hidden="false" customHeight="true" outlineLevel="0" collapsed="false">
      <c r="A125" s="353" t="s">
        <v>241</v>
      </c>
      <c r="B125" s="354" t="n">
        <v>0</v>
      </c>
      <c r="C125" s="354" t="n">
        <f aca="false">E102</f>
        <v>0</v>
      </c>
      <c r="D125" s="355" t="n">
        <f aca="false">+C125+B125</f>
        <v>0</v>
      </c>
      <c r="E125" s="335"/>
      <c r="F125" s="335"/>
      <c r="G125" s="335"/>
      <c r="H125" s="335"/>
      <c r="I125" s="335"/>
      <c r="J125" s="335"/>
      <c r="K125" s="335"/>
      <c r="L125" s="335"/>
      <c r="M125" s="335"/>
      <c r="N125" s="335"/>
      <c r="O125" s="335"/>
      <c r="P125" s="335"/>
      <c r="Q125" s="335"/>
      <c r="R125" s="70"/>
      <c r="AJ125" s="1"/>
      <c r="AK125" s="1"/>
      <c r="AN125" s="1"/>
      <c r="AO125" s="1"/>
      <c r="AP125" s="1"/>
      <c r="AQ125" s="1"/>
      <c r="AR125" s="1"/>
      <c r="AS125" s="1"/>
      <c r="AT125" s="1"/>
    </row>
    <row r="126" customFormat="false" ht="12.75" hidden="false" customHeight="true" outlineLevel="0" collapsed="false">
      <c r="A126" s="353" t="s">
        <v>242</v>
      </c>
      <c r="B126" s="354" t="n">
        <v>0</v>
      </c>
      <c r="C126" s="354" t="n">
        <f aca="false">E104</f>
        <v>0</v>
      </c>
      <c r="D126" s="355" t="n">
        <f aca="false">+C126+B126</f>
        <v>0</v>
      </c>
      <c r="E126" s="335"/>
      <c r="F126" s="335"/>
      <c r="G126" s="335"/>
      <c r="H126" s="335"/>
      <c r="I126" s="335"/>
      <c r="J126" s="335"/>
      <c r="K126" s="335"/>
      <c r="L126" s="335"/>
      <c r="M126" s="335"/>
      <c r="N126" s="335"/>
      <c r="O126" s="335"/>
      <c r="P126" s="335"/>
      <c r="Q126" s="335"/>
      <c r="R126" s="70"/>
      <c r="AJ126" s="1"/>
      <c r="AK126" s="1"/>
      <c r="AN126" s="1"/>
      <c r="AO126" s="1"/>
      <c r="AP126" s="1"/>
      <c r="AQ126" s="1"/>
      <c r="AR126" s="1"/>
      <c r="AS126" s="1"/>
      <c r="AT126" s="1"/>
    </row>
    <row r="127" customFormat="false" ht="12.75" hidden="false" customHeight="true" outlineLevel="0" collapsed="false">
      <c r="A127" s="358" t="s">
        <v>243</v>
      </c>
      <c r="B127" s="359" t="n">
        <v>0</v>
      </c>
      <c r="C127" s="359" t="n">
        <f aca="false">SUM(C124:C126)</f>
        <v>0</v>
      </c>
      <c r="D127" s="360" t="n">
        <f aca="false">SUM(B127:C127)</f>
        <v>0</v>
      </c>
      <c r="E127" s="335"/>
      <c r="F127" s="335"/>
      <c r="G127" s="335"/>
      <c r="H127" s="335"/>
      <c r="I127" s="335"/>
      <c r="J127" s="335"/>
      <c r="K127" s="335"/>
      <c r="L127" s="335"/>
      <c r="M127" s="335"/>
      <c r="N127" s="335"/>
      <c r="O127" s="361"/>
      <c r="P127" s="361"/>
      <c r="Q127" s="361"/>
      <c r="R127" s="70"/>
      <c r="AJ127" s="1"/>
      <c r="AK127" s="1"/>
      <c r="AN127" s="1"/>
      <c r="AO127" s="1"/>
      <c r="AP127" s="1"/>
      <c r="AQ127" s="1"/>
      <c r="AR127" s="1"/>
      <c r="AS127" s="1"/>
      <c r="AT127" s="1"/>
    </row>
    <row r="128" customFormat="false" ht="12.75" hidden="false" customHeight="true" outlineLevel="0" collapsed="false">
      <c r="A128" s="23"/>
      <c r="B128" s="70"/>
      <c r="C128" s="70"/>
      <c r="D128" s="70"/>
      <c r="E128" s="362"/>
      <c r="F128" s="70"/>
      <c r="K128" s="70"/>
      <c r="L128" s="70"/>
      <c r="M128" s="70"/>
      <c r="N128" s="345"/>
      <c r="O128" s="70"/>
      <c r="P128" s="70"/>
      <c r="Q128" s="70"/>
      <c r="R128" s="70"/>
      <c r="AJ128" s="1"/>
      <c r="AK128" s="1"/>
      <c r="AN128" s="1"/>
      <c r="AO128" s="1"/>
      <c r="AP128" s="1"/>
      <c r="AQ128" s="1"/>
      <c r="AR128" s="1"/>
      <c r="AS128" s="1"/>
      <c r="AT128" s="1"/>
    </row>
    <row r="129" customFormat="false" ht="12.75" hidden="false" customHeight="true" outlineLevel="0" collapsed="false">
      <c r="A129" s="23"/>
      <c r="B129" s="70"/>
      <c r="C129" s="70"/>
      <c r="D129" s="70"/>
      <c r="E129" s="362"/>
      <c r="F129" s="70"/>
      <c r="K129" s="70"/>
      <c r="L129" s="70"/>
      <c r="M129" s="70"/>
      <c r="N129" s="345"/>
      <c r="O129" s="70"/>
      <c r="P129" s="70"/>
      <c r="Q129" s="70"/>
      <c r="R129" s="70"/>
      <c r="AJ129" s="1"/>
      <c r="AK129" s="1"/>
      <c r="AN129" s="1"/>
      <c r="AO129" s="1"/>
      <c r="AP129" s="1"/>
      <c r="AQ129" s="1"/>
      <c r="AR129" s="1"/>
      <c r="AS129" s="1"/>
      <c r="AT129" s="1"/>
    </row>
    <row r="130" customFormat="false" ht="12.75" hidden="false" customHeight="true" outlineLevel="0" collapsed="false">
      <c r="A130" s="363" t="s">
        <v>244</v>
      </c>
      <c r="B130" s="364"/>
      <c r="C130" s="364"/>
      <c r="D130" s="364"/>
      <c r="E130" s="365"/>
      <c r="F130" s="364"/>
      <c r="G130" s="364"/>
      <c r="H130" s="364"/>
      <c r="I130" s="366"/>
      <c r="K130" s="70"/>
      <c r="L130" s="70"/>
      <c r="M130" s="70"/>
      <c r="N130" s="345"/>
      <c r="O130" s="70"/>
      <c r="P130" s="70"/>
      <c r="Q130" s="70"/>
      <c r="R130" s="70"/>
      <c r="AJ130" s="1"/>
      <c r="AK130" s="1"/>
      <c r="AN130" s="1"/>
      <c r="AO130" s="1"/>
      <c r="AP130" s="1"/>
      <c r="AQ130" s="1"/>
      <c r="AR130" s="1"/>
      <c r="AS130" s="1"/>
      <c r="AT130" s="1"/>
    </row>
    <row r="131" customFormat="false" ht="12.75" hidden="false" customHeight="true" outlineLevel="0" collapsed="false">
      <c r="A131" s="367"/>
      <c r="B131" s="258"/>
      <c r="C131" s="368" t="s">
        <v>245</v>
      </c>
      <c r="D131" s="368"/>
      <c r="E131" s="368" t="s">
        <v>246</v>
      </c>
      <c r="F131" s="368"/>
      <c r="G131" s="368"/>
      <c r="H131" s="368" t="s">
        <v>247</v>
      </c>
      <c r="I131" s="369" t="s">
        <v>248</v>
      </c>
      <c r="K131" s="70"/>
      <c r="L131" s="70"/>
      <c r="M131" s="70"/>
      <c r="N131" s="345"/>
      <c r="O131" s="70"/>
      <c r="P131" s="70"/>
      <c r="Q131" s="70"/>
      <c r="R131" s="70"/>
      <c r="AJ131" s="1"/>
      <c r="AK131" s="1"/>
      <c r="AN131" s="1"/>
      <c r="AO131" s="1"/>
      <c r="AP131" s="1"/>
      <c r="AQ131" s="1"/>
      <c r="AR131" s="1"/>
      <c r="AS131" s="1"/>
      <c r="AT131" s="1"/>
    </row>
    <row r="132" customFormat="false" ht="12.75" hidden="false" customHeight="true" outlineLevel="0" collapsed="false">
      <c r="A132" s="370" t="s">
        <v>43</v>
      </c>
      <c r="B132" s="258" t="n">
        <f aca="false">E137+G137</f>
        <v>0</v>
      </c>
      <c r="C132" s="371" t="s">
        <v>124</v>
      </c>
      <c r="D132" s="372" t="s">
        <v>249</v>
      </c>
      <c r="E132" s="371" t="s">
        <v>124</v>
      </c>
      <c r="F132" s="373" t="s">
        <v>249</v>
      </c>
      <c r="G132" s="374"/>
      <c r="H132" s="375" t="s">
        <v>250</v>
      </c>
      <c r="I132" s="376"/>
      <c r="K132" s="70"/>
      <c r="L132" s="70"/>
      <c r="M132" s="70"/>
      <c r="N132" s="345"/>
      <c r="O132" s="70"/>
      <c r="P132" s="70"/>
      <c r="Q132" s="70"/>
      <c r="R132" s="70"/>
      <c r="AJ132" s="1"/>
      <c r="AK132" s="1"/>
      <c r="AN132" s="1"/>
      <c r="AO132" s="1"/>
      <c r="AP132" s="1"/>
      <c r="AQ132" s="1"/>
      <c r="AR132" s="1"/>
      <c r="AS132" s="1"/>
      <c r="AT132" s="1"/>
    </row>
    <row r="133" customFormat="false" ht="12.75" hidden="false" customHeight="true" outlineLevel="0" collapsed="false">
      <c r="A133" s="370" t="s">
        <v>251</v>
      </c>
      <c r="B133" s="258" t="n">
        <f aca="false">C137</f>
        <v>0</v>
      </c>
      <c r="C133" s="342"/>
      <c r="D133" s="342"/>
      <c r="E133" s="342"/>
      <c r="F133" s="377" t="n">
        <f aca="false">-J9</f>
        <v>-0</v>
      </c>
      <c r="G133" s="378"/>
      <c r="H133" s="379" t="s">
        <v>252</v>
      </c>
      <c r="I133" s="380"/>
      <c r="K133" s="70"/>
      <c r="L133" s="70"/>
      <c r="M133" s="70"/>
      <c r="N133" s="345"/>
      <c r="O133" s="70"/>
      <c r="P133" s="70"/>
      <c r="Q133" s="70"/>
      <c r="R133" s="70"/>
      <c r="AJ133" s="1"/>
      <c r="AK133" s="1"/>
      <c r="AN133" s="1"/>
      <c r="AO133" s="1"/>
      <c r="AP133" s="1"/>
      <c r="AQ133" s="1"/>
      <c r="AR133" s="1"/>
      <c r="AS133" s="1"/>
      <c r="AT133" s="1"/>
    </row>
    <row r="134" customFormat="false" ht="12.75" hidden="false" customHeight="true" outlineLevel="0" collapsed="false">
      <c r="A134" s="370" t="s">
        <v>131</v>
      </c>
      <c r="B134" s="381" t="n">
        <f aca="false">H137</f>
        <v>0</v>
      </c>
      <c r="C134" s="382" t="s">
        <v>249</v>
      </c>
      <c r="D134" s="383" t="s">
        <v>199</v>
      </c>
      <c r="E134" s="382" t="s">
        <v>249</v>
      </c>
      <c r="F134" s="384" t="s">
        <v>199</v>
      </c>
      <c r="G134" s="383" t="s">
        <v>125</v>
      </c>
      <c r="H134" s="385" t="s">
        <v>253</v>
      </c>
      <c r="I134" s="386"/>
      <c r="K134" s="70"/>
      <c r="L134" s="70"/>
      <c r="M134" s="70"/>
      <c r="N134" s="345"/>
      <c r="O134" s="70"/>
      <c r="P134" s="70"/>
      <c r="Q134" s="70"/>
      <c r="R134" s="70"/>
      <c r="AJ134" s="1"/>
      <c r="AK134" s="1"/>
      <c r="AN134" s="1"/>
      <c r="AO134" s="1"/>
      <c r="AP134" s="1"/>
      <c r="AQ134" s="1"/>
      <c r="AR134" s="1"/>
      <c r="AS134" s="1"/>
      <c r="AT134" s="1"/>
    </row>
    <row r="135" customFormat="false" ht="12.75" hidden="false" customHeight="true" outlineLevel="0" collapsed="false">
      <c r="A135" s="367"/>
      <c r="B135" s="387"/>
      <c r="C135" s="388" t="s">
        <v>254</v>
      </c>
      <c r="D135" s="389" t="s">
        <v>249</v>
      </c>
      <c r="E135" s="388" t="s">
        <v>254</v>
      </c>
      <c r="F135" s="390" t="s">
        <v>249</v>
      </c>
      <c r="G135" s="389" t="s">
        <v>255</v>
      </c>
      <c r="H135" s="135"/>
      <c r="I135" s="391" t="s">
        <v>142</v>
      </c>
      <c r="K135" s="70"/>
      <c r="L135" s="70"/>
      <c r="M135" s="70"/>
      <c r="N135" s="345"/>
      <c r="O135" s="70"/>
      <c r="P135" s="70"/>
      <c r="Q135" s="70"/>
      <c r="R135" s="70"/>
      <c r="AJ135" s="1"/>
      <c r="AK135" s="1"/>
      <c r="AN135" s="1"/>
      <c r="AO135" s="1"/>
      <c r="AP135" s="1"/>
      <c r="AQ135" s="1"/>
      <c r="AR135" s="1"/>
      <c r="AS135" s="1"/>
      <c r="AT135" s="1"/>
    </row>
    <row r="136" customFormat="false" ht="12.75" hidden="false" customHeight="true" outlineLevel="0" collapsed="false">
      <c r="A136" s="392" t="s">
        <v>256</v>
      </c>
      <c r="B136" s="387"/>
      <c r="C136" s="393" t="n">
        <v>-22926</v>
      </c>
      <c r="D136" s="394" t="n">
        <v>22926</v>
      </c>
      <c r="E136" s="395" t="n">
        <v>0</v>
      </c>
      <c r="F136" s="395" t="n">
        <v>0</v>
      </c>
      <c r="G136" s="394" t="n">
        <v>0</v>
      </c>
      <c r="H136" s="396" t="n">
        <v>0</v>
      </c>
      <c r="I136" s="397" t="n">
        <v>0</v>
      </c>
      <c r="K136" s="70"/>
      <c r="L136" s="70"/>
      <c r="M136" s="70"/>
      <c r="N136" s="345"/>
      <c r="O136" s="70"/>
      <c r="P136" s="70"/>
      <c r="Q136" s="70"/>
      <c r="R136" s="70"/>
      <c r="AJ136" s="1"/>
      <c r="AK136" s="1"/>
      <c r="AN136" s="1"/>
      <c r="AO136" s="1"/>
      <c r="AP136" s="1"/>
      <c r="AQ136" s="1"/>
      <c r="AR136" s="1"/>
      <c r="AS136" s="1"/>
      <c r="AT136" s="1"/>
    </row>
    <row r="137" customFormat="false" ht="12.75" hidden="false" customHeight="true" outlineLevel="0" collapsed="false">
      <c r="A137" s="392" t="s">
        <v>257</v>
      </c>
      <c r="B137" s="1"/>
      <c r="C137" s="398" t="n">
        <f aca="false">C133-D137</f>
        <v>0</v>
      </c>
      <c r="D137" s="399" t="n">
        <f aca="false">D133</f>
        <v>0</v>
      </c>
      <c r="E137" s="400" t="n">
        <f aca="false">E133-E174-F137</f>
        <v>0</v>
      </c>
      <c r="F137" s="401" t="n">
        <f aca="false">E133+F133</f>
        <v>0</v>
      </c>
      <c r="G137" s="402"/>
      <c r="H137" s="403"/>
      <c r="I137" s="404" t="n">
        <f aca="false">SUM(C137:H137)</f>
        <v>0</v>
      </c>
      <c r="K137" s="70"/>
      <c r="L137" s="70"/>
      <c r="M137" s="70"/>
      <c r="N137" s="345"/>
      <c r="O137" s="70"/>
      <c r="P137" s="70"/>
      <c r="Q137" s="70"/>
      <c r="R137" s="70"/>
      <c r="AJ137" s="1"/>
      <c r="AK137" s="1"/>
      <c r="AN137" s="1"/>
      <c r="AO137" s="1"/>
      <c r="AP137" s="1"/>
      <c r="AQ137" s="1"/>
      <c r="AR137" s="1"/>
      <c r="AS137" s="1"/>
      <c r="AT137" s="1"/>
    </row>
    <row r="138" customFormat="false" ht="12.75" hidden="false" customHeight="true" outlineLevel="0" collapsed="false">
      <c r="A138" s="392" t="s">
        <v>116</v>
      </c>
      <c r="B138" s="1"/>
      <c r="C138" s="405" t="n">
        <f aca="false">SUM(C136:C137)</f>
        <v>-22926</v>
      </c>
      <c r="D138" s="406" t="n">
        <f aca="false">SUM(D136:D137)</f>
        <v>22926</v>
      </c>
      <c r="E138" s="407" t="n">
        <f aca="false">SUM(E136:E137)</f>
        <v>0</v>
      </c>
      <c r="F138" s="407" t="n">
        <f aca="false">SUM(F136:F137)</f>
        <v>0</v>
      </c>
      <c r="G138" s="407" t="n">
        <f aca="false">SUM(G136:G137)</f>
        <v>0</v>
      </c>
      <c r="H138" s="408" t="n">
        <f aca="false">SUM(H136:H137)</f>
        <v>0</v>
      </c>
      <c r="I138" s="409" t="n">
        <f aca="false">SUM(I136:I137)</f>
        <v>0</v>
      </c>
      <c r="K138" s="70"/>
      <c r="L138" s="70"/>
      <c r="M138" s="70"/>
      <c r="N138" s="345"/>
      <c r="O138" s="70"/>
      <c r="P138" s="70"/>
      <c r="Q138" s="70"/>
      <c r="R138" s="70"/>
      <c r="AJ138" s="1"/>
      <c r="AK138" s="1"/>
      <c r="AN138" s="1"/>
      <c r="AO138" s="1"/>
      <c r="AP138" s="1"/>
      <c r="AQ138" s="1"/>
      <c r="AR138" s="1"/>
      <c r="AS138" s="1"/>
      <c r="AT138" s="1"/>
    </row>
    <row r="139" customFormat="false" ht="12.75" hidden="false" customHeight="true" outlineLevel="0" collapsed="false">
      <c r="A139" s="392" t="s">
        <v>258</v>
      </c>
      <c r="B139" s="1"/>
      <c r="C139" s="410" t="n">
        <f aca="false">SUM(C137:D137)</f>
        <v>0</v>
      </c>
      <c r="D139" s="410"/>
      <c r="E139" s="410" t="n">
        <f aca="false">E137+F137+G137</f>
        <v>0</v>
      </c>
      <c r="F139" s="410"/>
      <c r="G139" s="410"/>
      <c r="H139" s="410"/>
      <c r="I139" s="411"/>
      <c r="K139" s="70"/>
      <c r="L139" s="70"/>
      <c r="M139" s="70"/>
      <c r="N139" s="345"/>
      <c r="O139" s="70"/>
      <c r="P139" s="70"/>
      <c r="Q139" s="70"/>
      <c r="R139" s="70"/>
      <c r="AJ139" s="1"/>
      <c r="AK139" s="1"/>
      <c r="AN139" s="1"/>
      <c r="AO139" s="1"/>
      <c r="AP139" s="1"/>
      <c r="AQ139" s="1"/>
      <c r="AR139" s="1"/>
      <c r="AS139" s="1"/>
      <c r="AT139" s="1"/>
    </row>
    <row r="140" customFormat="false" ht="12.75" hidden="false" customHeight="true" outlineLevel="0" collapsed="false">
      <c r="A140" s="392" t="s">
        <v>259</v>
      </c>
      <c r="B140" s="1"/>
      <c r="C140" s="410" t="n">
        <f aca="false">SUM(C173:D173)</f>
        <v>0</v>
      </c>
      <c r="D140" s="410"/>
      <c r="E140" s="410" t="n">
        <f aca="false">E173+G173+F173</f>
        <v>0</v>
      </c>
      <c r="F140" s="410"/>
      <c r="G140" s="410"/>
      <c r="H140" s="410"/>
      <c r="I140" s="411"/>
      <c r="K140" s="70"/>
      <c r="L140" s="70"/>
      <c r="M140" s="70"/>
      <c r="N140" s="345"/>
      <c r="O140" s="70"/>
      <c r="P140" s="70"/>
      <c r="Q140" s="70"/>
      <c r="R140" s="70"/>
      <c r="AJ140" s="1"/>
      <c r="AK140" s="1"/>
      <c r="AN140" s="1"/>
      <c r="AO140" s="1"/>
      <c r="AP140" s="1"/>
      <c r="AQ140" s="1"/>
      <c r="AR140" s="1"/>
      <c r="AS140" s="1"/>
      <c r="AT140" s="1"/>
    </row>
    <row r="141" customFormat="false" ht="12.75" hidden="false" customHeight="true" outlineLevel="0" collapsed="false">
      <c r="A141" s="367"/>
      <c r="B141" s="1"/>
      <c r="C141" s="1"/>
      <c r="D141" s="1"/>
      <c r="E141" s="1"/>
      <c r="F141" s="1"/>
      <c r="G141" s="1"/>
      <c r="H141" s="1"/>
      <c r="I141" s="412"/>
      <c r="K141" s="70"/>
      <c r="L141" s="70"/>
      <c r="M141" s="70"/>
      <c r="N141" s="345"/>
      <c r="O141" s="70"/>
      <c r="P141" s="70"/>
      <c r="Q141" s="70"/>
      <c r="R141" s="70"/>
      <c r="AJ141" s="1"/>
      <c r="AK141" s="1"/>
      <c r="AN141" s="1"/>
      <c r="AO141" s="1"/>
      <c r="AP141" s="1"/>
      <c r="AQ141" s="1"/>
      <c r="AR141" s="1"/>
      <c r="AS141" s="1"/>
      <c r="AT141" s="1"/>
    </row>
    <row r="142" customFormat="false" ht="12.75" hidden="false" customHeight="true" outlineLevel="0" collapsed="false">
      <c r="A142" s="367"/>
      <c r="B142" s="413" t="n">
        <f aca="false">+B4</f>
        <v>37165</v>
      </c>
      <c r="C142" s="414"/>
      <c r="D142" s="414"/>
      <c r="E142" s="414"/>
      <c r="F142" s="414"/>
      <c r="G142" s="414"/>
      <c r="H142" s="414"/>
      <c r="I142" s="415" t="n">
        <f aca="false">SUM(C142:H142)</f>
        <v>0</v>
      </c>
      <c r="K142" s="70"/>
      <c r="L142" s="70"/>
      <c r="M142" s="70"/>
      <c r="N142" s="345"/>
      <c r="O142" s="70"/>
      <c r="P142" s="70"/>
      <c r="Q142" s="70"/>
      <c r="R142" s="70"/>
      <c r="AJ142" s="1"/>
      <c r="AK142" s="1"/>
      <c r="AN142" s="1"/>
      <c r="AO142" s="1"/>
      <c r="AP142" s="1"/>
      <c r="AQ142" s="1"/>
      <c r="AR142" s="1"/>
      <c r="AS142" s="1"/>
      <c r="AT142" s="1"/>
    </row>
    <row r="143" customFormat="false" ht="12.75" hidden="false" customHeight="true" outlineLevel="0" collapsed="false">
      <c r="A143" s="367"/>
      <c r="B143" s="413" t="n">
        <f aca="false">+B142+1</f>
        <v>37166</v>
      </c>
      <c r="C143" s="416"/>
      <c r="D143" s="416"/>
      <c r="E143" s="416"/>
      <c r="F143" s="416"/>
      <c r="G143" s="416"/>
      <c r="H143" s="416"/>
      <c r="I143" s="417" t="n">
        <f aca="false">SUM(C143:H143)</f>
        <v>0</v>
      </c>
      <c r="K143" s="70"/>
      <c r="L143" s="70"/>
      <c r="M143" s="70"/>
      <c r="N143" s="345"/>
      <c r="O143" s="70"/>
      <c r="P143" s="70"/>
      <c r="Q143" s="70"/>
      <c r="R143" s="70"/>
      <c r="AJ143" s="1"/>
      <c r="AK143" s="1"/>
      <c r="AN143" s="1"/>
      <c r="AO143" s="1"/>
      <c r="AP143" s="1"/>
      <c r="AQ143" s="1"/>
      <c r="AR143" s="1"/>
      <c r="AS143" s="1"/>
      <c r="AT143" s="1"/>
    </row>
    <row r="144" customFormat="false" ht="12.75" hidden="false" customHeight="true" outlineLevel="0" collapsed="false">
      <c r="A144" s="367"/>
      <c r="B144" s="413" t="n">
        <f aca="false">+B143+1</f>
        <v>37167</v>
      </c>
      <c r="C144" s="416"/>
      <c r="D144" s="416"/>
      <c r="E144" s="416"/>
      <c r="F144" s="416"/>
      <c r="G144" s="416"/>
      <c r="H144" s="416"/>
      <c r="I144" s="417" t="n">
        <f aca="false">SUM(C144:H144)</f>
        <v>0</v>
      </c>
      <c r="K144" s="70"/>
      <c r="L144" s="70"/>
      <c r="M144" s="70"/>
      <c r="N144" s="345"/>
      <c r="O144" s="70"/>
      <c r="P144" s="70"/>
      <c r="Q144" s="70"/>
      <c r="R144" s="70"/>
      <c r="AJ144" s="1"/>
      <c r="AK144" s="1"/>
      <c r="AN144" s="1"/>
      <c r="AO144" s="1"/>
      <c r="AP144" s="1"/>
      <c r="AQ144" s="1"/>
      <c r="AR144" s="1"/>
      <c r="AS144" s="1"/>
      <c r="AT144" s="1"/>
    </row>
    <row r="145" customFormat="false" ht="12.75" hidden="false" customHeight="true" outlineLevel="0" collapsed="false">
      <c r="A145" s="367"/>
      <c r="B145" s="413" t="n">
        <f aca="false">+B144+1</f>
        <v>37168</v>
      </c>
      <c r="C145" s="416"/>
      <c r="D145" s="416"/>
      <c r="E145" s="416"/>
      <c r="F145" s="416"/>
      <c r="G145" s="416"/>
      <c r="H145" s="416"/>
      <c r="I145" s="417" t="n">
        <f aca="false">SUM(C145:H145)</f>
        <v>0</v>
      </c>
      <c r="K145" s="70"/>
      <c r="L145" s="70"/>
      <c r="M145" s="70"/>
      <c r="N145" s="345"/>
      <c r="O145" s="70"/>
      <c r="P145" s="70"/>
      <c r="Q145" s="70"/>
      <c r="R145" s="70"/>
      <c r="AJ145" s="1"/>
      <c r="AK145" s="1"/>
      <c r="AN145" s="1"/>
      <c r="AO145" s="1"/>
      <c r="AP145" s="1"/>
      <c r="AQ145" s="1"/>
      <c r="AR145" s="1"/>
      <c r="AS145" s="1"/>
      <c r="AT145" s="1"/>
    </row>
    <row r="146" customFormat="false" ht="12.75" hidden="false" customHeight="true" outlineLevel="0" collapsed="false">
      <c r="A146" s="367"/>
      <c r="B146" s="413" t="n">
        <f aca="false">+B145+1</f>
        <v>37169</v>
      </c>
      <c r="C146" s="416"/>
      <c r="D146" s="416"/>
      <c r="E146" s="416"/>
      <c r="F146" s="416"/>
      <c r="G146" s="416"/>
      <c r="H146" s="416"/>
      <c r="I146" s="417" t="n">
        <f aca="false">SUM(C146:H146)</f>
        <v>0</v>
      </c>
      <c r="K146" s="70"/>
      <c r="L146" s="70"/>
      <c r="M146" s="70"/>
      <c r="N146" s="345"/>
      <c r="O146" s="70"/>
      <c r="P146" s="70"/>
      <c r="Q146" s="70"/>
      <c r="R146" s="70"/>
      <c r="AJ146" s="1"/>
      <c r="AK146" s="1"/>
      <c r="AN146" s="1"/>
      <c r="AO146" s="1"/>
      <c r="AP146" s="1"/>
      <c r="AQ146" s="1"/>
      <c r="AR146" s="1"/>
      <c r="AS146" s="1"/>
      <c r="AT146" s="1"/>
    </row>
    <row r="147" customFormat="false" ht="12.75" hidden="false" customHeight="true" outlineLevel="0" collapsed="false">
      <c r="A147" s="367"/>
      <c r="B147" s="413" t="n">
        <f aca="false">+B146+1</f>
        <v>37170</v>
      </c>
      <c r="C147" s="416"/>
      <c r="D147" s="416"/>
      <c r="E147" s="416"/>
      <c r="F147" s="416"/>
      <c r="G147" s="416"/>
      <c r="H147" s="416"/>
      <c r="I147" s="417" t="n">
        <f aca="false">SUM(C147:H147)</f>
        <v>0</v>
      </c>
      <c r="K147" s="70"/>
      <c r="L147" s="70"/>
      <c r="M147" s="70"/>
      <c r="N147" s="345"/>
      <c r="O147" s="70"/>
      <c r="P147" s="70"/>
      <c r="Q147" s="70"/>
      <c r="R147" s="70"/>
      <c r="AJ147" s="1"/>
      <c r="AK147" s="1"/>
      <c r="AN147" s="1"/>
      <c r="AO147" s="1"/>
      <c r="AP147" s="1"/>
      <c r="AQ147" s="1"/>
      <c r="AR147" s="1"/>
      <c r="AS147" s="1"/>
      <c r="AT147" s="1"/>
    </row>
    <row r="148" customFormat="false" ht="12.75" hidden="false" customHeight="true" outlineLevel="0" collapsed="false">
      <c r="A148" s="367"/>
      <c r="B148" s="413" t="n">
        <f aca="false">+B147+1</f>
        <v>37171</v>
      </c>
      <c r="C148" s="416"/>
      <c r="D148" s="416"/>
      <c r="E148" s="416"/>
      <c r="F148" s="416"/>
      <c r="G148" s="416"/>
      <c r="H148" s="416"/>
      <c r="I148" s="417" t="n">
        <f aca="false">SUM(C148:H148)</f>
        <v>0</v>
      </c>
      <c r="K148" s="70"/>
      <c r="L148" s="70"/>
      <c r="M148" s="70"/>
      <c r="N148" s="345"/>
      <c r="O148" s="70"/>
      <c r="P148" s="70"/>
      <c r="Q148" s="70"/>
      <c r="R148" s="70"/>
      <c r="AJ148" s="1"/>
      <c r="AK148" s="1"/>
      <c r="AN148" s="1"/>
      <c r="AO148" s="1"/>
      <c r="AP148" s="1"/>
      <c r="AQ148" s="1"/>
      <c r="AR148" s="1"/>
      <c r="AS148" s="1"/>
      <c r="AT148" s="1"/>
    </row>
    <row r="149" customFormat="false" ht="12.75" hidden="false" customHeight="true" outlineLevel="0" collapsed="false">
      <c r="A149" s="367"/>
      <c r="B149" s="413" t="n">
        <f aca="false">+B148+1</f>
        <v>37172</v>
      </c>
      <c r="C149" s="416"/>
      <c r="D149" s="416"/>
      <c r="E149" s="416"/>
      <c r="F149" s="416"/>
      <c r="G149" s="416"/>
      <c r="H149" s="416"/>
      <c r="I149" s="417" t="n">
        <f aca="false">SUM(C149:H149)</f>
        <v>0</v>
      </c>
      <c r="K149" s="70"/>
      <c r="L149" s="70"/>
      <c r="M149" s="70"/>
      <c r="N149" s="345"/>
      <c r="O149" s="70"/>
      <c r="P149" s="70"/>
      <c r="Q149" s="70"/>
      <c r="R149" s="70"/>
      <c r="AJ149" s="1"/>
      <c r="AK149" s="1"/>
      <c r="AN149" s="1"/>
      <c r="AO149" s="1"/>
      <c r="AP149" s="1"/>
      <c r="AQ149" s="1"/>
      <c r="AR149" s="1"/>
      <c r="AS149" s="1"/>
      <c r="AT149" s="1"/>
    </row>
    <row r="150" customFormat="false" ht="12.75" hidden="false" customHeight="true" outlineLevel="0" collapsed="false">
      <c r="A150" s="367"/>
      <c r="B150" s="413" t="n">
        <f aca="false">+B149+1</f>
        <v>37173</v>
      </c>
      <c r="C150" s="416"/>
      <c r="D150" s="416"/>
      <c r="E150" s="416"/>
      <c r="F150" s="416"/>
      <c r="G150" s="416"/>
      <c r="H150" s="416"/>
      <c r="I150" s="417" t="n">
        <f aca="false">SUM(C150:H150)</f>
        <v>0</v>
      </c>
      <c r="K150" s="70"/>
      <c r="L150" s="70"/>
      <c r="M150" s="70"/>
      <c r="N150" s="345"/>
      <c r="O150" s="70"/>
      <c r="P150" s="70"/>
      <c r="Q150" s="70"/>
      <c r="R150" s="70"/>
      <c r="AJ150" s="1"/>
      <c r="AK150" s="1"/>
      <c r="AN150" s="1"/>
      <c r="AO150" s="1"/>
      <c r="AP150" s="1"/>
      <c r="AQ150" s="1"/>
      <c r="AR150" s="1"/>
      <c r="AS150" s="1"/>
      <c r="AT150" s="1"/>
    </row>
    <row r="151" customFormat="false" ht="12.75" hidden="false" customHeight="true" outlineLevel="0" collapsed="false">
      <c r="A151" s="367"/>
      <c r="B151" s="413" t="n">
        <f aca="false">+B150+1</f>
        <v>37174</v>
      </c>
      <c r="C151" s="416"/>
      <c r="D151" s="416"/>
      <c r="E151" s="416"/>
      <c r="F151" s="416"/>
      <c r="G151" s="416"/>
      <c r="H151" s="416"/>
      <c r="I151" s="417" t="n">
        <f aca="false">SUM(C151:H151)</f>
        <v>0</v>
      </c>
      <c r="K151" s="70"/>
      <c r="L151" s="70"/>
      <c r="M151" s="70"/>
      <c r="N151" s="345"/>
      <c r="O151" s="70"/>
      <c r="P151" s="70"/>
      <c r="Q151" s="70"/>
      <c r="R151" s="70"/>
      <c r="AJ151" s="1"/>
      <c r="AK151" s="1"/>
      <c r="AN151" s="1"/>
      <c r="AO151" s="1"/>
      <c r="AP151" s="1"/>
      <c r="AQ151" s="1"/>
      <c r="AR151" s="1"/>
      <c r="AS151" s="1"/>
      <c r="AT151" s="1"/>
    </row>
    <row r="152" customFormat="false" ht="12.75" hidden="false" customHeight="true" outlineLevel="0" collapsed="false">
      <c r="A152" s="367"/>
      <c r="B152" s="413" t="n">
        <f aca="false">+B151+1</f>
        <v>37175</v>
      </c>
      <c r="C152" s="416"/>
      <c r="D152" s="416"/>
      <c r="E152" s="416"/>
      <c r="F152" s="416"/>
      <c r="G152" s="416"/>
      <c r="H152" s="416"/>
      <c r="I152" s="417" t="n">
        <f aca="false">SUM(C152:H152)</f>
        <v>0</v>
      </c>
      <c r="K152" s="70"/>
      <c r="L152" s="70"/>
      <c r="M152" s="70"/>
      <c r="N152" s="345"/>
      <c r="O152" s="70"/>
      <c r="P152" s="70"/>
      <c r="Q152" s="70"/>
      <c r="R152" s="70"/>
      <c r="AJ152" s="1"/>
      <c r="AK152" s="1"/>
      <c r="AN152" s="1"/>
      <c r="AO152" s="1"/>
      <c r="AP152" s="1"/>
      <c r="AQ152" s="1"/>
      <c r="AR152" s="1"/>
      <c r="AS152" s="1"/>
      <c r="AT152" s="1"/>
    </row>
    <row r="153" customFormat="false" ht="12.75" hidden="false" customHeight="true" outlineLevel="0" collapsed="false">
      <c r="A153" s="367"/>
      <c r="B153" s="413" t="n">
        <f aca="false">+B152+1</f>
        <v>37176</v>
      </c>
      <c r="C153" s="416"/>
      <c r="D153" s="416"/>
      <c r="E153" s="416"/>
      <c r="F153" s="416"/>
      <c r="G153" s="416"/>
      <c r="H153" s="416"/>
      <c r="I153" s="417" t="n">
        <f aca="false">SUM(C153:H153)</f>
        <v>0</v>
      </c>
      <c r="K153" s="70"/>
      <c r="L153" s="70"/>
      <c r="M153" s="70"/>
      <c r="N153" s="345"/>
      <c r="O153" s="70"/>
      <c r="P153" s="70"/>
      <c r="Q153" s="70"/>
      <c r="R153" s="70"/>
      <c r="AJ153" s="1"/>
      <c r="AK153" s="1"/>
      <c r="AN153" s="1"/>
      <c r="AO153" s="1"/>
      <c r="AP153" s="1"/>
      <c r="AQ153" s="1"/>
      <c r="AR153" s="1"/>
      <c r="AS153" s="1"/>
      <c r="AT153" s="1"/>
    </row>
    <row r="154" customFormat="false" ht="12.75" hidden="false" customHeight="true" outlineLevel="0" collapsed="false">
      <c r="A154" s="367"/>
      <c r="B154" s="413" t="n">
        <f aca="false">+B153+1</f>
        <v>37177</v>
      </c>
      <c r="C154" s="416"/>
      <c r="D154" s="416"/>
      <c r="E154" s="416"/>
      <c r="F154" s="416"/>
      <c r="G154" s="416"/>
      <c r="H154" s="416"/>
      <c r="I154" s="417" t="n">
        <f aca="false">SUM(C154:H154)</f>
        <v>0</v>
      </c>
      <c r="K154" s="70"/>
      <c r="L154" s="70"/>
      <c r="M154" s="70"/>
      <c r="N154" s="345"/>
      <c r="O154" s="70"/>
      <c r="P154" s="70"/>
      <c r="Q154" s="70"/>
      <c r="R154" s="70"/>
      <c r="AJ154" s="1"/>
      <c r="AK154" s="1"/>
      <c r="AN154" s="1"/>
      <c r="AO154" s="1"/>
      <c r="AP154" s="1"/>
      <c r="AQ154" s="1"/>
      <c r="AR154" s="1"/>
      <c r="AS154" s="1"/>
      <c r="AT154" s="1"/>
    </row>
    <row r="155" customFormat="false" ht="12.75" hidden="false" customHeight="true" outlineLevel="0" collapsed="false">
      <c r="A155" s="367"/>
      <c r="B155" s="413" t="n">
        <f aca="false">+B154+1</f>
        <v>37178</v>
      </c>
      <c r="C155" s="416"/>
      <c r="D155" s="416"/>
      <c r="E155" s="416"/>
      <c r="F155" s="416"/>
      <c r="G155" s="416"/>
      <c r="H155" s="416"/>
      <c r="I155" s="417" t="n">
        <f aca="false">SUM(C155:H155)</f>
        <v>0</v>
      </c>
      <c r="K155" s="70"/>
      <c r="L155" s="70"/>
      <c r="M155" s="70"/>
      <c r="N155" s="345"/>
      <c r="O155" s="70"/>
      <c r="P155" s="70"/>
      <c r="Q155" s="70"/>
      <c r="R155" s="70"/>
      <c r="AJ155" s="1"/>
      <c r="AK155" s="1"/>
      <c r="AN155" s="1"/>
      <c r="AO155" s="1"/>
      <c r="AP155" s="1"/>
      <c r="AQ155" s="1"/>
      <c r="AR155" s="1"/>
      <c r="AS155" s="1"/>
      <c r="AT155" s="1"/>
    </row>
    <row r="156" customFormat="false" ht="12.75" hidden="false" customHeight="true" outlineLevel="0" collapsed="false">
      <c r="A156" s="367"/>
      <c r="B156" s="413" t="n">
        <f aca="false">+B155+1</f>
        <v>37179</v>
      </c>
      <c r="C156" s="416"/>
      <c r="D156" s="416"/>
      <c r="E156" s="416"/>
      <c r="F156" s="416"/>
      <c r="G156" s="416"/>
      <c r="H156" s="416"/>
      <c r="I156" s="417" t="n">
        <f aca="false">SUM(C156:H156)</f>
        <v>0</v>
      </c>
      <c r="K156" s="70"/>
      <c r="L156" s="70"/>
      <c r="M156" s="70"/>
      <c r="N156" s="345"/>
      <c r="O156" s="70"/>
      <c r="P156" s="70"/>
      <c r="Q156" s="70"/>
      <c r="R156" s="70"/>
      <c r="AJ156" s="1"/>
      <c r="AK156" s="1"/>
      <c r="AN156" s="1"/>
      <c r="AO156" s="1"/>
      <c r="AP156" s="1"/>
      <c r="AQ156" s="1"/>
      <c r="AR156" s="1"/>
      <c r="AS156" s="1"/>
      <c r="AT156" s="1"/>
    </row>
    <row r="157" customFormat="false" ht="12.75" hidden="false" customHeight="true" outlineLevel="0" collapsed="false">
      <c r="A157" s="367"/>
      <c r="B157" s="413" t="n">
        <f aca="false">+B156+1</f>
        <v>37180</v>
      </c>
      <c r="C157" s="416"/>
      <c r="D157" s="416"/>
      <c r="E157" s="416"/>
      <c r="F157" s="416"/>
      <c r="G157" s="416"/>
      <c r="H157" s="416"/>
      <c r="I157" s="417" t="n">
        <f aca="false">SUM(C157:H157)</f>
        <v>0</v>
      </c>
      <c r="K157" s="70"/>
      <c r="L157" s="70"/>
      <c r="M157" s="70"/>
      <c r="N157" s="345"/>
      <c r="O157" s="70"/>
      <c r="P157" s="70"/>
      <c r="Q157" s="70"/>
      <c r="R157" s="70"/>
      <c r="AJ157" s="1"/>
      <c r="AK157" s="1"/>
      <c r="AN157" s="1"/>
      <c r="AO157" s="1"/>
      <c r="AP157" s="1"/>
      <c r="AQ157" s="1"/>
      <c r="AR157" s="1"/>
      <c r="AS157" s="1"/>
      <c r="AT157" s="1"/>
    </row>
    <row r="158" customFormat="false" ht="12.75" hidden="false" customHeight="true" outlineLevel="0" collapsed="false">
      <c r="A158" s="367"/>
      <c r="B158" s="413" t="n">
        <f aca="false">+B157+1</f>
        <v>37181</v>
      </c>
      <c r="C158" s="393"/>
      <c r="D158" s="394"/>
      <c r="E158" s="393"/>
      <c r="F158" s="395"/>
      <c r="G158" s="416"/>
      <c r="H158" s="416"/>
      <c r="I158" s="417" t="n">
        <f aca="false">SUM(C158:H158)</f>
        <v>0</v>
      </c>
      <c r="K158" s="70"/>
      <c r="L158" s="70"/>
      <c r="M158" s="70"/>
      <c r="N158" s="345"/>
      <c r="O158" s="70"/>
      <c r="P158" s="70"/>
      <c r="Q158" s="70"/>
      <c r="R158" s="70"/>
      <c r="AJ158" s="1"/>
      <c r="AK158" s="1"/>
      <c r="AN158" s="1"/>
      <c r="AO158" s="1"/>
      <c r="AP158" s="1"/>
      <c r="AQ158" s="1"/>
      <c r="AR158" s="1"/>
      <c r="AS158" s="1"/>
      <c r="AT158" s="1"/>
    </row>
    <row r="159" customFormat="false" ht="12.75" hidden="false" customHeight="true" outlineLevel="0" collapsed="false">
      <c r="A159" s="367"/>
      <c r="B159" s="413" t="n">
        <f aca="false">+B158+1</f>
        <v>37182</v>
      </c>
      <c r="C159" s="416"/>
      <c r="D159" s="416"/>
      <c r="E159" s="416"/>
      <c r="F159" s="416"/>
      <c r="G159" s="416"/>
      <c r="H159" s="416"/>
      <c r="I159" s="417" t="n">
        <f aca="false">SUM(C159:H159)</f>
        <v>0</v>
      </c>
      <c r="K159" s="70"/>
      <c r="L159" s="70"/>
      <c r="M159" s="70"/>
      <c r="N159" s="345"/>
      <c r="O159" s="70"/>
      <c r="P159" s="70"/>
      <c r="Q159" s="70"/>
      <c r="R159" s="70"/>
      <c r="AJ159" s="1"/>
      <c r="AK159" s="1"/>
      <c r="AN159" s="1"/>
      <c r="AO159" s="1"/>
      <c r="AP159" s="1"/>
      <c r="AQ159" s="1"/>
      <c r="AR159" s="1"/>
      <c r="AS159" s="1"/>
      <c r="AT159" s="1"/>
    </row>
    <row r="160" customFormat="false" ht="12.75" hidden="false" customHeight="true" outlineLevel="0" collapsed="false">
      <c r="A160" s="418"/>
      <c r="B160" s="413" t="n">
        <f aca="false">+B159+1</f>
        <v>37183</v>
      </c>
      <c r="C160" s="393"/>
      <c r="D160" s="394"/>
      <c r="E160" s="393"/>
      <c r="F160" s="395"/>
      <c r="G160" s="419"/>
      <c r="H160" s="403"/>
      <c r="I160" s="417" t="n">
        <f aca="false">SUM(C160:H160)</f>
        <v>0</v>
      </c>
      <c r="K160" s="70"/>
      <c r="L160" s="70"/>
      <c r="M160" s="70"/>
      <c r="N160" s="345"/>
      <c r="O160" s="70"/>
      <c r="P160" s="70"/>
      <c r="Q160" s="70"/>
      <c r="R160" s="70"/>
      <c r="AJ160" s="1"/>
      <c r="AK160" s="1"/>
      <c r="AN160" s="1"/>
      <c r="AO160" s="1"/>
      <c r="AP160" s="1"/>
      <c r="AQ160" s="1"/>
      <c r="AR160" s="1"/>
      <c r="AS160" s="1"/>
      <c r="AT160" s="1"/>
    </row>
    <row r="161" customFormat="false" ht="12.75" hidden="false" customHeight="true" outlineLevel="0" collapsed="false">
      <c r="A161" s="418"/>
      <c r="B161" s="413" t="n">
        <f aca="false">+B160+1</f>
        <v>37184</v>
      </c>
      <c r="C161" s="416"/>
      <c r="D161" s="416"/>
      <c r="E161" s="416"/>
      <c r="F161" s="416"/>
      <c r="G161" s="416"/>
      <c r="H161" s="416"/>
      <c r="I161" s="417" t="n">
        <f aca="false">SUM(C161:H161)</f>
        <v>0</v>
      </c>
      <c r="K161" s="70"/>
      <c r="L161" s="70"/>
      <c r="M161" s="70"/>
      <c r="N161" s="345"/>
      <c r="O161" s="70"/>
      <c r="P161" s="70"/>
      <c r="Q161" s="70"/>
      <c r="R161" s="70"/>
      <c r="AJ161" s="1"/>
      <c r="AK161" s="1"/>
      <c r="AN161" s="1"/>
      <c r="AO161" s="1"/>
      <c r="AP161" s="1"/>
      <c r="AQ161" s="1"/>
      <c r="AR161" s="1"/>
      <c r="AS161" s="1"/>
      <c r="AT161" s="1"/>
    </row>
    <row r="162" customFormat="false" ht="12.75" hidden="false" customHeight="true" outlineLevel="0" collapsed="false">
      <c r="A162" s="418"/>
      <c r="B162" s="413" t="n">
        <f aca="false">+B161+1</f>
        <v>37185</v>
      </c>
      <c r="C162" s="416"/>
      <c r="D162" s="416"/>
      <c r="E162" s="416"/>
      <c r="F162" s="416"/>
      <c r="G162" s="416"/>
      <c r="H162" s="416"/>
      <c r="I162" s="417" t="n">
        <f aca="false">SUM(C162:H162)</f>
        <v>0</v>
      </c>
      <c r="K162" s="70"/>
      <c r="L162" s="70"/>
      <c r="M162" s="70"/>
      <c r="N162" s="345"/>
      <c r="O162" s="70"/>
      <c r="P162" s="70"/>
      <c r="Q162" s="70"/>
      <c r="R162" s="70"/>
      <c r="AJ162" s="1"/>
      <c r="AK162" s="1"/>
      <c r="AN162" s="1"/>
      <c r="AO162" s="1"/>
      <c r="AP162" s="1"/>
      <c r="AQ162" s="1"/>
      <c r="AR162" s="1"/>
      <c r="AS162" s="1"/>
      <c r="AT162" s="1"/>
    </row>
    <row r="163" customFormat="false" ht="12.75" hidden="false" customHeight="true" outlineLevel="0" collapsed="false">
      <c r="A163" s="367"/>
      <c r="B163" s="413" t="n">
        <f aca="false">+B162+1</f>
        <v>37186</v>
      </c>
      <c r="C163" s="416"/>
      <c r="D163" s="416"/>
      <c r="E163" s="416"/>
      <c r="F163" s="416"/>
      <c r="G163" s="416"/>
      <c r="H163" s="416"/>
      <c r="I163" s="417" t="n">
        <f aca="false">SUM(C163:H163)</f>
        <v>0</v>
      </c>
      <c r="K163" s="70"/>
      <c r="L163" s="70"/>
      <c r="M163" s="70"/>
      <c r="N163" s="345"/>
      <c r="O163" s="70"/>
      <c r="P163" s="70"/>
      <c r="Q163" s="70"/>
      <c r="R163" s="70"/>
      <c r="AJ163" s="1"/>
      <c r="AK163" s="1"/>
      <c r="AN163" s="1"/>
      <c r="AO163" s="1"/>
      <c r="AP163" s="1"/>
      <c r="AQ163" s="1"/>
      <c r="AR163" s="1"/>
      <c r="AS163" s="1"/>
      <c r="AT163" s="1"/>
    </row>
    <row r="164" customFormat="false" ht="12.75" hidden="false" customHeight="true" outlineLevel="0" collapsed="false">
      <c r="A164" s="367"/>
      <c r="B164" s="413" t="n">
        <f aca="false">+B163+1</f>
        <v>37187</v>
      </c>
      <c r="C164" s="416"/>
      <c r="D164" s="416"/>
      <c r="E164" s="416"/>
      <c r="F164" s="416"/>
      <c r="G164" s="416"/>
      <c r="H164" s="416"/>
      <c r="I164" s="417" t="n">
        <f aca="false">SUM(C164:H164)</f>
        <v>0</v>
      </c>
      <c r="K164" s="70"/>
      <c r="L164" s="70"/>
      <c r="M164" s="70"/>
      <c r="N164" s="345"/>
      <c r="O164" s="70"/>
      <c r="P164" s="70"/>
      <c r="Q164" s="70"/>
      <c r="R164" s="70"/>
      <c r="AJ164" s="1"/>
      <c r="AK164" s="1"/>
      <c r="AN164" s="1"/>
      <c r="AO164" s="1"/>
      <c r="AP164" s="1"/>
      <c r="AQ164" s="1"/>
      <c r="AR164" s="1"/>
      <c r="AS164" s="1"/>
      <c r="AT164" s="1"/>
    </row>
    <row r="165" customFormat="false" ht="12.75" hidden="false" customHeight="true" outlineLevel="0" collapsed="false">
      <c r="A165" s="420" t="s">
        <v>260</v>
      </c>
      <c r="B165" s="413" t="n">
        <f aca="false">+B164+1</f>
        <v>37188</v>
      </c>
      <c r="C165" s="416"/>
      <c r="D165" s="416"/>
      <c r="E165" s="416"/>
      <c r="F165" s="416"/>
      <c r="G165" s="416"/>
      <c r="H165" s="416"/>
      <c r="I165" s="417" t="n">
        <f aca="false">SUM(C165:H165)</f>
        <v>0</v>
      </c>
      <c r="K165" s="70"/>
      <c r="L165" s="70"/>
      <c r="M165" s="70"/>
      <c r="N165" s="345"/>
      <c r="O165" s="70"/>
      <c r="P165" s="70"/>
      <c r="Q165" s="70"/>
      <c r="R165" s="70"/>
      <c r="AJ165" s="1"/>
      <c r="AK165" s="1"/>
      <c r="AN165" s="1"/>
      <c r="AO165" s="1"/>
      <c r="AP165" s="1"/>
      <c r="AQ165" s="1"/>
      <c r="AR165" s="1"/>
      <c r="AS165" s="1"/>
      <c r="AT165" s="1"/>
    </row>
    <row r="166" customFormat="false" ht="12.75" hidden="false" customHeight="true" outlineLevel="0" collapsed="false">
      <c r="A166" s="421" t="n">
        <v>0</v>
      </c>
      <c r="B166" s="413" t="n">
        <f aca="false">+B165+1</f>
        <v>37189</v>
      </c>
      <c r="C166" s="416"/>
      <c r="D166" s="416"/>
      <c r="E166" s="416"/>
      <c r="F166" s="416"/>
      <c r="G166" s="416"/>
      <c r="H166" s="416"/>
      <c r="I166" s="417" t="n">
        <f aca="false">SUM(C166:H166)</f>
        <v>0</v>
      </c>
      <c r="K166" s="70"/>
      <c r="L166" s="70"/>
      <c r="M166" s="70"/>
      <c r="N166" s="345"/>
      <c r="O166" s="70"/>
      <c r="P166" s="70"/>
      <c r="Q166" s="70"/>
      <c r="R166" s="70"/>
      <c r="AJ166" s="1"/>
      <c r="AK166" s="1"/>
      <c r="AN166" s="1"/>
      <c r="AO166" s="1"/>
      <c r="AP166" s="1"/>
      <c r="AQ166" s="1"/>
      <c r="AR166" s="1"/>
      <c r="AS166" s="1"/>
      <c r="AT166" s="1"/>
    </row>
    <row r="167" customFormat="false" ht="12.75" hidden="false" customHeight="true" outlineLevel="0" collapsed="false">
      <c r="A167" s="418" t="n">
        <f aca="false">SUM(C173:D173)</f>
        <v>0</v>
      </c>
      <c r="B167" s="413" t="n">
        <f aca="false">+B166+1</f>
        <v>37190</v>
      </c>
      <c r="C167" s="416"/>
      <c r="D167" s="416"/>
      <c r="E167" s="416"/>
      <c r="F167" s="416"/>
      <c r="G167" s="416"/>
      <c r="H167" s="416"/>
      <c r="I167" s="417" t="n">
        <f aca="false">SUM(C167:H167)</f>
        <v>0</v>
      </c>
      <c r="K167" s="70"/>
      <c r="L167" s="70"/>
      <c r="M167" s="70"/>
      <c r="N167" s="345"/>
      <c r="O167" s="70"/>
      <c r="P167" s="70"/>
      <c r="Q167" s="70"/>
      <c r="R167" s="70"/>
      <c r="AJ167" s="1"/>
      <c r="AK167" s="1"/>
      <c r="AN167" s="1"/>
      <c r="AO167" s="1"/>
      <c r="AP167" s="1"/>
      <c r="AQ167" s="1"/>
      <c r="AR167" s="1"/>
      <c r="AS167" s="1"/>
      <c r="AT167" s="1"/>
    </row>
    <row r="168" customFormat="false" ht="12.75" hidden="false" customHeight="true" outlineLevel="0" collapsed="false">
      <c r="A168" s="422" t="n">
        <f aca="false">+A166-A167</f>
        <v>0</v>
      </c>
      <c r="B168" s="413" t="n">
        <f aca="false">+B167+1</f>
        <v>37191</v>
      </c>
      <c r="C168" s="416"/>
      <c r="D168" s="416"/>
      <c r="E168" s="416"/>
      <c r="F168" s="416"/>
      <c r="G168" s="416"/>
      <c r="H168" s="416"/>
      <c r="I168" s="417" t="n">
        <f aca="false">SUM(C168:H168)</f>
        <v>0</v>
      </c>
      <c r="K168" s="70"/>
      <c r="L168" s="70"/>
      <c r="M168" s="70"/>
      <c r="N168" s="345"/>
      <c r="O168" s="70"/>
      <c r="P168" s="70"/>
      <c r="Q168" s="70"/>
      <c r="R168" s="70"/>
      <c r="AJ168" s="1"/>
      <c r="AK168" s="1"/>
      <c r="AN168" s="1"/>
      <c r="AO168" s="1"/>
      <c r="AP168" s="1"/>
      <c r="AQ168" s="1"/>
      <c r="AR168" s="1"/>
      <c r="AS168" s="1"/>
      <c r="AT168" s="1"/>
    </row>
    <row r="169" customFormat="false" ht="12.75" hidden="false" customHeight="true" outlineLevel="0" collapsed="false">
      <c r="A169" s="367"/>
      <c r="B169" s="413" t="n">
        <f aca="false">+B168+1</f>
        <v>37192</v>
      </c>
      <c r="C169" s="416"/>
      <c r="D169" s="416"/>
      <c r="E169" s="416"/>
      <c r="F169" s="416"/>
      <c r="G169" s="416"/>
      <c r="H169" s="416"/>
      <c r="I169" s="417" t="n">
        <f aca="false">SUM(C169:H169)</f>
        <v>0</v>
      </c>
      <c r="K169" s="70"/>
      <c r="L169" s="70"/>
      <c r="M169" s="70"/>
      <c r="N169" s="345"/>
      <c r="O169" s="70"/>
      <c r="P169" s="70"/>
      <c r="Q169" s="70"/>
      <c r="R169" s="70"/>
      <c r="AJ169" s="1"/>
      <c r="AK169" s="1"/>
      <c r="AN169" s="1"/>
      <c r="AO169" s="1"/>
      <c r="AP169" s="1"/>
      <c r="AQ169" s="1"/>
      <c r="AR169" s="1"/>
      <c r="AS169" s="1"/>
      <c r="AT169" s="1"/>
    </row>
    <row r="170" customFormat="false" ht="12.75" hidden="false" customHeight="true" outlineLevel="0" collapsed="false">
      <c r="A170" s="367"/>
      <c r="B170" s="413" t="n">
        <f aca="false">+B169+1</f>
        <v>37193</v>
      </c>
      <c r="C170" s="416"/>
      <c r="D170" s="416"/>
      <c r="E170" s="416"/>
      <c r="F170" s="416"/>
      <c r="G170" s="416"/>
      <c r="H170" s="304"/>
      <c r="I170" s="417" t="n">
        <f aca="false">SUM(C170:H170)</f>
        <v>0</v>
      </c>
      <c r="K170" s="70"/>
      <c r="L170" s="70"/>
      <c r="M170" s="70"/>
      <c r="N170" s="345"/>
      <c r="O170" s="70"/>
      <c r="P170" s="70"/>
      <c r="Q170" s="70"/>
      <c r="R170" s="70"/>
      <c r="AJ170" s="1"/>
      <c r="AK170" s="1"/>
      <c r="AN170" s="1"/>
      <c r="AO170" s="1"/>
      <c r="AP170" s="1"/>
      <c r="AQ170" s="1"/>
      <c r="AR170" s="1"/>
      <c r="AS170" s="1"/>
      <c r="AT170" s="1"/>
    </row>
    <row r="171" customFormat="false" ht="12.75" hidden="false" customHeight="true" outlineLevel="0" collapsed="false">
      <c r="A171" s="367"/>
      <c r="B171" s="413" t="n">
        <f aca="false">+B170+1</f>
        <v>37194</v>
      </c>
      <c r="C171" s="416"/>
      <c r="D171" s="416"/>
      <c r="E171" s="416"/>
      <c r="F171" s="416"/>
      <c r="G171" s="416"/>
      <c r="H171" s="304"/>
      <c r="I171" s="417" t="n">
        <f aca="false">SUM(C171:H171)</f>
        <v>0</v>
      </c>
      <c r="K171" s="70"/>
      <c r="L171" s="70"/>
      <c r="M171" s="70"/>
      <c r="N171" s="345"/>
      <c r="O171" s="70"/>
      <c r="P171" s="70"/>
      <c r="Q171" s="70"/>
      <c r="R171" s="70"/>
      <c r="AJ171" s="1"/>
      <c r="AK171" s="1"/>
      <c r="AN171" s="1"/>
      <c r="AO171" s="1"/>
      <c r="AP171" s="1"/>
      <c r="AQ171" s="1"/>
      <c r="AR171" s="1"/>
      <c r="AS171" s="1"/>
      <c r="AT171" s="1"/>
    </row>
    <row r="172" customFormat="false" ht="12.75" hidden="false" customHeight="true" outlineLevel="0" collapsed="false">
      <c r="A172" s="367"/>
      <c r="B172" s="413" t="n">
        <f aca="false">+B171+1</f>
        <v>37195</v>
      </c>
      <c r="C172" s="423"/>
      <c r="D172" s="424"/>
      <c r="E172" s="424"/>
      <c r="F172" s="424"/>
      <c r="G172" s="423"/>
      <c r="H172" s="425"/>
      <c r="I172" s="426" t="n">
        <f aca="false">SUM(C172:H172)</f>
        <v>0</v>
      </c>
      <c r="K172" s="70"/>
      <c r="L172" s="70"/>
      <c r="M172" s="70"/>
      <c r="N172" s="345"/>
      <c r="O172" s="70"/>
      <c r="P172" s="70"/>
      <c r="Q172" s="70"/>
      <c r="R172" s="70"/>
      <c r="AJ172" s="1"/>
      <c r="AK172" s="1"/>
      <c r="AN172" s="1"/>
      <c r="AO172" s="1"/>
      <c r="AP172" s="1"/>
      <c r="AQ172" s="1"/>
      <c r="AR172" s="1"/>
      <c r="AS172" s="1"/>
      <c r="AT172" s="1"/>
    </row>
    <row r="173" customFormat="false" ht="12.75" hidden="false" customHeight="true" outlineLevel="0" collapsed="false">
      <c r="A173" s="367"/>
      <c r="B173" s="427" t="s">
        <v>261</v>
      </c>
      <c r="C173" s="407" t="n">
        <f aca="false">SUM(C142:C172)</f>
        <v>0</v>
      </c>
      <c r="D173" s="407" t="n">
        <f aca="false">SUM(D142:D172)</f>
        <v>0</v>
      </c>
      <c r="E173" s="407" t="n">
        <f aca="false">SUM(E142:E172)</f>
        <v>0</v>
      </c>
      <c r="F173" s="407" t="n">
        <f aca="false">SUM(F142:F172)</f>
        <v>0</v>
      </c>
      <c r="G173" s="407" t="n">
        <f aca="false">SUM(G142:G172)</f>
        <v>0</v>
      </c>
      <c r="H173" s="407" t="n">
        <f aca="false">SUM(H142:H172)</f>
        <v>0</v>
      </c>
      <c r="I173" s="417" t="n">
        <f aca="false">SUM(I142:I172)</f>
        <v>0</v>
      </c>
      <c r="K173" s="70"/>
      <c r="L173" s="70"/>
      <c r="M173" s="70"/>
      <c r="N173" s="345"/>
      <c r="O173" s="70"/>
      <c r="P173" s="70"/>
      <c r="Q173" s="70"/>
      <c r="R173" s="70"/>
      <c r="AJ173" s="1"/>
      <c r="AK173" s="1"/>
      <c r="AN173" s="1"/>
      <c r="AO173" s="1"/>
      <c r="AP173" s="1"/>
      <c r="AQ173" s="1"/>
      <c r="AR173" s="1"/>
      <c r="AS173" s="1"/>
      <c r="AT173" s="1"/>
    </row>
    <row r="174" customFormat="false" ht="12.75" hidden="false" customHeight="true" outlineLevel="0" collapsed="false">
      <c r="A174" s="367"/>
      <c r="B174" s="427" t="s">
        <v>127</v>
      </c>
      <c r="C174" s="428"/>
      <c r="D174" s="135"/>
      <c r="E174" s="407"/>
      <c r="F174" s="135"/>
      <c r="G174" s="135"/>
      <c r="H174" s="135"/>
      <c r="I174" s="429"/>
      <c r="K174" s="70"/>
      <c r="L174" s="70"/>
      <c r="M174" s="70"/>
      <c r="N174" s="345"/>
      <c r="O174" s="70"/>
      <c r="P174" s="70"/>
      <c r="Q174" s="70"/>
      <c r="R174" s="70"/>
      <c r="AJ174" s="1"/>
      <c r="AK174" s="1"/>
      <c r="AN174" s="1"/>
      <c r="AO174" s="1"/>
      <c r="AP174" s="1"/>
      <c r="AQ174" s="1"/>
      <c r="AR174" s="1"/>
      <c r="AS174" s="1"/>
      <c r="AT174" s="1"/>
    </row>
    <row r="175" customFormat="false" ht="12.75" hidden="false" customHeight="true" outlineLevel="0" collapsed="false">
      <c r="A175" s="430"/>
      <c r="B175" s="431"/>
      <c r="C175" s="432"/>
      <c r="D175" s="432"/>
      <c r="E175" s="432"/>
      <c r="F175" s="433"/>
      <c r="G175" s="432"/>
      <c r="H175" s="432"/>
      <c r="I175" s="434"/>
      <c r="K175" s="70"/>
      <c r="L175" s="70"/>
      <c r="M175" s="70"/>
      <c r="N175" s="345"/>
      <c r="O175" s="70"/>
      <c r="P175" s="70"/>
      <c r="Q175" s="70"/>
      <c r="R175" s="70"/>
      <c r="AJ175" s="1"/>
      <c r="AK175" s="1"/>
      <c r="AN175" s="1"/>
      <c r="AO175" s="1"/>
      <c r="AP175" s="1"/>
      <c r="AQ175" s="1"/>
      <c r="AR175" s="1"/>
      <c r="AS175" s="1"/>
      <c r="AT175" s="1"/>
    </row>
    <row r="176" customFormat="false" ht="12.75" hidden="false" customHeight="true" outlineLevel="0" collapsed="false">
      <c r="A176" s="435"/>
      <c r="B176" s="27"/>
      <c r="C176" s="23"/>
      <c r="D176" s="23"/>
      <c r="E176" s="23"/>
      <c r="F176" s="436"/>
      <c r="G176" s="23"/>
      <c r="H176" s="23"/>
      <c r="I176" s="23"/>
      <c r="K176" s="70"/>
      <c r="L176" s="70"/>
      <c r="M176" s="70"/>
      <c r="N176" s="345"/>
      <c r="O176" s="70"/>
      <c r="P176" s="70"/>
      <c r="Q176" s="70"/>
      <c r="R176" s="70"/>
      <c r="AJ176" s="1"/>
      <c r="AK176" s="1"/>
      <c r="AN176" s="1"/>
      <c r="AO176" s="1"/>
      <c r="AP176" s="1"/>
      <c r="AQ176" s="1"/>
      <c r="AR176" s="1"/>
      <c r="AS176" s="1"/>
      <c r="AT176" s="1"/>
    </row>
    <row r="177" customFormat="false" ht="12.75" hidden="false" customHeight="true" outlineLevel="0" collapsed="false">
      <c r="A177" s="9"/>
      <c r="B177" s="437"/>
      <c r="C177" s="438"/>
      <c r="D177" s="438"/>
      <c r="E177" s="9"/>
      <c r="F177" s="438"/>
      <c r="G177" s="70"/>
      <c r="H177" s="70"/>
      <c r="I177" s="70"/>
      <c r="K177" s="70"/>
      <c r="L177" s="70"/>
      <c r="M177" s="70"/>
      <c r="N177" s="345"/>
      <c r="O177" s="70"/>
      <c r="P177" s="70"/>
      <c r="Q177" s="70"/>
      <c r="R177" s="70"/>
      <c r="AJ177" s="1"/>
      <c r="AK177" s="1"/>
      <c r="AN177" s="1"/>
      <c r="AO177" s="1"/>
      <c r="AP177" s="1"/>
      <c r="AQ177" s="1"/>
      <c r="AR177" s="1"/>
      <c r="AS177" s="1"/>
      <c r="AT177" s="1"/>
    </row>
    <row r="178" customFormat="false" ht="12.75" hidden="false" customHeight="true" outlineLevel="0" collapsed="false">
      <c r="A178" s="9"/>
      <c r="B178" s="439"/>
      <c r="C178" s="440"/>
      <c r="D178" s="437"/>
      <c r="E178" s="9"/>
      <c r="F178" s="441"/>
      <c r="G178" s="70"/>
      <c r="H178" s="70"/>
      <c r="I178" s="70"/>
      <c r="K178" s="70"/>
      <c r="L178" s="70"/>
      <c r="M178" s="70"/>
      <c r="N178" s="345"/>
      <c r="O178" s="70"/>
      <c r="P178" s="70"/>
      <c r="Q178" s="70"/>
      <c r="R178" s="70"/>
      <c r="AJ178" s="1"/>
      <c r="AK178" s="1"/>
      <c r="AN178" s="1"/>
      <c r="AO178" s="1"/>
      <c r="AP178" s="1"/>
      <c r="AQ178" s="1"/>
      <c r="AR178" s="1"/>
      <c r="AS178" s="1"/>
      <c r="AT178" s="1"/>
    </row>
    <row r="179" customFormat="false" ht="12.75" hidden="false" customHeight="true" outlineLevel="0" collapsed="false">
      <c r="A179" s="9"/>
      <c r="B179" s="439"/>
      <c r="C179" s="440"/>
      <c r="D179" s="437"/>
      <c r="E179" s="9"/>
      <c r="F179" s="437"/>
      <c r="G179" s="70"/>
      <c r="H179" s="70"/>
      <c r="I179" s="70"/>
      <c r="K179" s="70"/>
      <c r="L179" s="70"/>
      <c r="M179" s="70"/>
      <c r="N179" s="345"/>
      <c r="O179" s="70"/>
      <c r="P179" s="70"/>
      <c r="Q179" s="70"/>
      <c r="R179" s="70"/>
      <c r="AJ179" s="1"/>
      <c r="AK179" s="1"/>
      <c r="AN179" s="1"/>
      <c r="AO179" s="1"/>
      <c r="AP179" s="1"/>
      <c r="AQ179" s="1"/>
      <c r="AR179" s="1"/>
      <c r="AS179" s="1"/>
      <c r="AT179" s="1"/>
    </row>
    <row r="180" customFormat="false" ht="12.75" hidden="false" customHeight="true" outlineLevel="0" collapsed="false">
      <c r="A180" s="9"/>
      <c r="B180" s="439"/>
      <c r="C180" s="437"/>
      <c r="D180" s="437"/>
      <c r="E180" s="9"/>
      <c r="F180" s="437"/>
      <c r="G180" s="70"/>
      <c r="H180" s="70"/>
      <c r="I180" s="70"/>
      <c r="K180" s="70"/>
      <c r="L180" s="70"/>
      <c r="M180" s="70"/>
      <c r="N180" s="345"/>
      <c r="O180" s="70"/>
      <c r="P180" s="70"/>
      <c r="Q180" s="70"/>
      <c r="R180" s="70"/>
      <c r="AJ180" s="1"/>
      <c r="AK180" s="1"/>
      <c r="AN180" s="1"/>
      <c r="AO180" s="1"/>
      <c r="AP180" s="1"/>
      <c r="AQ180" s="1"/>
      <c r="AR180" s="1"/>
      <c r="AS180" s="1"/>
      <c r="AT180" s="1"/>
    </row>
    <row r="181" customFormat="false" ht="12.75" hidden="false" customHeight="true" outlineLevel="0" collapsed="false">
      <c r="A181" s="9"/>
      <c r="B181" s="439"/>
      <c r="C181" s="437"/>
      <c r="D181" s="437"/>
      <c r="E181" s="9"/>
      <c r="F181" s="437"/>
      <c r="G181" s="70"/>
      <c r="H181" s="70"/>
      <c r="I181" s="70"/>
      <c r="K181" s="70"/>
      <c r="L181" s="70"/>
      <c r="M181" s="70"/>
      <c r="N181" s="345"/>
      <c r="O181" s="70"/>
      <c r="P181" s="70"/>
      <c r="Q181" s="70"/>
      <c r="R181" s="70"/>
      <c r="AJ181" s="1"/>
      <c r="AK181" s="1"/>
      <c r="AN181" s="1"/>
      <c r="AO181" s="1"/>
      <c r="AP181" s="1"/>
      <c r="AQ181" s="1"/>
      <c r="AR181" s="1"/>
      <c r="AS181" s="1"/>
      <c r="AT181" s="1"/>
    </row>
    <row r="182" customFormat="false" ht="12.75" hidden="false" customHeight="true" outlineLevel="0" collapsed="false">
      <c r="A182" s="9"/>
      <c r="B182" s="442"/>
      <c r="C182" s="443"/>
      <c r="D182" s="443"/>
      <c r="E182" s="9"/>
      <c r="F182" s="443"/>
      <c r="G182" s="70"/>
      <c r="H182" s="70"/>
      <c r="I182" s="70"/>
      <c r="K182" s="70"/>
      <c r="L182" s="70"/>
      <c r="M182" s="70"/>
      <c r="N182" s="345"/>
      <c r="O182" s="70"/>
      <c r="P182" s="70"/>
      <c r="Q182" s="70"/>
      <c r="R182" s="70"/>
      <c r="AJ182" s="1"/>
      <c r="AK182" s="1"/>
      <c r="AN182" s="1"/>
      <c r="AO182" s="1"/>
      <c r="AP182" s="1"/>
      <c r="AQ182" s="1"/>
      <c r="AR182" s="1"/>
      <c r="AS182" s="1"/>
      <c r="AT182" s="1"/>
    </row>
    <row r="183" customFormat="false" ht="12.75" hidden="false" customHeight="true" outlineLevel="0" collapsed="false">
      <c r="A183" s="9"/>
      <c r="B183" s="9"/>
      <c r="C183" s="9"/>
      <c r="D183" s="9"/>
      <c r="E183" s="9"/>
      <c r="F183" s="9"/>
      <c r="G183" s="70"/>
      <c r="H183" s="70"/>
      <c r="I183" s="70"/>
      <c r="K183" s="70"/>
      <c r="L183" s="70"/>
      <c r="M183" s="70"/>
      <c r="N183" s="345"/>
      <c r="O183" s="70"/>
      <c r="P183" s="70"/>
      <c r="Q183" s="70"/>
      <c r="R183" s="70"/>
      <c r="AJ183" s="1"/>
      <c r="AK183" s="1"/>
      <c r="AN183" s="1"/>
      <c r="AO183" s="1"/>
      <c r="AP183" s="1"/>
      <c r="AQ183" s="1"/>
      <c r="AR183" s="1"/>
      <c r="AS183" s="1"/>
      <c r="AT183" s="1"/>
    </row>
    <row r="184" customFormat="false" ht="12.75" hidden="false" customHeight="true" outlineLevel="0" collapsed="false">
      <c r="A184" s="444"/>
      <c r="B184" s="444"/>
      <c r="C184" s="437"/>
      <c r="D184" s="437"/>
      <c r="E184" s="437"/>
      <c r="F184" s="70"/>
      <c r="K184" s="70"/>
      <c r="L184" s="70"/>
      <c r="M184" s="70"/>
      <c r="N184" s="345"/>
      <c r="O184" s="70"/>
      <c r="P184" s="70"/>
      <c r="Q184" s="70"/>
      <c r="R184" s="70"/>
      <c r="AJ184" s="1"/>
      <c r="AK184" s="1"/>
      <c r="AN184" s="1"/>
      <c r="AO184" s="1"/>
      <c r="AP184" s="1"/>
      <c r="AQ184" s="1"/>
      <c r="AR184" s="1"/>
      <c r="AS184" s="1"/>
      <c r="AT184" s="1"/>
    </row>
    <row r="185" customFormat="false" ht="12.75" hidden="false" customHeight="true" outlineLevel="0" collapsed="false">
      <c r="A185" s="346" t="s">
        <v>262</v>
      </c>
      <c r="B185" s="349"/>
      <c r="C185" s="70"/>
      <c r="D185" s="445" t="s">
        <v>263</v>
      </c>
      <c r="E185" s="445"/>
      <c r="F185" s="445"/>
      <c r="G185" s="445"/>
      <c r="H185" s="445"/>
      <c r="I185" s="445"/>
      <c r="J185" s="445"/>
      <c r="K185" s="345"/>
      <c r="L185" s="70"/>
      <c r="M185" s="70"/>
      <c r="N185" s="70"/>
      <c r="O185" s="70"/>
      <c r="AG185" s="1"/>
      <c r="AH185" s="1"/>
      <c r="AK185" s="1"/>
      <c r="AL185" s="1"/>
      <c r="AM185" s="1"/>
      <c r="AN185" s="1"/>
      <c r="AO185" s="1"/>
      <c r="AP185" s="1"/>
      <c r="AQ185" s="1"/>
    </row>
    <row r="186" customFormat="false" ht="12.75" hidden="false" customHeight="true" outlineLevel="0" collapsed="false">
      <c r="A186" s="446" t="s">
        <v>238</v>
      </c>
      <c r="B186" s="447" t="s">
        <v>264</v>
      </c>
      <c r="D186" s="448" t="s">
        <v>265</v>
      </c>
      <c r="E186" s="449" t="s">
        <v>266</v>
      </c>
      <c r="F186" s="449"/>
      <c r="G186" s="449"/>
      <c r="H186" s="449"/>
      <c r="I186" s="449"/>
      <c r="J186" s="450" t="s">
        <v>264</v>
      </c>
      <c r="K186" s="345"/>
      <c r="L186" s="70"/>
      <c r="M186" s="70"/>
      <c r="N186" s="70"/>
      <c r="O186" s="70"/>
      <c r="AG186" s="1"/>
      <c r="AH186" s="1"/>
      <c r="AK186" s="1"/>
      <c r="AL186" s="1"/>
      <c r="AM186" s="1"/>
      <c r="AN186" s="1"/>
      <c r="AO186" s="1"/>
      <c r="AP186" s="1"/>
      <c r="AQ186" s="1"/>
    </row>
    <row r="187" customFormat="false" ht="12.75" hidden="false" customHeight="true" outlineLevel="0" collapsed="false">
      <c r="A187" s="451" t="s">
        <v>267</v>
      </c>
      <c r="B187" s="452"/>
      <c r="D187" s="453"/>
      <c r="E187" s="454"/>
      <c r="F187" s="454"/>
      <c r="G187" s="70"/>
      <c r="H187" s="1"/>
      <c r="I187" s="455"/>
      <c r="J187" s="456"/>
      <c r="K187" s="345"/>
      <c r="L187" s="70"/>
      <c r="M187" s="70"/>
      <c r="N187" s="70"/>
      <c r="O187" s="70"/>
      <c r="AG187" s="1"/>
      <c r="AH187" s="1"/>
      <c r="AK187" s="1"/>
      <c r="AL187" s="1"/>
      <c r="AM187" s="1"/>
      <c r="AN187" s="1"/>
      <c r="AO187" s="1"/>
      <c r="AP187" s="1"/>
      <c r="AQ187" s="1"/>
    </row>
    <row r="188" customFormat="false" ht="12.75" hidden="false" customHeight="true" outlineLevel="0" collapsed="false">
      <c r="A188" s="457" t="n">
        <v>35079</v>
      </c>
      <c r="B188" s="458"/>
      <c r="D188" s="459"/>
      <c r="E188" s="9"/>
      <c r="F188" s="9"/>
      <c r="G188" s="48"/>
      <c r="H188" s="1"/>
      <c r="I188" s="455"/>
      <c r="J188" s="456"/>
      <c r="K188" s="345"/>
      <c r="L188" s="70"/>
      <c r="M188" s="70"/>
      <c r="N188" s="70"/>
      <c r="O188" s="70"/>
      <c r="AG188" s="1"/>
      <c r="AH188" s="1"/>
      <c r="AK188" s="1"/>
      <c r="AL188" s="1"/>
      <c r="AM188" s="1"/>
      <c r="AN188" s="1"/>
      <c r="AO188" s="1"/>
      <c r="AP188" s="1"/>
      <c r="AQ188" s="1"/>
    </row>
    <row r="189" customFormat="false" ht="12.75" hidden="false" customHeight="true" outlineLevel="0" collapsed="false">
      <c r="A189" s="457" t="n">
        <v>35111</v>
      </c>
      <c r="B189" s="458"/>
      <c r="D189" s="459"/>
      <c r="E189" s="70"/>
      <c r="F189" s="70"/>
      <c r="G189" s="1"/>
      <c r="H189" s="1"/>
      <c r="I189" s="455"/>
      <c r="J189" s="456"/>
      <c r="K189" s="345"/>
      <c r="L189" s="70"/>
      <c r="M189" s="70"/>
      <c r="N189" s="70"/>
      <c r="O189" s="70"/>
      <c r="AG189" s="1"/>
      <c r="AH189" s="1"/>
      <c r="AK189" s="1"/>
      <c r="AL189" s="1"/>
      <c r="AM189" s="1"/>
      <c r="AN189" s="1"/>
      <c r="AO189" s="1"/>
      <c r="AP189" s="1"/>
      <c r="AQ189" s="1"/>
    </row>
    <row r="190" customFormat="false" ht="12.75" hidden="false" customHeight="true" outlineLevel="0" collapsed="false">
      <c r="A190" s="457" t="n">
        <v>35143</v>
      </c>
      <c r="B190" s="458"/>
      <c r="D190" s="459"/>
      <c r="E190" s="70"/>
      <c r="F190" s="70"/>
      <c r="G190" s="1"/>
      <c r="H190" s="1"/>
      <c r="I190" s="460"/>
      <c r="J190" s="461"/>
      <c r="K190" s="345"/>
      <c r="L190" s="70"/>
      <c r="M190" s="70"/>
      <c r="N190" s="70"/>
      <c r="O190" s="70"/>
      <c r="AG190" s="1"/>
      <c r="AH190" s="1"/>
      <c r="AK190" s="1"/>
      <c r="AL190" s="1"/>
      <c r="AM190" s="1"/>
      <c r="AN190" s="1"/>
      <c r="AO190" s="1"/>
      <c r="AP190" s="1"/>
      <c r="AQ190" s="1"/>
    </row>
    <row r="191" customFormat="false" ht="12.75" hidden="false" customHeight="true" outlineLevel="0" collapsed="false">
      <c r="A191" s="457" t="n">
        <v>35175</v>
      </c>
      <c r="B191" s="458"/>
      <c r="D191" s="459"/>
      <c r="E191" s="70"/>
      <c r="F191" s="70"/>
      <c r="G191" s="1"/>
      <c r="H191" s="1"/>
      <c r="I191" s="460"/>
      <c r="J191" s="456"/>
      <c r="K191" s="345"/>
      <c r="L191" s="70"/>
      <c r="M191" s="70"/>
      <c r="N191" s="70"/>
      <c r="O191" s="70"/>
      <c r="AG191" s="1"/>
      <c r="AH191" s="1"/>
      <c r="AK191" s="1"/>
      <c r="AL191" s="1"/>
      <c r="AM191" s="1"/>
      <c r="AN191" s="1"/>
      <c r="AO191" s="1"/>
      <c r="AP191" s="1"/>
      <c r="AQ191" s="1"/>
    </row>
    <row r="192" customFormat="false" ht="12.75" hidden="false" customHeight="true" outlineLevel="0" collapsed="false">
      <c r="A192" s="457" t="n">
        <v>35207</v>
      </c>
      <c r="B192" s="458"/>
      <c r="D192" s="459"/>
      <c r="E192" s="70"/>
      <c r="F192" s="70"/>
      <c r="G192" s="1"/>
      <c r="H192" s="1"/>
      <c r="I192" s="460"/>
      <c r="J192" s="456"/>
      <c r="K192" s="70"/>
      <c r="L192" s="345"/>
      <c r="M192" s="70"/>
      <c r="N192" s="70"/>
      <c r="O192" s="70"/>
      <c r="P192" s="70"/>
      <c r="AH192" s="1"/>
      <c r="AI192" s="1"/>
      <c r="AL192" s="1"/>
      <c r="AM192" s="1"/>
      <c r="AN192" s="1"/>
      <c r="AO192" s="1"/>
      <c r="AP192" s="1"/>
      <c r="AQ192" s="1"/>
    </row>
    <row r="193" customFormat="false" ht="12.75" hidden="false" customHeight="true" outlineLevel="0" collapsed="false">
      <c r="A193" s="457" t="n">
        <v>35239</v>
      </c>
      <c r="B193" s="458"/>
      <c r="D193" s="459"/>
      <c r="E193" s="1"/>
      <c r="F193" s="1"/>
      <c r="G193" s="1"/>
      <c r="H193" s="1"/>
      <c r="I193" s="455"/>
      <c r="J193" s="461"/>
      <c r="K193" s="70"/>
      <c r="L193" s="345"/>
      <c r="M193" s="70"/>
      <c r="N193" s="70"/>
      <c r="O193" s="70"/>
      <c r="P193" s="70"/>
      <c r="AH193" s="1"/>
      <c r="AI193" s="1"/>
      <c r="AL193" s="1"/>
      <c r="AM193" s="1"/>
      <c r="AN193" s="1"/>
      <c r="AO193" s="1"/>
      <c r="AP193" s="1"/>
      <c r="AQ193" s="1"/>
    </row>
    <row r="194" customFormat="false" ht="12.75" hidden="false" customHeight="true" outlineLevel="0" collapsed="false">
      <c r="A194" s="457" t="n">
        <v>35271</v>
      </c>
      <c r="B194" s="458"/>
      <c r="D194" s="459"/>
      <c r="E194" s="70"/>
      <c r="F194" s="70"/>
      <c r="G194" s="1"/>
      <c r="H194" s="1"/>
      <c r="I194" s="460"/>
      <c r="J194" s="461"/>
      <c r="K194" s="70"/>
      <c r="L194" s="345"/>
      <c r="M194" s="70"/>
      <c r="N194" s="70"/>
      <c r="O194" s="70"/>
      <c r="P194" s="70"/>
      <c r="AH194" s="1"/>
      <c r="AI194" s="1"/>
      <c r="AL194" s="1"/>
      <c r="AM194" s="1"/>
      <c r="AN194" s="1"/>
      <c r="AO194" s="1"/>
      <c r="AP194" s="1"/>
      <c r="AQ194" s="1"/>
    </row>
    <row r="195" customFormat="false" ht="12.75" hidden="false" customHeight="true" outlineLevel="0" collapsed="false">
      <c r="A195" s="457" t="n">
        <v>35303</v>
      </c>
      <c r="B195" s="458"/>
      <c r="D195" s="459"/>
      <c r="E195" s="70"/>
      <c r="F195" s="70"/>
      <c r="G195" s="1"/>
      <c r="H195" s="1"/>
      <c r="I195" s="460"/>
      <c r="J195" s="456"/>
      <c r="K195" s="70"/>
      <c r="L195" s="345"/>
      <c r="M195" s="70"/>
      <c r="N195" s="70"/>
      <c r="O195" s="70"/>
      <c r="P195" s="70"/>
      <c r="AH195" s="1"/>
      <c r="AI195" s="1"/>
      <c r="AL195" s="1"/>
      <c r="AM195" s="1"/>
      <c r="AN195" s="1"/>
      <c r="AO195" s="1"/>
      <c r="AP195" s="1"/>
      <c r="AQ195" s="1"/>
    </row>
    <row r="196" customFormat="false" ht="12.75" hidden="false" customHeight="true" outlineLevel="0" collapsed="false">
      <c r="A196" s="457" t="n">
        <v>35335</v>
      </c>
      <c r="B196" s="458"/>
      <c r="D196" s="459"/>
      <c r="E196" s="70"/>
      <c r="F196" s="70"/>
      <c r="G196" s="1"/>
      <c r="H196" s="1"/>
      <c r="I196" s="460"/>
      <c r="J196" s="456"/>
      <c r="AF196" s="70"/>
      <c r="AH196" s="70"/>
      <c r="AI196" s="4"/>
      <c r="AJ196" s="222"/>
      <c r="AK196" s="2"/>
    </row>
    <row r="197" customFormat="false" ht="12.75" hidden="false" customHeight="true" outlineLevel="0" collapsed="false">
      <c r="A197" s="457" t="n">
        <v>35367</v>
      </c>
      <c r="B197" s="458"/>
      <c r="D197" s="459"/>
      <c r="E197" s="70"/>
      <c r="F197" s="70"/>
      <c r="G197" s="1"/>
      <c r="H197" s="1"/>
      <c r="I197" s="460"/>
      <c r="J197" s="456"/>
      <c r="AF197" s="70"/>
      <c r="AH197" s="70"/>
      <c r="AI197" s="4"/>
      <c r="AJ197" s="222"/>
      <c r="AK197" s="2"/>
    </row>
    <row r="198" customFormat="false" ht="12.75" hidden="false" customHeight="true" outlineLevel="0" collapsed="false">
      <c r="A198" s="457" t="n">
        <v>35399</v>
      </c>
      <c r="B198" s="458"/>
      <c r="D198" s="459"/>
      <c r="E198" s="70"/>
      <c r="F198" s="70"/>
      <c r="G198" s="1"/>
      <c r="H198" s="1"/>
      <c r="I198" s="460"/>
      <c r="J198" s="456"/>
      <c r="AF198" s="70"/>
      <c r="AH198" s="70"/>
      <c r="AI198" s="4"/>
      <c r="AJ198" s="222"/>
      <c r="AK198" s="2"/>
    </row>
    <row r="199" customFormat="false" ht="12.75" hidden="false" customHeight="true" outlineLevel="0" collapsed="false">
      <c r="A199" s="457" t="n">
        <v>35430</v>
      </c>
      <c r="B199" s="458"/>
      <c r="D199" s="459"/>
      <c r="E199" s="70"/>
      <c r="F199" s="70"/>
      <c r="G199" s="1"/>
      <c r="H199" s="1"/>
      <c r="I199" s="460"/>
      <c r="J199" s="456"/>
      <c r="AI199" s="1"/>
      <c r="AJ199" s="222"/>
      <c r="AK199" s="2"/>
    </row>
    <row r="200" customFormat="false" ht="12.75" hidden="false" customHeight="true" outlineLevel="0" collapsed="false">
      <c r="A200" s="457" t="n">
        <v>35431</v>
      </c>
      <c r="B200" s="458"/>
      <c r="D200" s="459"/>
      <c r="E200" s="70"/>
      <c r="F200" s="70"/>
      <c r="G200" s="1"/>
      <c r="H200" s="1"/>
      <c r="I200" s="460"/>
      <c r="J200" s="456"/>
      <c r="AG200" s="1"/>
      <c r="AH200" s="9"/>
      <c r="AI200" s="9"/>
      <c r="AJ200" s="1"/>
      <c r="AK200" s="1"/>
    </row>
    <row r="201" customFormat="false" ht="12.75" hidden="false" customHeight="true" outlineLevel="0" collapsed="false">
      <c r="A201" s="457" t="n">
        <v>35462</v>
      </c>
      <c r="B201" s="458"/>
      <c r="D201" s="459"/>
      <c r="E201" s="70"/>
      <c r="F201" s="70"/>
      <c r="G201" s="1"/>
      <c r="H201" s="1"/>
      <c r="I201" s="460"/>
      <c r="J201" s="456"/>
      <c r="K201" s="1"/>
      <c r="L201" s="1"/>
      <c r="M201" s="1"/>
      <c r="N201" s="1"/>
    </row>
    <row r="202" customFormat="false" ht="12.75" hidden="false" customHeight="true" outlineLevel="0" collapsed="false">
      <c r="A202" s="457" t="n">
        <v>35490</v>
      </c>
      <c r="B202" s="458"/>
      <c r="D202" s="459"/>
      <c r="E202" s="70"/>
      <c r="F202" s="70"/>
      <c r="G202" s="1"/>
      <c r="H202" s="1"/>
      <c r="I202" s="460"/>
      <c r="J202" s="456"/>
      <c r="K202" s="1"/>
      <c r="L202" s="1"/>
      <c r="M202" s="1"/>
      <c r="N202" s="1"/>
    </row>
    <row r="203" customFormat="false" ht="12.75" hidden="false" customHeight="true" outlineLevel="0" collapsed="false">
      <c r="A203" s="457" t="n">
        <v>35521</v>
      </c>
      <c r="B203" s="462" t="n">
        <f aca="false">E87+E88</f>
        <v>0</v>
      </c>
      <c r="D203" s="459"/>
      <c r="E203" s="70"/>
      <c r="F203" s="70"/>
      <c r="G203" s="1"/>
      <c r="H203" s="1"/>
      <c r="I203" s="460"/>
      <c r="J203" s="456"/>
      <c r="K203" s="1"/>
      <c r="L203" s="1"/>
      <c r="M203" s="1"/>
      <c r="N203" s="1"/>
    </row>
    <row r="204" customFormat="false" ht="12.75" hidden="false" customHeight="true" outlineLevel="0" collapsed="false">
      <c r="A204" s="457" t="n">
        <v>35551</v>
      </c>
      <c r="B204" s="462"/>
      <c r="D204" s="459"/>
      <c r="E204" s="70"/>
      <c r="F204" s="70"/>
      <c r="G204" s="1"/>
      <c r="H204" s="1"/>
      <c r="I204" s="460"/>
      <c r="J204" s="456"/>
      <c r="K204" s="1"/>
      <c r="L204" s="1"/>
      <c r="M204" s="1"/>
      <c r="N204" s="1"/>
    </row>
    <row r="205" customFormat="false" ht="12.75" hidden="false" customHeight="true" outlineLevel="0" collapsed="false">
      <c r="A205" s="457" t="n">
        <v>35582</v>
      </c>
      <c r="B205" s="462"/>
      <c r="D205" s="459"/>
      <c r="E205" s="70"/>
      <c r="F205" s="70"/>
      <c r="G205" s="1"/>
      <c r="H205" s="1"/>
      <c r="I205" s="460"/>
      <c r="J205" s="456"/>
      <c r="K205" s="1"/>
      <c r="L205" s="1"/>
      <c r="M205" s="1"/>
      <c r="N205" s="1"/>
    </row>
    <row r="206" customFormat="false" ht="12.75" hidden="false" customHeight="true" outlineLevel="0" collapsed="false">
      <c r="A206" s="457" t="n">
        <v>35612</v>
      </c>
      <c r="B206" s="462"/>
      <c r="D206" s="459"/>
      <c r="E206" s="70"/>
      <c r="F206" s="70"/>
      <c r="G206" s="1"/>
      <c r="H206" s="1"/>
      <c r="I206" s="460"/>
      <c r="J206" s="456"/>
      <c r="K206" s="1"/>
      <c r="L206" s="1"/>
      <c r="M206" s="1"/>
      <c r="N206" s="1"/>
    </row>
    <row r="207" customFormat="false" ht="12.75" hidden="false" customHeight="true" outlineLevel="0" collapsed="false">
      <c r="A207" s="457" t="n">
        <v>35643</v>
      </c>
      <c r="B207" s="462"/>
      <c r="D207" s="459"/>
      <c r="E207" s="70"/>
      <c r="F207" s="70"/>
      <c r="G207" s="1"/>
      <c r="H207" s="1"/>
      <c r="I207" s="460"/>
      <c r="J207" s="456"/>
      <c r="K207" s="1"/>
      <c r="L207" s="1"/>
      <c r="M207" s="1"/>
      <c r="N207" s="1"/>
    </row>
    <row r="208" customFormat="false" ht="12.75" hidden="false" customHeight="true" outlineLevel="0" collapsed="false">
      <c r="A208" s="457" t="n">
        <v>35674</v>
      </c>
      <c r="B208" s="462"/>
      <c r="D208" s="459"/>
      <c r="E208" s="70"/>
      <c r="F208" s="70"/>
      <c r="G208" s="1"/>
      <c r="H208" s="1"/>
      <c r="I208" s="460"/>
      <c r="J208" s="456"/>
      <c r="K208" s="1"/>
      <c r="L208" s="1"/>
      <c r="M208" s="1"/>
      <c r="N208" s="1"/>
    </row>
    <row r="209" customFormat="false" ht="12.75" hidden="false" customHeight="true" outlineLevel="0" collapsed="false">
      <c r="A209" s="457" t="n">
        <v>35704</v>
      </c>
      <c r="B209" s="462"/>
      <c r="D209" s="459"/>
      <c r="E209" s="70"/>
      <c r="F209" s="70"/>
      <c r="G209" s="1"/>
      <c r="H209" s="1"/>
      <c r="I209" s="460"/>
      <c r="J209" s="456"/>
      <c r="K209" s="1"/>
      <c r="L209" s="1"/>
      <c r="M209" s="1"/>
      <c r="N209" s="1"/>
    </row>
    <row r="210" customFormat="false" ht="12.75" hidden="false" customHeight="true" outlineLevel="0" collapsed="false">
      <c r="A210" s="457" t="n">
        <v>35735</v>
      </c>
      <c r="B210" s="462"/>
      <c r="D210" s="459"/>
      <c r="E210" s="70"/>
      <c r="F210" s="70"/>
      <c r="G210" s="1"/>
      <c r="H210" s="1"/>
      <c r="I210" s="460"/>
      <c r="J210" s="456"/>
      <c r="K210" s="1"/>
      <c r="L210" s="1"/>
      <c r="M210" s="1"/>
      <c r="N210" s="1"/>
    </row>
    <row r="211" customFormat="false" ht="12.75" hidden="false" customHeight="true" outlineLevel="0" collapsed="false">
      <c r="A211" s="457" t="n">
        <v>35765</v>
      </c>
      <c r="B211" s="462"/>
      <c r="D211" s="459"/>
      <c r="E211" s="70"/>
      <c r="F211" s="70"/>
      <c r="G211" s="1"/>
      <c r="H211" s="1"/>
      <c r="I211" s="460"/>
      <c r="J211" s="456"/>
      <c r="K211" s="1"/>
      <c r="L211" s="1"/>
      <c r="M211" s="1"/>
      <c r="N211" s="1"/>
    </row>
    <row r="212" customFormat="false" ht="12.75" hidden="false" customHeight="true" outlineLevel="0" collapsed="false">
      <c r="A212" s="457" t="n">
        <v>35796</v>
      </c>
      <c r="B212" s="456"/>
      <c r="D212" s="459"/>
      <c r="E212" s="70"/>
      <c r="F212" s="70"/>
      <c r="G212" s="1"/>
      <c r="H212" s="1"/>
      <c r="I212" s="460"/>
      <c r="J212" s="456"/>
      <c r="K212" s="1"/>
      <c r="L212" s="1"/>
      <c r="M212" s="1"/>
      <c r="N212" s="1"/>
    </row>
    <row r="213" customFormat="false" ht="12.75" hidden="false" customHeight="true" outlineLevel="0" collapsed="false">
      <c r="A213" s="457" t="n">
        <v>35827</v>
      </c>
      <c r="B213" s="456" t="n">
        <f aca="false">E87+E88+E99</f>
        <v>0</v>
      </c>
      <c r="D213" s="459"/>
      <c r="E213" s="70"/>
      <c r="F213" s="70"/>
      <c r="G213" s="1"/>
      <c r="H213" s="1"/>
      <c r="I213" s="460"/>
      <c r="J213" s="456"/>
      <c r="K213" s="1"/>
      <c r="L213" s="1"/>
      <c r="M213" s="1"/>
      <c r="N213" s="1"/>
    </row>
    <row r="214" customFormat="false" ht="12.75" hidden="false" customHeight="true" outlineLevel="0" collapsed="false">
      <c r="A214" s="457" t="n">
        <v>35855</v>
      </c>
      <c r="B214" s="456"/>
      <c r="D214" s="459"/>
      <c r="E214" s="70"/>
      <c r="F214" s="70"/>
      <c r="G214" s="1"/>
      <c r="H214" s="1"/>
      <c r="I214" s="460"/>
      <c r="J214" s="456"/>
      <c r="K214" s="1"/>
      <c r="L214" s="1"/>
      <c r="M214" s="1"/>
      <c r="N214" s="1"/>
    </row>
    <row r="215" customFormat="false" ht="12.75" hidden="false" customHeight="true" outlineLevel="0" collapsed="false">
      <c r="A215" s="457" t="n">
        <v>35886</v>
      </c>
      <c r="B215" s="456"/>
      <c r="D215" s="459"/>
      <c r="E215" s="70"/>
      <c r="F215" s="70"/>
      <c r="G215" s="1"/>
      <c r="H215" s="1"/>
      <c r="I215" s="460"/>
      <c r="J215" s="456"/>
      <c r="K215" s="1"/>
      <c r="L215" s="1"/>
      <c r="M215" s="1"/>
      <c r="N215" s="1"/>
    </row>
    <row r="216" customFormat="false" ht="12.75" hidden="false" customHeight="true" outlineLevel="0" collapsed="false">
      <c r="A216" s="457" t="n">
        <v>35916</v>
      </c>
      <c r="B216" s="456"/>
      <c r="D216" s="459"/>
      <c r="E216" s="70"/>
      <c r="F216" s="70"/>
      <c r="G216" s="1"/>
      <c r="H216" s="1"/>
      <c r="I216" s="460"/>
      <c r="J216" s="456"/>
      <c r="K216" s="1"/>
      <c r="L216" s="1"/>
      <c r="M216" s="1"/>
      <c r="N216" s="1"/>
    </row>
    <row r="217" customFormat="false" ht="12.75" hidden="false" customHeight="true" outlineLevel="0" collapsed="false">
      <c r="A217" s="457" t="n">
        <v>35947</v>
      </c>
      <c r="B217" s="456"/>
      <c r="D217" s="459"/>
      <c r="E217" s="70"/>
      <c r="F217" s="70"/>
      <c r="G217" s="1"/>
      <c r="H217" s="1"/>
      <c r="I217" s="460"/>
      <c r="J217" s="456"/>
      <c r="K217" s="1"/>
      <c r="L217" s="1"/>
      <c r="M217" s="1"/>
      <c r="N217" s="1"/>
    </row>
    <row r="218" customFormat="false" ht="12.75" hidden="false" customHeight="true" outlineLevel="0" collapsed="false">
      <c r="A218" s="457"/>
      <c r="B218" s="456"/>
      <c r="D218" s="459"/>
      <c r="E218" s="70"/>
      <c r="F218" s="70"/>
      <c r="G218" s="1"/>
      <c r="H218" s="1"/>
      <c r="I218" s="460"/>
      <c r="J218" s="456"/>
      <c r="K218" s="1"/>
      <c r="L218" s="1"/>
      <c r="M218" s="1"/>
      <c r="N218" s="1"/>
    </row>
    <row r="219" customFormat="false" ht="12.75" hidden="false" customHeight="true" outlineLevel="0" collapsed="false">
      <c r="A219" s="457"/>
      <c r="B219" s="463"/>
      <c r="D219" s="459"/>
      <c r="E219" s="70"/>
      <c r="F219" s="70"/>
      <c r="G219" s="1"/>
      <c r="H219" s="1"/>
      <c r="I219" s="460"/>
      <c r="J219" s="463"/>
      <c r="K219" s="1"/>
      <c r="L219" s="1"/>
      <c r="M219" s="1"/>
      <c r="N219" s="1"/>
    </row>
    <row r="220" customFormat="false" ht="12.75" hidden="false" customHeight="true" outlineLevel="0" collapsed="false">
      <c r="A220" s="464" t="s">
        <v>76</v>
      </c>
      <c r="B220" s="465" t="n">
        <f aca="false">SUM(B187:B219)</f>
        <v>0</v>
      </c>
      <c r="D220" s="466"/>
      <c r="E220" s="70"/>
      <c r="F220" s="70"/>
      <c r="G220" s="1"/>
      <c r="H220" s="1"/>
      <c r="I220" s="467" t="s">
        <v>268</v>
      </c>
      <c r="J220" s="465" t="n">
        <f aca="false">SUM(J187:J219)</f>
        <v>0</v>
      </c>
      <c r="K220" s="1"/>
      <c r="L220" s="1"/>
      <c r="M220" s="1"/>
      <c r="N220" s="1"/>
    </row>
    <row r="221" customFormat="false" ht="12.75" hidden="false" customHeight="true" outlineLevel="0" collapsed="false">
      <c r="A221" s="468"/>
      <c r="B221" s="434"/>
      <c r="D221" s="469"/>
      <c r="E221" s="432"/>
      <c r="F221" s="432"/>
      <c r="G221" s="432"/>
      <c r="H221" s="432"/>
      <c r="I221" s="432"/>
      <c r="J221" s="434"/>
      <c r="K221" s="1"/>
      <c r="L221" s="1"/>
      <c r="M221" s="1"/>
      <c r="N221" s="1"/>
    </row>
    <row r="222" customFormat="false" ht="12.75" hidden="false" customHeight="true" outlineLevel="0" collapsed="false">
      <c r="A222" s="70"/>
      <c r="B222" s="70"/>
      <c r="D222" s="176"/>
      <c r="E222" s="70"/>
      <c r="F222" s="70"/>
      <c r="G222" s="70"/>
      <c r="H222" s="70"/>
      <c r="I222" s="70"/>
      <c r="J222" s="70"/>
      <c r="K222" s="1"/>
      <c r="L222" s="1"/>
      <c r="M222" s="1"/>
      <c r="N222" s="1"/>
    </row>
    <row r="223" customFormat="false" ht="12.75" hidden="false" customHeight="true" outlineLevel="0" collapsed="false">
      <c r="A223" s="70"/>
      <c r="B223" s="70"/>
      <c r="D223" s="176"/>
      <c r="E223" s="70"/>
      <c r="F223" s="70"/>
      <c r="G223" s="70"/>
      <c r="H223" s="70"/>
      <c r="I223" s="70"/>
      <c r="J223" s="70"/>
      <c r="K223" s="1"/>
      <c r="L223" s="1"/>
      <c r="M223" s="1"/>
      <c r="N223" s="1"/>
    </row>
    <row r="224" customFormat="false" ht="12.75" hidden="false" customHeight="true" outlineLevel="0" collapsed="false">
      <c r="A224" s="1"/>
      <c r="B224" s="1"/>
      <c r="C224" s="1"/>
      <c r="D224" s="1"/>
      <c r="E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</row>
    <row r="225" customFormat="false" ht="12.75" hidden="false" customHeight="true" outlineLevel="0" collapsed="false">
      <c r="A225" s="470" t="s">
        <v>269</v>
      </c>
      <c r="B225" s="471"/>
      <c r="C225" s="471"/>
      <c r="D225" s="471"/>
      <c r="E225" s="471"/>
      <c r="F225" s="471"/>
      <c r="G225" s="471"/>
      <c r="H225" s="471"/>
      <c r="I225" s="471"/>
      <c r="J225" s="471"/>
      <c r="K225" s="471"/>
      <c r="L225" s="471"/>
      <c r="M225" s="472"/>
      <c r="N225" s="70"/>
      <c r="P225" s="1"/>
      <c r="Q225" s="1"/>
      <c r="R225" s="1"/>
      <c r="S225" s="1"/>
    </row>
    <row r="226" customFormat="false" ht="12.75" hidden="false" customHeight="true" outlineLevel="0" collapsed="false">
      <c r="A226" s="473" t="s">
        <v>265</v>
      </c>
      <c r="B226" s="474" t="s">
        <v>270</v>
      </c>
      <c r="C226" s="475" t="s">
        <v>271</v>
      </c>
      <c r="D226" s="476" t="s">
        <v>266</v>
      </c>
      <c r="E226" s="476"/>
      <c r="F226" s="476"/>
      <c r="G226" s="476"/>
      <c r="H226" s="476"/>
      <c r="I226" s="476"/>
      <c r="J226" s="476"/>
      <c r="K226" s="476"/>
      <c r="L226" s="476"/>
      <c r="M226" s="477" t="s">
        <v>264</v>
      </c>
      <c r="N226" s="1"/>
      <c r="P226" s="1"/>
      <c r="Q226" s="1"/>
      <c r="R226" s="1"/>
      <c r="S226" s="1"/>
    </row>
    <row r="227" customFormat="false" ht="12.75" hidden="false" customHeight="true" outlineLevel="0" collapsed="false">
      <c r="A227" s="478"/>
      <c r="B227" s="479"/>
      <c r="C227" s="460"/>
      <c r="D227" s="70"/>
      <c r="E227" s="70"/>
      <c r="F227" s="70"/>
      <c r="G227" s="70"/>
      <c r="H227" s="70"/>
      <c r="I227" s="70"/>
      <c r="J227" s="70"/>
      <c r="K227" s="70"/>
      <c r="L227" s="70"/>
      <c r="M227" s="480"/>
      <c r="N227" s="1"/>
      <c r="P227" s="1"/>
      <c r="Q227" s="1"/>
      <c r="R227" s="1"/>
      <c r="S227" s="1"/>
    </row>
    <row r="228" customFormat="false" ht="12.75" hidden="false" customHeight="true" outlineLevel="0" collapsed="false">
      <c r="A228" s="478"/>
      <c r="B228" s="479"/>
      <c r="C228" s="460"/>
      <c r="D228" s="70"/>
      <c r="E228" s="70"/>
      <c r="F228" s="70"/>
      <c r="G228" s="70"/>
      <c r="H228" s="70"/>
      <c r="I228" s="70"/>
      <c r="J228" s="70"/>
      <c r="K228" s="70"/>
      <c r="L228" s="70"/>
      <c r="M228" s="480"/>
      <c r="N228" s="1"/>
      <c r="P228" s="1"/>
      <c r="Q228" s="1"/>
      <c r="R228" s="1"/>
      <c r="S228" s="1"/>
    </row>
    <row r="229" customFormat="false" ht="12.75" hidden="false" customHeight="true" outlineLevel="0" collapsed="false">
      <c r="A229" s="478"/>
      <c r="B229" s="479"/>
      <c r="C229" s="460"/>
      <c r="D229" s="70"/>
      <c r="E229" s="70"/>
      <c r="F229" s="70"/>
      <c r="G229" s="70"/>
      <c r="H229" s="70"/>
      <c r="I229" s="70"/>
      <c r="J229" s="70"/>
      <c r="K229" s="70"/>
      <c r="L229" s="70"/>
      <c r="M229" s="480"/>
      <c r="N229" s="1"/>
      <c r="P229" s="1"/>
      <c r="Q229" s="1"/>
      <c r="R229" s="1"/>
      <c r="S229" s="1"/>
    </row>
    <row r="230" customFormat="false" ht="12.75" hidden="false" customHeight="true" outlineLevel="0" collapsed="false">
      <c r="A230" s="478"/>
      <c r="B230" s="479"/>
      <c r="C230" s="460"/>
      <c r="D230" s="70"/>
      <c r="E230" s="70"/>
      <c r="F230" s="70"/>
      <c r="G230" s="70"/>
      <c r="H230" s="70"/>
      <c r="I230" s="70"/>
      <c r="J230" s="70"/>
      <c r="K230" s="70"/>
      <c r="L230" s="70"/>
      <c r="M230" s="480"/>
      <c r="N230" s="1"/>
      <c r="P230" s="1"/>
      <c r="Q230" s="1"/>
      <c r="R230" s="1"/>
      <c r="S230" s="1"/>
    </row>
    <row r="231" customFormat="false" ht="12.75" hidden="false" customHeight="true" outlineLevel="0" collapsed="false">
      <c r="A231" s="478"/>
      <c r="B231" s="479"/>
      <c r="C231" s="460"/>
      <c r="D231" s="70"/>
      <c r="E231" s="70"/>
      <c r="F231" s="70"/>
      <c r="G231" s="70"/>
      <c r="H231" s="70"/>
      <c r="I231" s="70"/>
      <c r="J231" s="70"/>
      <c r="K231" s="70"/>
      <c r="L231" s="70"/>
      <c r="M231" s="480"/>
      <c r="N231" s="1"/>
      <c r="P231" s="1"/>
      <c r="Q231" s="1"/>
      <c r="R231" s="1"/>
      <c r="S231" s="1"/>
    </row>
    <row r="232" customFormat="false" ht="12.75" hidden="false" customHeight="true" outlineLevel="0" collapsed="false">
      <c r="A232" s="478"/>
      <c r="B232" s="479"/>
      <c r="C232" s="460"/>
      <c r="D232" s="70"/>
      <c r="E232" s="70"/>
      <c r="F232" s="70"/>
      <c r="G232" s="70"/>
      <c r="H232" s="70"/>
      <c r="I232" s="70"/>
      <c r="J232" s="70"/>
      <c r="K232" s="70"/>
      <c r="L232" s="70"/>
      <c r="M232" s="480"/>
      <c r="N232" s="1"/>
    </row>
    <row r="233" customFormat="false" ht="12.75" hidden="false" customHeight="true" outlineLevel="0" collapsed="false">
      <c r="A233" s="478"/>
      <c r="B233" s="479"/>
      <c r="C233" s="460"/>
      <c r="D233" s="70"/>
      <c r="E233" s="70"/>
      <c r="F233" s="70"/>
      <c r="G233" s="70"/>
      <c r="H233" s="70"/>
      <c r="I233" s="70"/>
      <c r="J233" s="70"/>
      <c r="K233" s="70"/>
      <c r="L233" s="70"/>
      <c r="M233" s="480"/>
      <c r="N233" s="1"/>
    </row>
    <row r="234" customFormat="false" ht="12.75" hidden="false" customHeight="true" outlineLevel="0" collapsed="false">
      <c r="A234" s="478"/>
      <c r="B234" s="479"/>
      <c r="C234" s="460"/>
      <c r="D234" s="70"/>
      <c r="E234" s="70"/>
      <c r="F234" s="70"/>
      <c r="G234" s="70"/>
      <c r="H234" s="70"/>
      <c r="I234" s="70"/>
      <c r="J234" s="70"/>
      <c r="K234" s="70"/>
      <c r="L234" s="70"/>
      <c r="M234" s="480"/>
      <c r="N234" s="1"/>
    </row>
    <row r="235" customFormat="false" ht="12.75" hidden="false" customHeight="true" outlineLevel="0" collapsed="false">
      <c r="A235" s="478"/>
      <c r="B235" s="479"/>
      <c r="C235" s="460"/>
      <c r="D235" s="70"/>
      <c r="E235" s="70"/>
      <c r="F235" s="70"/>
      <c r="G235" s="70"/>
      <c r="H235" s="70"/>
      <c r="I235" s="70"/>
      <c r="J235" s="70"/>
      <c r="K235" s="70"/>
      <c r="L235" s="70"/>
      <c r="M235" s="480"/>
      <c r="N235" s="1"/>
    </row>
    <row r="236" customFormat="false" ht="12.75" hidden="false" customHeight="true" outlineLevel="0" collapsed="false">
      <c r="A236" s="478"/>
      <c r="B236" s="479"/>
      <c r="C236" s="460"/>
      <c r="D236" s="70"/>
      <c r="E236" s="70"/>
      <c r="F236" s="70"/>
      <c r="G236" s="70"/>
      <c r="H236" s="70"/>
      <c r="I236" s="70"/>
      <c r="J236" s="70"/>
      <c r="K236" s="70"/>
      <c r="L236" s="70"/>
      <c r="M236" s="480"/>
      <c r="N236" s="1"/>
    </row>
    <row r="237" customFormat="false" ht="12.75" hidden="false" customHeight="true" outlineLevel="0" collapsed="false">
      <c r="A237" s="478"/>
      <c r="B237" s="479"/>
      <c r="C237" s="460"/>
      <c r="D237" s="70"/>
      <c r="E237" s="70"/>
      <c r="F237" s="70"/>
      <c r="G237" s="70"/>
      <c r="H237" s="70"/>
      <c r="I237" s="70"/>
      <c r="J237" s="70"/>
      <c r="K237" s="70"/>
      <c r="L237" s="70"/>
      <c r="M237" s="480"/>
      <c r="N237" s="1"/>
    </row>
    <row r="238" customFormat="false" ht="12.75" hidden="false" customHeight="true" outlineLevel="0" collapsed="false">
      <c r="A238" s="478"/>
      <c r="B238" s="479"/>
      <c r="C238" s="460"/>
      <c r="D238" s="70"/>
      <c r="E238" s="70"/>
      <c r="F238" s="70"/>
      <c r="G238" s="70"/>
      <c r="H238" s="70"/>
      <c r="I238" s="70"/>
      <c r="J238" s="70"/>
      <c r="K238" s="70"/>
      <c r="L238" s="70"/>
      <c r="M238" s="480"/>
      <c r="N238" s="1"/>
    </row>
    <row r="239" customFormat="false" ht="12.75" hidden="false" customHeight="true" outlineLevel="0" collapsed="false">
      <c r="A239" s="478"/>
      <c r="B239" s="479"/>
      <c r="C239" s="460"/>
      <c r="D239" s="70"/>
      <c r="E239" s="70"/>
      <c r="F239" s="70"/>
      <c r="G239" s="70"/>
      <c r="H239" s="70"/>
      <c r="I239" s="70"/>
      <c r="J239" s="70"/>
      <c r="K239" s="70"/>
      <c r="L239" s="70"/>
      <c r="M239" s="480"/>
      <c r="N239" s="1"/>
    </row>
    <row r="240" customFormat="false" ht="12.75" hidden="false" customHeight="true" outlineLevel="0" collapsed="false">
      <c r="A240" s="478"/>
      <c r="B240" s="479"/>
      <c r="C240" s="460"/>
      <c r="D240" s="70"/>
      <c r="E240" s="70"/>
      <c r="F240" s="70"/>
      <c r="G240" s="70"/>
      <c r="H240" s="70"/>
      <c r="I240" s="70"/>
      <c r="J240" s="70"/>
      <c r="K240" s="70"/>
      <c r="L240" s="70"/>
      <c r="M240" s="480"/>
      <c r="N240" s="1"/>
    </row>
    <row r="241" customFormat="false" ht="12.75" hidden="false" customHeight="true" outlineLevel="0" collapsed="false">
      <c r="A241" s="478"/>
      <c r="B241" s="481"/>
      <c r="C241" s="460"/>
      <c r="D241" s="70"/>
      <c r="E241" s="70"/>
      <c r="F241" s="70"/>
      <c r="G241" s="70"/>
      <c r="H241" s="70"/>
      <c r="I241" s="70"/>
      <c r="J241" s="70"/>
      <c r="K241" s="70"/>
      <c r="L241" s="70"/>
      <c r="M241" s="480"/>
      <c r="N241" s="1"/>
    </row>
    <row r="242" customFormat="false" ht="12.75" hidden="false" customHeight="true" outlineLevel="0" collapsed="false">
      <c r="A242" s="478"/>
      <c r="B242" s="481"/>
      <c r="C242" s="460"/>
      <c r="D242" s="70"/>
      <c r="E242" s="70"/>
      <c r="F242" s="70"/>
      <c r="G242" s="70"/>
      <c r="H242" s="70"/>
      <c r="I242" s="70"/>
      <c r="J242" s="70"/>
      <c r="K242" s="70"/>
      <c r="L242" s="70"/>
      <c r="M242" s="480"/>
      <c r="N242" s="1"/>
    </row>
    <row r="243" customFormat="false" ht="12.75" hidden="false" customHeight="true" outlineLevel="0" collapsed="false">
      <c r="A243" s="478"/>
      <c r="B243" s="481"/>
      <c r="C243" s="460"/>
      <c r="D243" s="70"/>
      <c r="E243" s="70"/>
      <c r="F243" s="70"/>
      <c r="G243" s="70"/>
      <c r="H243" s="70"/>
      <c r="I243" s="70"/>
      <c r="J243" s="70"/>
      <c r="K243" s="70"/>
      <c r="L243" s="70"/>
      <c r="M243" s="480"/>
      <c r="N243" s="1"/>
    </row>
    <row r="244" customFormat="false" ht="12.75" hidden="false" customHeight="true" outlineLevel="0" collapsed="false">
      <c r="A244" s="478"/>
      <c r="B244" s="482"/>
      <c r="C244" s="460"/>
      <c r="D244" s="70"/>
      <c r="E244" s="70"/>
      <c r="F244" s="70"/>
      <c r="G244" s="70"/>
      <c r="H244" s="70"/>
      <c r="I244" s="70"/>
      <c r="J244" s="70"/>
      <c r="K244" s="70"/>
      <c r="L244" s="70"/>
      <c r="M244" s="480"/>
      <c r="N244" s="1"/>
    </row>
    <row r="245" customFormat="false" ht="12.75" hidden="false" customHeight="true" outlineLevel="0" collapsed="false">
      <c r="A245" s="478"/>
      <c r="B245" s="482"/>
      <c r="C245" s="460"/>
      <c r="D245" s="70"/>
      <c r="E245" s="70"/>
      <c r="F245" s="70"/>
      <c r="G245" s="70"/>
      <c r="H245" s="70"/>
      <c r="I245" s="70"/>
      <c r="J245" s="70"/>
      <c r="K245" s="70"/>
      <c r="L245" s="70"/>
      <c r="M245" s="480"/>
      <c r="N245" s="1"/>
    </row>
    <row r="246" customFormat="false" ht="12.75" hidden="false" customHeight="true" outlineLevel="0" collapsed="false">
      <c r="A246" s="478"/>
      <c r="B246" s="482"/>
      <c r="C246" s="460"/>
      <c r="D246" s="70"/>
      <c r="E246" s="70"/>
      <c r="F246" s="70"/>
      <c r="G246" s="70"/>
      <c r="H246" s="70"/>
      <c r="I246" s="70"/>
      <c r="J246" s="70"/>
      <c r="K246" s="70"/>
      <c r="L246" s="70"/>
      <c r="M246" s="480"/>
      <c r="N246" s="1"/>
    </row>
    <row r="247" customFormat="false" ht="12.75" hidden="false" customHeight="true" outlineLevel="0" collapsed="false">
      <c r="A247" s="478"/>
      <c r="B247" s="482"/>
      <c r="C247" s="460"/>
      <c r="D247" s="70"/>
      <c r="E247" s="70"/>
      <c r="F247" s="70"/>
      <c r="G247" s="70"/>
      <c r="H247" s="70"/>
      <c r="I247" s="70"/>
      <c r="J247" s="70"/>
      <c r="K247" s="70"/>
      <c r="L247" s="70"/>
      <c r="M247" s="480"/>
      <c r="N247" s="1"/>
    </row>
    <row r="248" customFormat="false" ht="12.75" hidden="false" customHeight="true" outlineLevel="0" collapsed="false">
      <c r="A248" s="478"/>
      <c r="B248" s="482"/>
      <c r="C248" s="460"/>
      <c r="D248" s="70"/>
      <c r="E248" s="70"/>
      <c r="F248" s="70"/>
      <c r="G248" s="70"/>
      <c r="H248" s="70"/>
      <c r="I248" s="70"/>
      <c r="J248" s="70"/>
      <c r="K248" s="70"/>
      <c r="L248" s="70"/>
      <c r="M248" s="480"/>
      <c r="N248" s="1"/>
    </row>
    <row r="249" customFormat="false" ht="12.75" hidden="false" customHeight="true" outlineLevel="0" collapsed="false">
      <c r="A249" s="478"/>
      <c r="B249" s="482"/>
      <c r="C249" s="460"/>
      <c r="D249" s="70"/>
      <c r="E249" s="70"/>
      <c r="F249" s="70"/>
      <c r="G249" s="70"/>
      <c r="H249" s="70"/>
      <c r="I249" s="70"/>
      <c r="J249" s="70"/>
      <c r="K249" s="70"/>
      <c r="L249" s="70"/>
      <c r="M249" s="480"/>
      <c r="N249" s="1"/>
    </row>
    <row r="250" customFormat="false" ht="12.75" hidden="false" customHeight="true" outlineLevel="0" collapsed="false">
      <c r="A250" s="478"/>
      <c r="B250" s="483"/>
      <c r="C250" s="460"/>
      <c r="D250" s="70"/>
      <c r="E250" s="70"/>
      <c r="F250" s="70"/>
      <c r="G250" s="70"/>
      <c r="H250" s="70"/>
      <c r="I250" s="70"/>
      <c r="J250" s="70"/>
      <c r="K250" s="70"/>
      <c r="L250" s="467" t="s">
        <v>272</v>
      </c>
      <c r="M250" s="484" t="n">
        <f aca="false">SUM(M227:M249)</f>
        <v>0</v>
      </c>
      <c r="N250" s="1"/>
    </row>
    <row r="251" customFormat="false" ht="12.75" hidden="false" customHeight="true" outlineLevel="0" collapsed="false">
      <c r="A251" s="430"/>
      <c r="B251" s="432"/>
      <c r="C251" s="432"/>
      <c r="D251" s="432"/>
      <c r="E251" s="432"/>
      <c r="F251" s="432"/>
      <c r="G251" s="432"/>
      <c r="H251" s="432"/>
      <c r="I251" s="432"/>
      <c r="J251" s="432"/>
      <c r="K251" s="432"/>
      <c r="L251" s="432"/>
      <c r="M251" s="434"/>
      <c r="N251" s="1"/>
    </row>
    <row r="252" customFormat="false" ht="12.75" hidden="false" customHeight="true" outlineLevel="0" collapsed="false"/>
    <row r="253" customFormat="false" ht="12.75" hidden="false" customHeight="true" outlineLevel="0" collapsed="false"/>
    <row r="254" customFormat="false" ht="12.75" hidden="false" customHeight="true" outlineLevel="0" collapsed="false">
      <c r="D254" s="1"/>
      <c r="E254" s="1"/>
      <c r="F254" s="1"/>
      <c r="G254" s="213"/>
      <c r="H254" s="213"/>
    </row>
    <row r="255" customFormat="false" ht="12.75" hidden="false" customHeight="true" outlineLevel="0" collapsed="false">
      <c r="A255" s="485" t="s">
        <v>273</v>
      </c>
      <c r="B255" s="486"/>
      <c r="C255" s="486"/>
      <c r="D255" s="486"/>
      <c r="E255" s="486"/>
      <c r="F255" s="487"/>
      <c r="G255" s="213"/>
      <c r="H255" s="213"/>
      <c r="I255" s="213"/>
      <c r="J255" s="213"/>
      <c r="K255" s="213"/>
      <c r="L255" s="213"/>
      <c r="M255" s="213"/>
      <c r="N255" s="213"/>
      <c r="O255" s="213"/>
    </row>
    <row r="256" customFormat="false" ht="12.75" hidden="false" customHeight="true" outlineLevel="0" collapsed="false">
      <c r="A256" s="488" t="s">
        <v>274</v>
      </c>
      <c r="B256" s="489" t="s">
        <v>265</v>
      </c>
      <c r="C256" s="490" t="s">
        <v>270</v>
      </c>
      <c r="D256" s="491" t="s">
        <v>271</v>
      </c>
      <c r="E256" s="491"/>
      <c r="F256" s="492" t="s">
        <v>264</v>
      </c>
      <c r="G256" s="493"/>
      <c r="H256" s="493"/>
      <c r="I256" s="213"/>
      <c r="J256" s="213"/>
      <c r="K256" s="213"/>
      <c r="L256" s="213"/>
      <c r="M256" s="213"/>
      <c r="N256" s="213"/>
      <c r="O256" s="213"/>
    </row>
    <row r="257" customFormat="false" ht="12.75" hidden="false" customHeight="true" outlineLevel="0" collapsed="false">
      <c r="A257" s="494"/>
      <c r="B257" s="165"/>
      <c r="C257" s="495"/>
      <c r="D257" s="70"/>
      <c r="E257" s="496"/>
      <c r="F257" s="497"/>
      <c r="G257" s="493"/>
      <c r="H257" s="493"/>
      <c r="I257" s="493"/>
      <c r="J257" s="493"/>
      <c r="K257" s="493"/>
      <c r="L257" s="493"/>
      <c r="M257" s="493"/>
      <c r="N257" s="493"/>
      <c r="O257" s="493"/>
    </row>
    <row r="258" customFormat="false" ht="12.75" hidden="false" customHeight="true" outlineLevel="0" collapsed="false">
      <c r="A258" s="494"/>
      <c r="B258" s="165"/>
      <c r="C258" s="213"/>
      <c r="D258" s="246"/>
      <c r="E258" s="496"/>
      <c r="F258" s="498"/>
      <c r="G258" s="213"/>
      <c r="H258" s="213"/>
      <c r="I258" s="493"/>
      <c r="J258" s="493"/>
      <c r="K258" s="493"/>
      <c r="L258" s="493"/>
      <c r="M258" s="493"/>
      <c r="N258" s="493"/>
      <c r="O258" s="493"/>
    </row>
    <row r="259" customFormat="false" ht="12.75" hidden="false" customHeight="true" outlineLevel="0" collapsed="false">
      <c r="A259" s="494"/>
      <c r="B259" s="165"/>
      <c r="C259" s="213"/>
      <c r="D259" s="246"/>
      <c r="E259" s="496"/>
      <c r="F259" s="499"/>
      <c r="G259" s="213"/>
      <c r="H259" s="213"/>
      <c r="I259" s="213"/>
      <c r="J259" s="213"/>
      <c r="K259" s="213"/>
      <c r="L259" s="213"/>
      <c r="M259" s="213"/>
      <c r="N259" s="213"/>
      <c r="O259" s="213"/>
    </row>
    <row r="260" customFormat="false" ht="12.75" hidden="false" customHeight="true" outlineLevel="0" collapsed="false">
      <c r="A260" s="494"/>
      <c r="B260" s="165"/>
      <c r="C260" s="213"/>
      <c r="D260" s="246"/>
      <c r="E260" s="496"/>
      <c r="F260" s="499"/>
      <c r="G260" s="213"/>
      <c r="H260" s="213"/>
      <c r="I260" s="213"/>
      <c r="J260" s="213"/>
      <c r="K260" s="213"/>
      <c r="L260" s="213"/>
      <c r="M260" s="213"/>
      <c r="N260" s="213"/>
      <c r="O260" s="213"/>
    </row>
    <row r="261" customFormat="false" ht="12.75" hidden="false" customHeight="true" outlineLevel="0" collapsed="false">
      <c r="A261" s="494"/>
      <c r="B261" s="165"/>
      <c r="C261" s="213"/>
      <c r="D261" s="246"/>
      <c r="E261" s="496"/>
      <c r="F261" s="499"/>
      <c r="G261" s="213"/>
      <c r="H261" s="213"/>
      <c r="I261" s="213"/>
      <c r="J261" s="213"/>
      <c r="K261" s="213"/>
      <c r="L261" s="213"/>
      <c r="M261" s="213"/>
      <c r="N261" s="213"/>
      <c r="O261" s="213"/>
    </row>
    <row r="262" customFormat="false" ht="12.75" hidden="false" customHeight="true" outlineLevel="0" collapsed="false">
      <c r="A262" s="494"/>
      <c r="B262" s="165"/>
      <c r="C262" s="213"/>
      <c r="D262" s="246"/>
      <c r="E262" s="496"/>
      <c r="F262" s="499"/>
      <c r="G262" s="213"/>
      <c r="H262" s="213"/>
      <c r="I262" s="213"/>
      <c r="J262" s="213"/>
      <c r="K262" s="213"/>
      <c r="L262" s="213"/>
      <c r="M262" s="213"/>
      <c r="N262" s="213"/>
      <c r="O262" s="213"/>
    </row>
    <row r="263" customFormat="false" ht="12.75" hidden="false" customHeight="true" outlineLevel="0" collapsed="false">
      <c r="A263" s="494"/>
      <c r="B263" s="165"/>
      <c r="C263" s="213"/>
      <c r="D263" s="246"/>
      <c r="E263" s="496"/>
      <c r="F263" s="499"/>
      <c r="G263" s="213"/>
      <c r="H263" s="213"/>
      <c r="I263" s="213"/>
      <c r="J263" s="213"/>
      <c r="K263" s="213"/>
      <c r="L263" s="213"/>
      <c r="M263" s="213"/>
      <c r="N263" s="213"/>
      <c r="O263" s="213"/>
    </row>
    <row r="264" customFormat="false" ht="12.75" hidden="false" customHeight="true" outlineLevel="0" collapsed="false">
      <c r="A264" s="494"/>
      <c r="B264" s="165"/>
      <c r="C264" s="213"/>
      <c r="D264" s="246"/>
      <c r="E264" s="496"/>
      <c r="F264" s="499"/>
      <c r="G264" s="213"/>
      <c r="H264" s="213"/>
      <c r="I264" s="213"/>
      <c r="J264" s="213"/>
      <c r="K264" s="213"/>
      <c r="L264" s="213"/>
      <c r="M264" s="213"/>
      <c r="N264" s="213"/>
      <c r="O264" s="213"/>
    </row>
    <row r="265" customFormat="false" ht="12.75" hidden="false" customHeight="true" outlineLevel="0" collapsed="false">
      <c r="A265" s="494"/>
      <c r="B265" s="165"/>
      <c r="C265" s="213"/>
      <c r="D265" s="246"/>
      <c r="E265" s="496"/>
      <c r="F265" s="499"/>
      <c r="G265" s="213"/>
      <c r="H265" s="213"/>
      <c r="I265" s="213"/>
      <c r="J265" s="213"/>
      <c r="K265" s="213"/>
      <c r="L265" s="213"/>
      <c r="M265" s="213"/>
      <c r="N265" s="213"/>
      <c r="O265" s="213"/>
    </row>
    <row r="266" customFormat="false" ht="12.75" hidden="false" customHeight="true" outlineLevel="0" collapsed="false">
      <c r="A266" s="494"/>
      <c r="B266" s="165"/>
      <c r="C266" s="213"/>
      <c r="D266" s="246"/>
      <c r="E266" s="496"/>
      <c r="F266" s="499"/>
      <c r="G266" s="213"/>
      <c r="H266" s="213"/>
      <c r="I266" s="213"/>
      <c r="J266" s="213"/>
      <c r="K266" s="213"/>
      <c r="L266" s="213"/>
      <c r="M266" s="213"/>
      <c r="N266" s="213"/>
      <c r="O266" s="213"/>
    </row>
    <row r="267" customFormat="false" ht="12.75" hidden="false" customHeight="true" outlineLevel="0" collapsed="false">
      <c r="A267" s="494"/>
      <c r="B267" s="165"/>
      <c r="C267" s="213"/>
      <c r="D267" s="246"/>
      <c r="E267" s="496"/>
      <c r="F267" s="499"/>
      <c r="G267" s="213"/>
      <c r="H267" s="213"/>
      <c r="I267" s="213"/>
      <c r="J267" s="213"/>
      <c r="K267" s="213"/>
      <c r="L267" s="213"/>
      <c r="M267" s="213"/>
      <c r="N267" s="213"/>
      <c r="O267" s="213"/>
    </row>
    <row r="268" customFormat="false" ht="12.75" hidden="false" customHeight="true" outlineLevel="0" collapsed="false">
      <c r="A268" s="494"/>
      <c r="B268" s="165"/>
      <c r="C268" s="213"/>
      <c r="D268" s="246"/>
      <c r="E268" s="496"/>
      <c r="F268" s="499"/>
      <c r="G268" s="213"/>
      <c r="H268" s="213"/>
      <c r="I268" s="213"/>
      <c r="J268" s="213"/>
      <c r="K268" s="213"/>
      <c r="L268" s="213"/>
      <c r="M268" s="213"/>
      <c r="N268" s="213"/>
      <c r="O268" s="213"/>
    </row>
    <row r="269" customFormat="false" ht="12.75" hidden="false" customHeight="true" outlineLevel="0" collapsed="false">
      <c r="A269" s="494"/>
      <c r="B269" s="165"/>
      <c r="C269" s="213"/>
      <c r="D269" s="246"/>
      <c r="E269" s="496"/>
      <c r="F269" s="499"/>
      <c r="G269" s="213"/>
      <c r="H269" s="213"/>
      <c r="I269" s="213"/>
      <c r="J269" s="213"/>
      <c r="K269" s="213"/>
      <c r="L269" s="213"/>
      <c r="M269" s="213"/>
      <c r="N269" s="213"/>
      <c r="O269" s="213"/>
    </row>
    <row r="270" customFormat="false" ht="12.75" hidden="false" customHeight="true" outlineLevel="0" collapsed="false">
      <c r="A270" s="494"/>
      <c r="B270" s="165"/>
      <c r="C270" s="213"/>
      <c r="D270" s="246"/>
      <c r="E270" s="496"/>
      <c r="F270" s="499"/>
      <c r="G270" s="213"/>
      <c r="H270" s="213"/>
      <c r="I270" s="213"/>
      <c r="J270" s="213"/>
      <c r="K270" s="213"/>
      <c r="L270" s="213"/>
      <c r="M270" s="213"/>
      <c r="N270" s="213"/>
      <c r="O270" s="213"/>
    </row>
    <row r="271" customFormat="false" ht="12.75" hidden="false" customHeight="true" outlineLevel="0" collapsed="false">
      <c r="A271" s="494"/>
      <c r="B271" s="165"/>
      <c r="C271" s="213"/>
      <c r="D271" s="246"/>
      <c r="E271" s="496"/>
      <c r="F271" s="499"/>
      <c r="G271" s="213"/>
      <c r="H271" s="213"/>
      <c r="I271" s="213"/>
      <c r="J271" s="213"/>
      <c r="K271" s="213"/>
      <c r="L271" s="213"/>
      <c r="M271" s="213"/>
      <c r="N271" s="213"/>
      <c r="O271" s="213"/>
    </row>
    <row r="272" customFormat="false" ht="12.75" hidden="false" customHeight="true" outlineLevel="0" collapsed="false">
      <c r="A272" s="494"/>
      <c r="B272" s="165"/>
      <c r="C272" s="213"/>
      <c r="D272" s="246"/>
      <c r="E272" s="496"/>
      <c r="F272" s="499"/>
      <c r="G272" s="213"/>
      <c r="H272" s="213"/>
      <c r="I272" s="213"/>
      <c r="J272" s="213"/>
      <c r="K272" s="213"/>
      <c r="L272" s="213"/>
      <c r="M272" s="213"/>
      <c r="N272" s="213"/>
      <c r="O272" s="213"/>
    </row>
    <row r="273" customFormat="false" ht="12.75" hidden="false" customHeight="true" outlineLevel="0" collapsed="false">
      <c r="A273" s="494"/>
      <c r="B273" s="165"/>
      <c r="C273" s="213"/>
      <c r="D273" s="246"/>
      <c r="E273" s="496"/>
      <c r="F273" s="499"/>
      <c r="G273" s="213"/>
      <c r="H273" s="213"/>
      <c r="I273" s="213"/>
      <c r="J273" s="213"/>
      <c r="K273" s="213"/>
      <c r="L273" s="213"/>
      <c r="M273" s="213"/>
      <c r="N273" s="213"/>
      <c r="O273" s="213"/>
    </row>
    <row r="274" customFormat="false" ht="12.75" hidden="false" customHeight="true" outlineLevel="0" collapsed="false">
      <c r="A274" s="494"/>
      <c r="B274" s="165"/>
      <c r="C274" s="213"/>
      <c r="D274" s="246"/>
      <c r="E274" s="496"/>
      <c r="F274" s="499"/>
      <c r="G274" s="213"/>
      <c r="H274" s="213"/>
      <c r="I274" s="213"/>
      <c r="J274" s="213"/>
      <c r="K274" s="213"/>
      <c r="L274" s="213"/>
      <c r="M274" s="213"/>
      <c r="N274" s="213"/>
      <c r="O274" s="213"/>
    </row>
    <row r="275" customFormat="false" ht="12.75" hidden="false" customHeight="true" outlineLevel="0" collapsed="false">
      <c r="A275" s="494"/>
      <c r="B275" s="165"/>
      <c r="C275" s="213"/>
      <c r="D275" s="213"/>
      <c r="E275" s="467" t="s">
        <v>275</v>
      </c>
      <c r="F275" s="500" t="n">
        <f aca="false">SUM(F257:F274)</f>
        <v>0</v>
      </c>
      <c r="G275" s="213"/>
      <c r="H275" s="213"/>
      <c r="I275" s="213"/>
      <c r="J275" s="213"/>
      <c r="K275" s="213"/>
      <c r="L275" s="213"/>
      <c r="M275" s="213"/>
      <c r="N275" s="213"/>
      <c r="O275" s="213"/>
    </row>
    <row r="276" customFormat="false" ht="12.75" hidden="false" customHeight="true" outlineLevel="0" collapsed="false">
      <c r="A276" s="501"/>
      <c r="B276" s="502"/>
      <c r="C276" s="503"/>
      <c r="D276" s="503"/>
      <c r="E276" s="504"/>
      <c r="F276" s="505"/>
      <c r="I276" s="213"/>
      <c r="J276" s="213"/>
      <c r="K276" s="213"/>
      <c r="L276" s="213"/>
      <c r="M276" s="213"/>
      <c r="N276" s="213"/>
      <c r="O276" s="213"/>
    </row>
    <row r="277" customFormat="false" ht="12.75" hidden="false" customHeight="true" outlineLevel="0" collapsed="false"/>
  </sheetData>
  <mergeCells count="11">
    <mergeCell ref="G6:H6"/>
    <mergeCell ref="F14:I14"/>
    <mergeCell ref="F34:G34"/>
    <mergeCell ref="A67:B67"/>
    <mergeCell ref="A120:B120"/>
    <mergeCell ref="C131:D131"/>
    <mergeCell ref="E131:G131"/>
    <mergeCell ref="D185:J185"/>
    <mergeCell ref="E186:I186"/>
    <mergeCell ref="D226:L226"/>
    <mergeCell ref="D256:E256"/>
  </mergeCells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drawing r:id="rId2"/>
  <legacyDrawing r:id="rId3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277"/>
  <sheetViews>
    <sheetView showFormulas="false" showGridLines="true" showRowColHeaders="true" showZeros="true" rightToLeft="false" tabSelected="false" showOutlineSymbols="true" defaultGridColor="true" view="normal" topLeftCell="Z1" colorId="64" zoomScale="80" zoomScaleNormal="80" zoomScalePageLayoutView="100" workbookViewId="0">
      <selection pane="topLeft" activeCell="C174" activeCellId="0" sqref="C174:I174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49" width="25.41"/>
    <col collapsed="false" customWidth="true" hidden="false" outlineLevel="0" max="2" min="2" style="49" width="17.28"/>
    <col collapsed="false" customWidth="true" hidden="false" outlineLevel="0" max="3" min="3" style="49" width="14.41"/>
    <col collapsed="false" customWidth="true" hidden="false" outlineLevel="0" max="4" min="4" style="49" width="14.85"/>
    <col collapsed="false" customWidth="true" hidden="false" outlineLevel="0" max="5" min="5" style="49" width="17.28"/>
    <col collapsed="false" customWidth="true" hidden="false" outlineLevel="0" max="6" min="6" style="49" width="19.85"/>
    <col collapsed="false" customWidth="true" hidden="false" outlineLevel="0" max="7" min="7" style="49" width="16.99"/>
    <col collapsed="false" customWidth="true" hidden="false" outlineLevel="0" max="8" min="8" style="49" width="16.7"/>
    <col collapsed="false" customWidth="true" hidden="false" outlineLevel="0" max="9" min="9" style="49" width="19.85"/>
    <col collapsed="false" customWidth="true" hidden="false" outlineLevel="0" max="10" min="10" style="49" width="14.85"/>
    <col collapsed="false" customWidth="true" hidden="false" outlineLevel="0" max="11" min="11" style="49" width="16.84"/>
    <col collapsed="false" customWidth="true" hidden="false" outlineLevel="0" max="12" min="12" style="49" width="14.85"/>
    <col collapsed="false" customWidth="true" hidden="false" outlineLevel="0" max="13" min="13" style="49" width="15.28"/>
    <col collapsed="false" customWidth="true" hidden="false" outlineLevel="0" max="18" min="14" style="49" width="14.85"/>
    <col collapsed="false" customWidth="true" hidden="false" outlineLevel="0" max="19" min="19" style="49" width="20.85"/>
    <col collapsed="false" customWidth="true" hidden="false" outlineLevel="0" max="24" min="20" style="49" width="14.85"/>
    <col collapsed="false" customWidth="true" hidden="false" outlineLevel="0" max="25" min="25" style="49" width="15.41"/>
    <col collapsed="false" customWidth="true" hidden="false" outlineLevel="0" max="34" min="26" style="49" width="14.85"/>
    <col collapsed="false" customWidth="true" hidden="false" outlineLevel="0" max="35" min="35" style="49" width="13.85"/>
    <col collapsed="false" customWidth="true" hidden="false" outlineLevel="0" max="36" min="36" style="49" width="15.13"/>
    <col collapsed="false" customWidth="true" hidden="false" outlineLevel="0" max="37" min="37" style="49" width="16.13"/>
    <col collapsed="false" customWidth="true" hidden="false" outlineLevel="0" max="38" min="38" style="49" width="14.56"/>
    <col collapsed="false" customWidth="true" hidden="false" outlineLevel="0" max="39" min="39" style="49" width="11.99"/>
    <col collapsed="false" customWidth="true" hidden="false" outlineLevel="0" max="40" min="40" style="49" width="13.28"/>
    <col collapsed="false" customWidth="true" hidden="false" outlineLevel="0" max="41" min="41" style="49" width="11.56"/>
    <col collapsed="false" customWidth="true" hidden="false" outlineLevel="0" max="42" min="42" style="49" width="14.56"/>
    <col collapsed="false" customWidth="false" hidden="false" outlineLevel="0" max="257" min="43" style="49" width="9.14"/>
  </cols>
  <sheetData>
    <row r="1" customFormat="false" ht="18" hidden="false" customHeight="true" outlineLevel="0" collapsed="false">
      <c r="B1" s="120"/>
      <c r="C1" s="121"/>
      <c r="D1" s="122"/>
      <c r="E1" s="1" t="s">
        <v>102</v>
      </c>
      <c r="F1" s="1"/>
      <c r="G1" s="1"/>
      <c r="H1" s="1"/>
      <c r="I1" s="1"/>
      <c r="J1" s="1"/>
      <c r="K1" s="1"/>
      <c r="L1" s="1"/>
      <c r="M1" s="1"/>
      <c r="N1" s="1"/>
      <c r="O1" s="1"/>
      <c r="P1" s="1"/>
    </row>
    <row r="2" customFormat="false" ht="12.75" hidden="false" customHeight="true" outlineLevel="0" collapsed="false">
      <c r="A2" s="123" t="s">
        <v>103</v>
      </c>
      <c r="B2" s="124"/>
      <c r="D2" s="125"/>
      <c r="E2" s="98" t="s">
        <v>104</v>
      </c>
      <c r="F2" s="1"/>
      <c r="G2" s="1"/>
      <c r="H2" s="1"/>
      <c r="I2" s="1"/>
      <c r="J2" s="1"/>
      <c r="K2" s="1"/>
      <c r="L2" s="1"/>
      <c r="M2" s="1"/>
      <c r="N2" s="1"/>
      <c r="O2" s="1"/>
      <c r="P2" s="1"/>
      <c r="S2" s="1"/>
      <c r="T2" s="1"/>
      <c r="U2" s="1"/>
    </row>
    <row r="3" customFormat="false" ht="12.75" hidden="false" customHeight="true" outlineLevel="0" collapsed="false">
      <c r="A3" s="126" t="s">
        <v>105</v>
      </c>
      <c r="B3" s="127" t="s">
        <v>280</v>
      </c>
      <c r="C3" s="124"/>
      <c r="D3" s="128"/>
      <c r="E3" s="1" t="s">
        <v>107</v>
      </c>
      <c r="F3" s="1"/>
      <c r="G3" s="1"/>
      <c r="H3" s="1"/>
      <c r="I3" s="1"/>
      <c r="J3" s="1"/>
      <c r="K3" s="1"/>
      <c r="L3" s="1"/>
      <c r="M3" s="1"/>
      <c r="N3" s="1"/>
      <c r="O3" s="1"/>
      <c r="P3" s="1"/>
      <c r="S3" s="1"/>
      <c r="T3" s="1"/>
      <c r="U3" s="1"/>
    </row>
    <row r="4" customFormat="false" ht="12.75" hidden="false" customHeight="true" outlineLevel="0" collapsed="false">
      <c r="A4" s="126" t="s">
        <v>108</v>
      </c>
      <c r="B4" s="129" t="n">
        <f aca="false">'WSCC-N'!B4</f>
        <v>37165</v>
      </c>
      <c r="D4" s="130"/>
      <c r="E4" s="1" t="s">
        <v>109</v>
      </c>
      <c r="F4" s="1"/>
      <c r="G4" s="1"/>
      <c r="H4" s="1"/>
      <c r="I4" s="1"/>
      <c r="J4" s="131"/>
      <c r="K4" s="1"/>
      <c r="L4" s="1"/>
      <c r="M4" s="1"/>
      <c r="N4" s="1"/>
      <c r="O4" s="1"/>
      <c r="P4" s="1"/>
      <c r="S4" s="1"/>
      <c r="T4" s="1"/>
      <c r="U4" s="1"/>
    </row>
    <row r="5" customFormat="false" ht="12.75" hidden="false" customHeight="true" outlineLevel="0" collapsed="false">
      <c r="A5" s="126" t="s">
        <v>110</v>
      </c>
      <c r="B5" s="132" t="n">
        <f aca="false">'WSCC-N'!B5</f>
        <v>37195</v>
      </c>
      <c r="C5" s="133"/>
      <c r="J5" s="134"/>
      <c r="K5" s="1"/>
      <c r="S5" s="135"/>
      <c r="T5" s="135"/>
      <c r="U5" s="135"/>
      <c r="V5" s="135"/>
      <c r="W5" s="135"/>
      <c r="X5" s="135"/>
      <c r="Y5" s="135"/>
      <c r="Z5" s="135"/>
      <c r="AA5" s="135"/>
      <c r="AB5" s="135"/>
      <c r="AC5" s="136"/>
      <c r="AD5" s="136"/>
      <c r="AE5" s="136"/>
      <c r="AF5" s="136"/>
      <c r="AG5" s="136"/>
      <c r="AH5" s="136"/>
      <c r="AI5" s="136"/>
      <c r="AJ5" s="136"/>
    </row>
    <row r="6" customFormat="false" ht="12.75" hidden="false" customHeight="true" outlineLevel="0" collapsed="false">
      <c r="A6" s="137"/>
      <c r="B6" s="138"/>
      <c r="C6" s="133"/>
      <c r="D6" s="139" t="s">
        <v>111</v>
      </c>
      <c r="E6" s="1"/>
      <c r="F6" s="140" t="s">
        <v>112</v>
      </c>
      <c r="G6" s="141" t="s">
        <v>113</v>
      </c>
      <c r="H6" s="141"/>
      <c r="I6" s="142" t="s">
        <v>114</v>
      </c>
      <c r="J6" s="143"/>
      <c r="K6" s="1"/>
      <c r="L6" s="1"/>
      <c r="M6" s="1"/>
      <c r="N6" s="144" t="s">
        <v>115</v>
      </c>
      <c r="O6" s="144" t="s">
        <v>116</v>
      </c>
      <c r="P6" s="144" t="s">
        <v>117</v>
      </c>
      <c r="Q6" s="1"/>
      <c r="R6" s="1"/>
      <c r="S6" s="145"/>
      <c r="T6" s="146" t="s">
        <v>118</v>
      </c>
      <c r="U6" s="146" t="s">
        <v>118</v>
      </c>
      <c r="V6" s="147" t="s">
        <v>119</v>
      </c>
      <c r="W6" s="147" t="s">
        <v>120</v>
      </c>
      <c r="X6" s="147" t="s">
        <v>121</v>
      </c>
      <c r="Y6" s="147" t="s">
        <v>122</v>
      </c>
      <c r="Z6" s="147" t="s">
        <v>123</v>
      </c>
      <c r="AA6" s="147" t="s">
        <v>124</v>
      </c>
      <c r="AB6" s="147" t="s">
        <v>80</v>
      </c>
      <c r="AC6" s="147" t="s">
        <v>80</v>
      </c>
      <c r="AD6" s="147" t="s">
        <v>125</v>
      </c>
      <c r="AE6" s="147" t="s">
        <v>41</v>
      </c>
      <c r="AF6" s="147" t="s">
        <v>126</v>
      </c>
      <c r="AG6" s="147" t="s">
        <v>127</v>
      </c>
      <c r="AH6" s="147" t="s">
        <v>126</v>
      </c>
      <c r="AI6" s="147" t="s">
        <v>127</v>
      </c>
      <c r="AJ6" s="147" t="s">
        <v>128</v>
      </c>
    </row>
    <row r="7" customFormat="false" ht="12.75" hidden="false" customHeight="true" outlineLevel="0" collapsed="false">
      <c r="A7" s="148" t="s">
        <v>129</v>
      </c>
      <c r="C7" s="1"/>
      <c r="D7" s="149" t="s">
        <v>130</v>
      </c>
      <c r="E7" s="28" t="s">
        <v>131</v>
      </c>
      <c r="F7" s="150"/>
      <c r="G7" s="151" t="s">
        <v>126</v>
      </c>
      <c r="H7" s="152" t="s">
        <v>127</v>
      </c>
      <c r="I7" s="153" t="s">
        <v>126</v>
      </c>
      <c r="J7" s="154" t="s">
        <v>132</v>
      </c>
      <c r="K7" s="1"/>
      <c r="L7" s="1"/>
      <c r="M7" s="1"/>
      <c r="N7" s="144" t="s">
        <v>133</v>
      </c>
      <c r="O7" s="155"/>
      <c r="P7" s="155"/>
      <c r="Q7" s="1"/>
      <c r="R7" s="1"/>
      <c r="S7" s="156"/>
      <c r="T7" s="157" t="s">
        <v>134</v>
      </c>
      <c r="U7" s="157" t="s">
        <v>135</v>
      </c>
      <c r="V7" s="157" t="s">
        <v>136</v>
      </c>
      <c r="W7" s="157" t="s">
        <v>136</v>
      </c>
      <c r="X7" s="157"/>
      <c r="Y7" s="157" t="s">
        <v>81</v>
      </c>
      <c r="Z7" s="157" t="s">
        <v>81</v>
      </c>
      <c r="AA7" s="157"/>
      <c r="AB7" s="157" t="s">
        <v>137</v>
      </c>
      <c r="AC7" s="157"/>
      <c r="AD7" s="157"/>
      <c r="AE7" s="157"/>
      <c r="AF7" s="157" t="s">
        <v>122</v>
      </c>
      <c r="AG7" s="157" t="s">
        <v>122</v>
      </c>
      <c r="AH7" s="157" t="s">
        <v>123</v>
      </c>
      <c r="AI7" s="157" t="s">
        <v>123</v>
      </c>
      <c r="AJ7" s="157" t="s">
        <v>138</v>
      </c>
    </row>
    <row r="8" customFormat="false" ht="12.75" hidden="false" customHeight="true" outlineLevel="0" collapsed="false">
      <c r="A8" s="49" t="s">
        <v>139</v>
      </c>
      <c r="C8" s="1"/>
      <c r="D8" s="158" t="n">
        <f aca="false">VLOOKUP($B$5,$S$8:$AG$38,2,0)+E8+E9+E10</f>
        <v>0</v>
      </c>
      <c r="E8" s="159"/>
      <c r="F8" s="160" t="s">
        <v>122</v>
      </c>
      <c r="G8" s="161"/>
      <c r="H8" s="161"/>
      <c r="I8" s="162"/>
      <c r="J8" s="163" t="n">
        <f aca="false">H8-I8</f>
        <v>0</v>
      </c>
      <c r="K8" s="1"/>
      <c r="L8" s="1"/>
      <c r="M8" s="1"/>
      <c r="N8" s="164" t="n">
        <v>0</v>
      </c>
      <c r="O8" s="164" t="n">
        <f aca="false">D16-P16</f>
        <v>0</v>
      </c>
      <c r="P8" s="164" t="n">
        <v>0</v>
      </c>
      <c r="Q8" s="1"/>
      <c r="R8" s="1"/>
      <c r="S8" s="165" t="n">
        <f aca="false">B4</f>
        <v>37165</v>
      </c>
      <c r="T8" s="166"/>
      <c r="U8" s="166"/>
      <c r="V8" s="166"/>
      <c r="W8" s="166"/>
      <c r="X8" s="166"/>
      <c r="Y8" s="166"/>
      <c r="Z8" s="166"/>
      <c r="AA8" s="166"/>
      <c r="AB8" s="166"/>
      <c r="AC8" s="166"/>
      <c r="AD8" s="166"/>
      <c r="AE8" s="166"/>
      <c r="AF8" s="166"/>
      <c r="AG8" s="166"/>
      <c r="AH8" s="166"/>
      <c r="AI8" s="166"/>
      <c r="AJ8" s="166"/>
    </row>
    <row r="9" customFormat="false" ht="12.75" hidden="false" customHeight="true" outlineLevel="0" collapsed="false">
      <c r="A9" s="49" t="s">
        <v>140</v>
      </c>
      <c r="C9" s="1"/>
      <c r="D9" s="161" t="n">
        <f aca="false">VLOOKUP($B$5,$S$8:$AG$38,3,0)</f>
        <v>0</v>
      </c>
      <c r="E9" s="125"/>
      <c r="F9" s="160" t="s">
        <v>123</v>
      </c>
      <c r="G9" s="161"/>
      <c r="H9" s="161"/>
      <c r="I9" s="162"/>
      <c r="J9" s="163" t="n">
        <f aca="false">H9-I9</f>
        <v>0</v>
      </c>
      <c r="K9" s="1"/>
      <c r="L9" s="1"/>
      <c r="M9" s="1"/>
      <c r="N9" s="167" t="n">
        <v>0</v>
      </c>
      <c r="O9" s="168"/>
      <c r="P9" s="167" t="n">
        <v>0</v>
      </c>
      <c r="Q9" s="1"/>
      <c r="R9" s="1"/>
      <c r="S9" s="165" t="n">
        <f aca="false">+S8+1</f>
        <v>37166</v>
      </c>
      <c r="T9" s="166"/>
      <c r="U9" s="166"/>
      <c r="V9" s="166"/>
      <c r="W9" s="166"/>
      <c r="X9" s="166"/>
      <c r="Y9" s="166"/>
      <c r="Z9" s="166"/>
      <c r="AA9" s="166"/>
      <c r="AB9" s="166"/>
      <c r="AC9" s="166"/>
      <c r="AD9" s="166"/>
      <c r="AE9" s="166"/>
      <c r="AF9" s="166"/>
      <c r="AG9" s="166"/>
      <c r="AH9" s="166"/>
      <c r="AI9" s="166"/>
      <c r="AJ9" s="166"/>
    </row>
    <row r="10" customFormat="false" ht="12.75" hidden="false" customHeight="true" outlineLevel="0" collapsed="false">
      <c r="A10" s="49" t="s">
        <v>141</v>
      </c>
      <c r="C10" s="1"/>
      <c r="D10" s="169" t="n">
        <v>0</v>
      </c>
      <c r="E10" s="125"/>
      <c r="F10" s="160" t="s">
        <v>142</v>
      </c>
      <c r="G10" s="170" t="n">
        <f aca="false">SUM(G8:G9)</f>
        <v>0</v>
      </c>
      <c r="H10" s="171" t="n">
        <f aca="false">SUM(H8:H9)</f>
        <v>0</v>
      </c>
      <c r="I10" s="171" t="n">
        <v>0</v>
      </c>
      <c r="J10" s="172" t="n">
        <f aca="false">H10-I10</f>
        <v>0</v>
      </c>
      <c r="K10" s="1"/>
      <c r="L10" s="1"/>
      <c r="M10" s="1"/>
      <c r="N10" s="167" t="n">
        <v>0</v>
      </c>
      <c r="O10" s="168"/>
      <c r="P10" s="167" t="n">
        <v>0</v>
      </c>
      <c r="Q10" s="1"/>
      <c r="R10" s="1"/>
      <c r="S10" s="165" t="n">
        <f aca="false">+S9+1</f>
        <v>37167</v>
      </c>
      <c r="T10" s="166"/>
      <c r="U10" s="166"/>
      <c r="V10" s="166"/>
      <c r="W10" s="166"/>
      <c r="X10" s="166"/>
      <c r="Y10" s="166"/>
      <c r="Z10" s="166"/>
      <c r="AA10" s="166"/>
      <c r="AB10" s="166"/>
      <c r="AC10" s="166"/>
      <c r="AD10" s="166"/>
      <c r="AE10" s="166"/>
      <c r="AF10" s="166"/>
      <c r="AG10" s="166"/>
      <c r="AH10" s="166"/>
      <c r="AI10" s="166"/>
      <c r="AJ10" s="166"/>
    </row>
    <row r="11" customFormat="false" ht="12.75" hidden="false" customHeight="true" outlineLevel="0" collapsed="false">
      <c r="A11" s="49" t="s">
        <v>143</v>
      </c>
      <c r="D11" s="169" t="n">
        <v>0</v>
      </c>
      <c r="E11" s="1"/>
      <c r="F11" s="173"/>
      <c r="G11" s="174"/>
      <c r="H11" s="174"/>
      <c r="I11" s="174"/>
      <c r="J11" s="175"/>
      <c r="K11" s="1"/>
      <c r="L11" s="1"/>
      <c r="M11" s="1"/>
      <c r="N11" s="167" t="n">
        <v>0</v>
      </c>
      <c r="O11" s="168"/>
      <c r="P11" s="167" t="n">
        <v>0</v>
      </c>
      <c r="Q11" s="1"/>
      <c r="R11" s="1"/>
      <c r="S11" s="165" t="n">
        <f aca="false">+S10+1</f>
        <v>37168</v>
      </c>
      <c r="T11" s="166"/>
      <c r="U11" s="166"/>
      <c r="V11" s="166"/>
      <c r="W11" s="166"/>
      <c r="X11" s="166"/>
      <c r="Y11" s="166"/>
      <c r="Z11" s="166"/>
      <c r="AA11" s="166"/>
      <c r="AB11" s="166"/>
      <c r="AC11" s="166"/>
      <c r="AD11" s="166"/>
      <c r="AE11" s="166"/>
      <c r="AF11" s="166"/>
      <c r="AG11" s="166"/>
      <c r="AH11" s="166"/>
      <c r="AI11" s="166"/>
      <c r="AJ11" s="166"/>
    </row>
    <row r="12" customFormat="false" ht="12.75" hidden="false" customHeight="true" outlineLevel="0" collapsed="false">
      <c r="A12" s="49" t="s">
        <v>144</v>
      </c>
      <c r="D12" s="169" t="n">
        <v>0</v>
      </c>
      <c r="E12" s="1"/>
      <c r="F12" s="1"/>
      <c r="G12" s="1"/>
      <c r="H12" s="1"/>
      <c r="I12" s="1"/>
      <c r="J12" s="176"/>
      <c r="K12" s="1"/>
      <c r="L12" s="1"/>
      <c r="M12" s="1"/>
      <c r="N12" s="167" t="n">
        <v>0</v>
      </c>
      <c r="O12" s="168"/>
      <c r="P12" s="167" t="n">
        <v>0</v>
      </c>
      <c r="Q12" s="1"/>
      <c r="R12" s="1"/>
      <c r="S12" s="165" t="n">
        <f aca="false">+S11+1</f>
        <v>37169</v>
      </c>
      <c r="T12" s="166"/>
      <c r="U12" s="166"/>
      <c r="V12" s="166"/>
      <c r="W12" s="166"/>
      <c r="X12" s="166"/>
      <c r="Y12" s="166"/>
      <c r="Z12" s="166"/>
      <c r="AA12" s="166"/>
      <c r="AB12" s="166"/>
      <c r="AC12" s="166"/>
      <c r="AD12" s="166"/>
      <c r="AE12" s="166"/>
      <c r="AF12" s="166"/>
      <c r="AG12" s="166"/>
      <c r="AH12" s="166"/>
      <c r="AI12" s="166"/>
      <c r="AJ12" s="166"/>
    </row>
    <row r="13" customFormat="false" ht="12.75" hidden="false" customHeight="true" outlineLevel="0" collapsed="false">
      <c r="A13" s="49" t="s">
        <v>145</v>
      </c>
      <c r="D13" s="177" t="n">
        <v>0</v>
      </c>
      <c r="E13" s="1"/>
      <c r="F13" s="1"/>
      <c r="G13" s="1"/>
      <c r="H13" s="59"/>
      <c r="I13" s="1"/>
      <c r="J13" s="134"/>
      <c r="K13" s="1"/>
      <c r="L13" s="1"/>
      <c r="M13" s="1"/>
      <c r="N13" s="167" t="n">
        <v>0</v>
      </c>
      <c r="O13" s="168"/>
      <c r="P13" s="167" t="n">
        <v>0</v>
      </c>
      <c r="Q13" s="1"/>
      <c r="R13" s="1"/>
      <c r="S13" s="165" t="n">
        <f aca="false">+S12+1</f>
        <v>37170</v>
      </c>
      <c r="T13" s="166"/>
      <c r="U13" s="166"/>
      <c r="V13" s="166"/>
      <c r="W13" s="166"/>
      <c r="X13" s="166"/>
      <c r="Y13" s="166"/>
      <c r="Z13" s="166"/>
      <c r="AA13" s="166"/>
      <c r="AB13" s="166"/>
      <c r="AC13" s="166"/>
      <c r="AD13" s="166"/>
      <c r="AE13" s="166"/>
      <c r="AF13" s="166"/>
      <c r="AG13" s="166"/>
      <c r="AH13" s="166"/>
      <c r="AI13" s="166"/>
      <c r="AJ13" s="166"/>
    </row>
    <row r="14" customFormat="false" ht="12.75" hidden="false" customHeight="true" outlineLevel="0" collapsed="false">
      <c r="A14" s="49" t="s">
        <v>146</v>
      </c>
      <c r="D14" s="177" t="n">
        <f aca="false">+J220</f>
        <v>0</v>
      </c>
      <c r="E14" s="1"/>
      <c r="F14" s="178" t="s">
        <v>147</v>
      </c>
      <c r="G14" s="178"/>
      <c r="H14" s="178"/>
      <c r="I14" s="178"/>
      <c r="J14" s="134"/>
      <c r="K14" s="1"/>
      <c r="L14" s="1"/>
      <c r="M14" s="1"/>
      <c r="N14" s="167" t="n">
        <v>0</v>
      </c>
      <c r="O14" s="168"/>
      <c r="P14" s="167" t="n">
        <v>0</v>
      </c>
      <c r="Q14" s="1"/>
      <c r="R14" s="1"/>
      <c r="S14" s="165" t="n">
        <f aca="false">+S13+1</f>
        <v>37171</v>
      </c>
      <c r="T14" s="166"/>
      <c r="U14" s="166"/>
      <c r="V14" s="166"/>
      <c r="W14" s="166"/>
      <c r="X14" s="166"/>
      <c r="Y14" s="166"/>
      <c r="Z14" s="166"/>
      <c r="AA14" s="166"/>
      <c r="AB14" s="166"/>
      <c r="AC14" s="166"/>
      <c r="AD14" s="166"/>
      <c r="AE14" s="166"/>
      <c r="AF14" s="166"/>
      <c r="AG14" s="166"/>
      <c r="AH14" s="166"/>
      <c r="AI14" s="166"/>
      <c r="AJ14" s="166"/>
    </row>
    <row r="15" customFormat="false" ht="12.75" hidden="false" customHeight="true" outlineLevel="0" collapsed="false">
      <c r="A15" s="1"/>
      <c r="D15" s="177"/>
      <c r="F15" s="150"/>
      <c r="G15" s="179" t="s">
        <v>148</v>
      </c>
      <c r="H15" s="180"/>
      <c r="I15" s="181"/>
      <c r="J15" s="176"/>
      <c r="K15" s="1"/>
      <c r="L15" s="1"/>
      <c r="M15" s="1"/>
      <c r="N15" s="167"/>
      <c r="O15" s="168"/>
      <c r="P15" s="167"/>
      <c r="Q15" s="1"/>
      <c r="R15" s="1"/>
      <c r="S15" s="165" t="n">
        <f aca="false">+S14+1</f>
        <v>37172</v>
      </c>
      <c r="T15" s="166"/>
      <c r="U15" s="166"/>
      <c r="V15" s="166"/>
      <c r="W15" s="166"/>
      <c r="X15" s="166"/>
      <c r="Y15" s="166"/>
      <c r="Z15" s="166"/>
      <c r="AA15" s="166"/>
      <c r="AB15" s="166"/>
      <c r="AC15" s="166"/>
      <c r="AD15" s="166"/>
      <c r="AE15" s="166"/>
      <c r="AF15" s="166"/>
      <c r="AG15" s="166"/>
      <c r="AH15" s="166"/>
      <c r="AI15" s="166"/>
      <c r="AJ15" s="166"/>
    </row>
    <row r="16" customFormat="false" ht="12.75" hidden="false" customHeight="true" outlineLevel="0" collapsed="false">
      <c r="A16" s="155" t="s">
        <v>17</v>
      </c>
      <c r="D16" s="182" t="n">
        <f aca="false">SUM(D8:D15)</f>
        <v>0</v>
      </c>
      <c r="E16" s="1"/>
      <c r="F16" s="183" t="s">
        <v>149</v>
      </c>
      <c r="G16" s="184" t="s">
        <v>150</v>
      </c>
      <c r="H16" s="185" t="s">
        <v>151</v>
      </c>
      <c r="I16" s="186" t="s">
        <v>142</v>
      </c>
      <c r="J16" s="176"/>
      <c r="K16" s="1"/>
      <c r="L16" s="1"/>
      <c r="M16" s="1"/>
      <c r="N16" s="182" t="n">
        <v>0</v>
      </c>
      <c r="O16" s="182" t="n">
        <f aca="false">SUM(O8:O14)</f>
        <v>0</v>
      </c>
      <c r="P16" s="182" t="n">
        <v>0</v>
      </c>
      <c r="Q16" s="1"/>
      <c r="R16" s="1"/>
      <c r="S16" s="165" t="n">
        <f aca="false">+S15+1</f>
        <v>37173</v>
      </c>
      <c r="T16" s="166"/>
      <c r="U16" s="166"/>
      <c r="V16" s="166"/>
      <c r="W16" s="166"/>
      <c r="X16" s="166"/>
      <c r="Y16" s="166"/>
      <c r="Z16" s="166"/>
      <c r="AA16" s="166"/>
      <c r="AB16" s="166"/>
      <c r="AC16" s="166"/>
      <c r="AD16" s="166"/>
      <c r="AE16" s="166"/>
      <c r="AF16" s="166"/>
      <c r="AG16" s="166"/>
      <c r="AH16" s="166"/>
      <c r="AI16" s="166"/>
      <c r="AJ16" s="166"/>
    </row>
    <row r="17" customFormat="false" ht="12.75" hidden="false" customHeight="true" outlineLevel="0" collapsed="false">
      <c r="A17" s="1"/>
      <c r="D17" s="1"/>
      <c r="E17" s="1"/>
      <c r="F17" s="187"/>
      <c r="G17" s="188"/>
      <c r="H17" s="189"/>
      <c r="I17" s="190"/>
      <c r="J17" s="176"/>
      <c r="K17" s="1"/>
      <c r="L17" s="1"/>
      <c r="M17" s="1"/>
      <c r="N17" s="1"/>
      <c r="P17" s="1"/>
      <c r="Q17" s="1"/>
      <c r="R17" s="1"/>
      <c r="S17" s="165" t="n">
        <f aca="false">+S16+1</f>
        <v>37174</v>
      </c>
      <c r="T17" s="166"/>
      <c r="U17" s="166"/>
      <c r="V17" s="166"/>
      <c r="W17" s="166"/>
      <c r="X17" s="166"/>
      <c r="Y17" s="166"/>
      <c r="Z17" s="166"/>
      <c r="AA17" s="166"/>
      <c r="AB17" s="166"/>
      <c r="AC17" s="166"/>
      <c r="AD17" s="166"/>
      <c r="AE17" s="166"/>
      <c r="AF17" s="166"/>
      <c r="AG17" s="166"/>
      <c r="AH17" s="166"/>
      <c r="AI17" s="166"/>
      <c r="AJ17" s="166"/>
    </row>
    <row r="18" customFormat="false" ht="12.75" hidden="false" customHeight="true" outlineLevel="0" collapsed="false">
      <c r="A18" s="148" t="s">
        <v>152</v>
      </c>
      <c r="D18" s="136"/>
      <c r="E18" s="1"/>
      <c r="F18" s="191" t="s">
        <v>153</v>
      </c>
      <c r="G18" s="192" t="n">
        <v>1</v>
      </c>
      <c r="H18" s="161" t="n">
        <f aca="false">VLOOKUP($B$5,$S$8:$AG$38,6,0)</f>
        <v>0</v>
      </c>
      <c r="I18" s="193" t="n">
        <f aca="false">H18*G18</f>
        <v>0</v>
      </c>
      <c r="J18" s="176"/>
      <c r="K18" s="1"/>
      <c r="L18" s="1"/>
      <c r="M18" s="1"/>
      <c r="Q18" s="1"/>
      <c r="R18" s="1"/>
      <c r="S18" s="165" t="n">
        <f aca="false">+S17+1</f>
        <v>37175</v>
      </c>
      <c r="T18" s="166"/>
      <c r="U18" s="166"/>
      <c r="V18" s="166"/>
      <c r="W18" s="166"/>
      <c r="X18" s="166"/>
      <c r="Y18" s="166"/>
      <c r="Z18" s="166"/>
      <c r="AA18" s="166"/>
      <c r="AB18" s="166"/>
      <c r="AC18" s="166"/>
      <c r="AD18" s="166"/>
      <c r="AE18" s="166"/>
      <c r="AF18" s="166"/>
      <c r="AG18" s="166"/>
      <c r="AH18" s="166"/>
      <c r="AI18" s="166"/>
      <c r="AJ18" s="166"/>
    </row>
    <row r="19" customFormat="false" ht="12.75" hidden="false" customHeight="true" outlineLevel="0" collapsed="false">
      <c r="A19" s="1" t="s">
        <v>154</v>
      </c>
      <c r="D19" s="161" t="n">
        <f aca="false">VLOOKUP($B$5,$S$8:$AG$38,11,0)</f>
        <v>0</v>
      </c>
      <c r="E19" s="1"/>
      <c r="F19" s="194" t="s">
        <v>155</v>
      </c>
      <c r="G19" s="195" t="n">
        <v>8.57</v>
      </c>
      <c r="H19" s="196"/>
      <c r="I19" s="197" t="n">
        <f aca="false">H18*G19</f>
        <v>0</v>
      </c>
      <c r="J19" s="176"/>
      <c r="K19" s="1"/>
      <c r="L19" s="1"/>
      <c r="M19" s="1"/>
      <c r="N19" s="198" t="n">
        <v>0</v>
      </c>
      <c r="O19" s="199" t="n">
        <f aca="false">D24-P24</f>
        <v>0</v>
      </c>
      <c r="P19" s="164" t="n">
        <v>0</v>
      </c>
      <c r="Q19" s="1"/>
      <c r="R19" s="1"/>
      <c r="S19" s="165" t="n">
        <f aca="false">+S18+1</f>
        <v>37176</v>
      </c>
      <c r="T19" s="166"/>
      <c r="U19" s="166"/>
      <c r="V19" s="166"/>
      <c r="W19" s="166"/>
      <c r="X19" s="166"/>
      <c r="Y19" s="166"/>
      <c r="Z19" s="166"/>
      <c r="AA19" s="166"/>
      <c r="AB19" s="166"/>
      <c r="AC19" s="166"/>
      <c r="AD19" s="166"/>
      <c r="AE19" s="166"/>
      <c r="AF19" s="166"/>
      <c r="AG19" s="166"/>
      <c r="AH19" s="166"/>
      <c r="AI19" s="166"/>
      <c r="AJ19" s="166"/>
    </row>
    <row r="20" customFormat="false" ht="12.75" hidden="false" customHeight="true" outlineLevel="0" collapsed="false">
      <c r="A20" s="49" t="s">
        <v>156</v>
      </c>
      <c r="D20" s="177" t="n">
        <v>0</v>
      </c>
      <c r="E20" s="1"/>
      <c r="F20" s="194"/>
      <c r="G20" s="200"/>
      <c r="H20" s="196"/>
      <c r="I20" s="197"/>
      <c r="J20" s="176"/>
      <c r="K20" s="1"/>
      <c r="L20" s="1"/>
      <c r="M20" s="1"/>
      <c r="N20" s="167" t="n">
        <v>0</v>
      </c>
      <c r="O20" s="167"/>
      <c r="P20" s="201" t="n">
        <v>0</v>
      </c>
      <c r="Q20" s="1"/>
      <c r="R20" s="1"/>
      <c r="S20" s="165" t="n">
        <f aca="false">+S19+1</f>
        <v>37177</v>
      </c>
      <c r="T20" s="166"/>
      <c r="U20" s="166"/>
      <c r="V20" s="166"/>
      <c r="W20" s="166"/>
      <c r="X20" s="166"/>
      <c r="Y20" s="166"/>
      <c r="Z20" s="166"/>
      <c r="AA20" s="166"/>
      <c r="AB20" s="166"/>
      <c r="AC20" s="166"/>
      <c r="AD20" s="166"/>
      <c r="AE20" s="166"/>
      <c r="AF20" s="166"/>
      <c r="AG20" s="166"/>
      <c r="AH20" s="166"/>
      <c r="AI20" s="166"/>
      <c r="AJ20" s="166"/>
    </row>
    <row r="21" customFormat="false" ht="12.75" hidden="false" customHeight="true" outlineLevel="0" collapsed="false">
      <c r="A21" s="1"/>
      <c r="D21" s="202"/>
      <c r="E21" s="1"/>
      <c r="F21" s="191" t="s">
        <v>157</v>
      </c>
      <c r="G21" s="203"/>
      <c r="H21" s="161" t="n">
        <f aca="false">VLOOKUP($B$5,$S$8:$AG$38,4,0)</f>
        <v>0</v>
      </c>
      <c r="I21" s="193" t="n">
        <f aca="false">H21</f>
        <v>0</v>
      </c>
      <c r="J21" s="176"/>
      <c r="K21" s="1"/>
      <c r="L21" s="1"/>
      <c r="M21" s="1"/>
      <c r="N21" s="167"/>
      <c r="O21" s="167"/>
      <c r="P21" s="201"/>
      <c r="Q21" s="1"/>
      <c r="R21" s="1"/>
      <c r="S21" s="165" t="n">
        <f aca="false">+S20+1</f>
        <v>37178</v>
      </c>
      <c r="T21" s="166"/>
      <c r="U21" s="166"/>
      <c r="V21" s="166"/>
      <c r="W21" s="166"/>
      <c r="X21" s="166"/>
      <c r="Y21" s="166"/>
      <c r="Z21" s="166"/>
      <c r="AA21" s="166"/>
      <c r="AB21" s="166"/>
      <c r="AC21" s="166"/>
      <c r="AD21" s="166"/>
      <c r="AE21" s="166"/>
      <c r="AF21" s="166"/>
      <c r="AG21" s="166"/>
      <c r="AH21" s="166"/>
      <c r="AI21" s="166"/>
      <c r="AJ21" s="166"/>
    </row>
    <row r="22" customFormat="false" ht="12.75" hidden="false" customHeight="true" outlineLevel="0" collapsed="false">
      <c r="D22" s="177"/>
      <c r="E22" s="1"/>
      <c r="F22" s="191" t="s">
        <v>158</v>
      </c>
      <c r="G22" s="203"/>
      <c r="H22" s="161" t="n">
        <f aca="false">VLOOKUP($B$5,$S$8:$AG$38,5,0)</f>
        <v>0</v>
      </c>
      <c r="I22" s="193" t="n">
        <f aca="false">H22</f>
        <v>0</v>
      </c>
      <c r="J22" s="176"/>
      <c r="K22" s="1"/>
      <c r="L22" s="1"/>
      <c r="M22" s="4"/>
      <c r="N22" s="167"/>
      <c r="O22" s="167"/>
      <c r="P22" s="201"/>
      <c r="Q22" s="1"/>
      <c r="R22" s="1"/>
      <c r="S22" s="165" t="n">
        <f aca="false">+S21+1</f>
        <v>37179</v>
      </c>
      <c r="T22" s="166"/>
      <c r="U22" s="166"/>
      <c r="V22" s="166"/>
      <c r="W22" s="166"/>
      <c r="X22" s="166"/>
      <c r="Y22" s="166"/>
      <c r="Z22" s="166"/>
      <c r="AA22" s="166"/>
      <c r="AB22" s="166"/>
      <c r="AC22" s="166"/>
      <c r="AD22" s="166"/>
      <c r="AE22" s="166"/>
      <c r="AF22" s="166"/>
      <c r="AG22" s="166"/>
      <c r="AH22" s="166"/>
      <c r="AI22" s="166"/>
      <c r="AJ22" s="166"/>
    </row>
    <row r="23" customFormat="false" ht="12.75" hidden="false" customHeight="true" outlineLevel="0" collapsed="false">
      <c r="D23" s="204"/>
      <c r="E23" s="1"/>
      <c r="F23" s="205" t="s">
        <v>159</v>
      </c>
      <c r="G23" s="206"/>
      <c r="H23" s="207"/>
      <c r="I23" s="208" t="n">
        <f aca="false">SUM(I21:I22)</f>
        <v>0</v>
      </c>
      <c r="J23" s="176"/>
      <c r="K23" s="1"/>
      <c r="L23" s="1"/>
      <c r="M23" s="4"/>
      <c r="N23" s="167"/>
      <c r="O23" s="167"/>
      <c r="P23" s="201"/>
      <c r="Q23" s="1"/>
      <c r="R23" s="1"/>
      <c r="S23" s="165" t="n">
        <f aca="false">+S22+1</f>
        <v>37180</v>
      </c>
      <c r="T23" s="166"/>
      <c r="U23" s="166"/>
      <c r="V23" s="166"/>
      <c r="W23" s="166"/>
      <c r="X23" s="166"/>
      <c r="Y23" s="166"/>
      <c r="Z23" s="166"/>
      <c r="AA23" s="166"/>
      <c r="AB23" s="166"/>
      <c r="AC23" s="166"/>
      <c r="AD23" s="166"/>
      <c r="AE23" s="166"/>
      <c r="AF23" s="166"/>
      <c r="AG23" s="166"/>
      <c r="AH23" s="166"/>
      <c r="AI23" s="166"/>
      <c r="AJ23" s="166"/>
    </row>
    <row r="24" customFormat="false" ht="12.75" hidden="false" customHeight="true" outlineLevel="0" collapsed="false">
      <c r="A24" s="155" t="s">
        <v>160</v>
      </c>
      <c r="D24" s="209" t="n">
        <f aca="false">SUM(D19:D22)</f>
        <v>0</v>
      </c>
      <c r="E24" s="1"/>
      <c r="F24" s="210" t="s">
        <v>161</v>
      </c>
      <c r="G24" s="211"/>
      <c r="H24" s="212"/>
      <c r="I24" s="190"/>
      <c r="J24" s="1"/>
      <c r="K24" s="1"/>
      <c r="L24" s="1"/>
      <c r="M24" s="1"/>
      <c r="N24" s="209" t="n">
        <v>0</v>
      </c>
      <c r="O24" s="209" t="n">
        <f aca="false">SUM(O19:O22)</f>
        <v>0</v>
      </c>
      <c r="P24" s="209" t="n">
        <v>0</v>
      </c>
      <c r="Q24" s="1"/>
      <c r="R24" s="1"/>
      <c r="S24" s="165" t="n">
        <f aca="false">+S23+1</f>
        <v>37181</v>
      </c>
      <c r="T24" s="166"/>
      <c r="U24" s="166"/>
      <c r="V24" s="166"/>
      <c r="W24" s="166"/>
      <c r="X24" s="166"/>
      <c r="Y24" s="166"/>
      <c r="Z24" s="166"/>
      <c r="AA24" s="166"/>
      <c r="AB24" s="166"/>
      <c r="AC24" s="166"/>
      <c r="AD24" s="166"/>
      <c r="AE24" s="166"/>
      <c r="AF24" s="166"/>
      <c r="AG24" s="166"/>
      <c r="AH24" s="166"/>
      <c r="AI24" s="166"/>
      <c r="AJ24" s="166"/>
    </row>
    <row r="25" customFormat="false" ht="12.75" hidden="false" customHeight="true" outlineLevel="0" collapsed="false">
      <c r="A25" s="1"/>
      <c r="D25" s="70"/>
      <c r="E25" s="1"/>
      <c r="F25" s="194" t="s">
        <v>157</v>
      </c>
      <c r="G25" s="9"/>
      <c r="H25" s="9"/>
      <c r="I25" s="193" t="n">
        <v>0</v>
      </c>
      <c r="J25" s="1"/>
      <c r="K25" s="1"/>
      <c r="L25" s="1"/>
      <c r="M25" s="1"/>
      <c r="N25" s="213"/>
      <c r="O25" s="213"/>
      <c r="P25" s="213"/>
      <c r="Q25" s="1"/>
      <c r="R25" s="1"/>
      <c r="S25" s="165" t="n">
        <f aca="false">+S24+1</f>
        <v>37182</v>
      </c>
      <c r="T25" s="166"/>
      <c r="U25" s="166"/>
      <c r="V25" s="166"/>
      <c r="W25" s="166"/>
      <c r="X25" s="166"/>
      <c r="Y25" s="166"/>
      <c r="Z25" s="166"/>
      <c r="AA25" s="166"/>
      <c r="AB25" s="166"/>
      <c r="AC25" s="166"/>
      <c r="AD25" s="166"/>
      <c r="AE25" s="166"/>
      <c r="AF25" s="166"/>
      <c r="AG25" s="166"/>
      <c r="AH25" s="166"/>
      <c r="AI25" s="166"/>
      <c r="AJ25" s="166"/>
      <c r="AK25" s="70"/>
    </row>
    <row r="26" customFormat="false" ht="12.75" hidden="false" customHeight="true" outlineLevel="0" collapsed="false">
      <c r="E26" s="1"/>
      <c r="F26" s="194" t="s">
        <v>158</v>
      </c>
      <c r="G26" s="9"/>
      <c r="H26" s="9"/>
      <c r="I26" s="193" t="n">
        <v>0</v>
      </c>
      <c r="J26" s="1"/>
      <c r="K26" s="1"/>
      <c r="L26" s="1"/>
      <c r="M26" s="1"/>
      <c r="Q26" s="1"/>
      <c r="R26" s="9"/>
      <c r="S26" s="165" t="n">
        <f aca="false">+S25+1</f>
        <v>37183</v>
      </c>
      <c r="T26" s="166"/>
      <c r="U26" s="166"/>
      <c r="V26" s="166"/>
      <c r="W26" s="166"/>
      <c r="X26" s="166"/>
      <c r="Y26" s="166"/>
      <c r="Z26" s="166"/>
      <c r="AA26" s="166"/>
      <c r="AB26" s="166"/>
      <c r="AC26" s="166"/>
      <c r="AD26" s="166"/>
      <c r="AE26" s="166"/>
      <c r="AF26" s="166"/>
      <c r="AG26" s="166"/>
      <c r="AH26" s="166"/>
      <c r="AI26" s="166"/>
      <c r="AJ26" s="166"/>
      <c r="AK26" s="70"/>
    </row>
    <row r="27" customFormat="false" ht="12.75" hidden="false" customHeight="true" outlineLevel="0" collapsed="false">
      <c r="A27" s="148" t="s">
        <v>162</v>
      </c>
      <c r="D27" s="70"/>
      <c r="E27" s="1"/>
      <c r="F27" s="214" t="s">
        <v>159</v>
      </c>
      <c r="G27" s="9"/>
      <c r="H27" s="9"/>
      <c r="I27" s="193" t="n">
        <v>0</v>
      </c>
      <c r="J27" s="1"/>
      <c r="K27" s="1"/>
      <c r="L27" s="1"/>
      <c r="M27" s="1"/>
      <c r="N27" s="70"/>
      <c r="O27" s="70"/>
      <c r="P27" s="70"/>
      <c r="Q27" s="1"/>
      <c r="R27" s="9"/>
      <c r="S27" s="165" t="n">
        <f aca="false">+S26+1</f>
        <v>37184</v>
      </c>
      <c r="T27" s="166"/>
      <c r="U27" s="166"/>
      <c r="V27" s="166"/>
      <c r="W27" s="166"/>
      <c r="X27" s="166"/>
      <c r="Y27" s="166"/>
      <c r="Z27" s="166"/>
      <c r="AA27" s="166"/>
      <c r="AB27" s="166"/>
      <c r="AC27" s="166"/>
      <c r="AD27" s="166"/>
      <c r="AE27" s="166"/>
      <c r="AF27" s="166"/>
      <c r="AG27" s="166"/>
      <c r="AH27" s="166"/>
      <c r="AI27" s="166"/>
      <c r="AJ27" s="166"/>
      <c r="AK27" s="70"/>
    </row>
    <row r="28" customFormat="false" ht="12.75" hidden="false" customHeight="true" outlineLevel="0" collapsed="false">
      <c r="A28" s="49" t="s">
        <v>163</v>
      </c>
      <c r="D28" s="164" t="n">
        <f aca="false">N38</f>
        <v>15520</v>
      </c>
      <c r="E28" s="1"/>
      <c r="F28" s="194"/>
      <c r="G28" s="215"/>
      <c r="H28" s="9"/>
      <c r="I28" s="216"/>
      <c r="J28" s="1"/>
      <c r="K28" s="1"/>
      <c r="L28" s="1"/>
      <c r="M28" s="1"/>
      <c r="N28" s="164" t="n">
        <v>15520</v>
      </c>
      <c r="O28" s="164" t="n">
        <f aca="false">D38-P38</f>
        <v>0</v>
      </c>
      <c r="P28" s="164" t="n">
        <v>15520</v>
      </c>
      <c r="Q28" s="1"/>
      <c r="R28" s="70"/>
      <c r="S28" s="165" t="n">
        <f aca="false">+S27+1</f>
        <v>37185</v>
      </c>
      <c r="T28" s="166"/>
      <c r="U28" s="166"/>
      <c r="V28" s="166"/>
      <c r="W28" s="166"/>
      <c r="X28" s="166"/>
      <c r="Y28" s="166"/>
      <c r="Z28" s="166"/>
      <c r="AA28" s="166"/>
      <c r="AB28" s="166"/>
      <c r="AC28" s="166"/>
      <c r="AD28" s="166"/>
      <c r="AE28" s="166"/>
      <c r="AF28" s="166"/>
      <c r="AG28" s="166"/>
      <c r="AH28" s="166"/>
      <c r="AI28" s="166"/>
      <c r="AJ28" s="166"/>
      <c r="AK28" s="70"/>
    </row>
    <row r="29" customFormat="false" ht="12.75" hidden="false" customHeight="true" outlineLevel="0" collapsed="false">
      <c r="A29" s="49" t="s">
        <v>164</v>
      </c>
      <c r="D29" s="167" t="n">
        <f aca="false">E173+G173+C178+C179</f>
        <v>0</v>
      </c>
      <c r="E29" s="1"/>
      <c r="F29" s="217" t="s">
        <v>165</v>
      </c>
      <c r="G29" s="218"/>
      <c r="H29" s="219"/>
      <c r="I29" s="220" t="n">
        <f aca="false">I23-I27</f>
        <v>0</v>
      </c>
      <c r="J29" s="70"/>
      <c r="K29" s="1"/>
      <c r="L29" s="1"/>
      <c r="M29" s="1"/>
      <c r="N29" s="167" t="n">
        <v>0</v>
      </c>
      <c r="O29" s="221"/>
      <c r="P29" s="167" t="n">
        <v>0</v>
      </c>
      <c r="Q29" s="1"/>
      <c r="R29" s="9"/>
      <c r="S29" s="165" t="n">
        <f aca="false">+S28+1</f>
        <v>37186</v>
      </c>
      <c r="T29" s="166"/>
      <c r="U29" s="166"/>
      <c r="V29" s="166"/>
      <c r="W29" s="166"/>
      <c r="X29" s="166"/>
      <c r="Y29" s="166"/>
      <c r="Z29" s="166"/>
      <c r="AA29" s="166"/>
      <c r="AB29" s="166"/>
      <c r="AC29" s="166"/>
      <c r="AD29" s="166"/>
      <c r="AE29" s="166"/>
      <c r="AF29" s="166"/>
      <c r="AG29" s="166"/>
      <c r="AH29" s="166"/>
      <c r="AI29" s="166"/>
      <c r="AJ29" s="166"/>
      <c r="AK29" s="70"/>
    </row>
    <row r="30" customFormat="false" ht="12.75" hidden="false" customHeight="true" outlineLevel="0" collapsed="false">
      <c r="A30" s="1" t="s">
        <v>166</v>
      </c>
      <c r="D30" s="167" t="n">
        <f aca="false">C173</f>
        <v>0</v>
      </c>
      <c r="E30" s="1"/>
      <c r="F30" s="1"/>
      <c r="G30" s="1"/>
      <c r="H30" s="1"/>
      <c r="I30" s="1"/>
      <c r="J30" s="70"/>
      <c r="K30" s="1"/>
      <c r="L30" s="1"/>
      <c r="M30" s="1"/>
      <c r="N30" s="167" t="n">
        <v>0</v>
      </c>
      <c r="O30" s="221"/>
      <c r="P30" s="167" t="n">
        <v>0</v>
      </c>
      <c r="Q30" s="1"/>
      <c r="R30" s="9"/>
      <c r="S30" s="165" t="n">
        <f aca="false">+S29+1</f>
        <v>37187</v>
      </c>
      <c r="T30" s="166"/>
      <c r="U30" s="166"/>
      <c r="V30" s="166"/>
      <c r="W30" s="166"/>
      <c r="X30" s="166"/>
      <c r="Y30" s="166"/>
      <c r="Z30" s="166"/>
      <c r="AA30" s="166"/>
      <c r="AB30" s="166"/>
      <c r="AC30" s="166"/>
      <c r="AD30" s="166"/>
      <c r="AE30" s="166"/>
      <c r="AF30" s="166"/>
      <c r="AG30" s="166"/>
      <c r="AH30" s="166"/>
      <c r="AI30" s="166"/>
      <c r="AJ30" s="166"/>
      <c r="AK30" s="70"/>
    </row>
    <row r="31" customFormat="false" ht="12.75" hidden="false" customHeight="true" outlineLevel="0" collapsed="false">
      <c r="A31" s="222" t="s">
        <v>167</v>
      </c>
      <c r="B31" s="223"/>
      <c r="C31" s="223"/>
      <c r="D31" s="224" t="n">
        <f aca="false">D173</f>
        <v>0</v>
      </c>
      <c r="E31" s="1"/>
      <c r="F31" s="1"/>
      <c r="G31" s="1"/>
      <c r="H31" s="1"/>
      <c r="I31" s="1"/>
      <c r="J31" s="70"/>
      <c r="K31" s="1"/>
      <c r="L31" s="1"/>
      <c r="M31" s="1"/>
      <c r="N31" s="167" t="n">
        <v>0</v>
      </c>
      <c r="O31" s="221"/>
      <c r="P31" s="167" t="n">
        <v>0</v>
      </c>
      <c r="Q31" s="1"/>
      <c r="R31" s="70"/>
      <c r="S31" s="165" t="n">
        <f aca="false">+S30+1</f>
        <v>37188</v>
      </c>
      <c r="T31" s="166"/>
      <c r="U31" s="166"/>
      <c r="V31" s="166"/>
      <c r="W31" s="166"/>
      <c r="X31" s="166"/>
      <c r="Y31" s="166"/>
      <c r="Z31" s="166"/>
      <c r="AA31" s="166"/>
      <c r="AB31" s="166"/>
      <c r="AC31" s="166"/>
      <c r="AD31" s="166"/>
      <c r="AE31" s="166"/>
      <c r="AF31" s="166"/>
      <c r="AG31" s="166"/>
      <c r="AH31" s="166"/>
      <c r="AI31" s="166"/>
      <c r="AJ31" s="166"/>
      <c r="AK31" s="70"/>
    </row>
    <row r="32" customFormat="false" ht="12.75" hidden="false" customHeight="true" outlineLevel="0" collapsed="false">
      <c r="A32" s="222" t="s">
        <v>168</v>
      </c>
      <c r="B32" s="223"/>
      <c r="C32" s="223"/>
      <c r="D32" s="224" t="n">
        <f aca="false">F173</f>
        <v>0</v>
      </c>
      <c r="E32" s="1"/>
      <c r="F32" s="140"/>
      <c r="G32" s="225"/>
      <c r="H32" s="225"/>
      <c r="I32" s="225"/>
      <c r="J32" s="225"/>
      <c r="K32" s="225"/>
      <c r="L32" s="226"/>
      <c r="M32" s="1"/>
      <c r="N32" s="167" t="n">
        <v>0</v>
      </c>
      <c r="O32" s="221"/>
      <c r="P32" s="167" t="n">
        <v>0</v>
      </c>
      <c r="Q32" s="1"/>
      <c r="R32" s="70"/>
      <c r="S32" s="165" t="n">
        <f aca="false">+S31+1</f>
        <v>37189</v>
      </c>
      <c r="T32" s="166"/>
      <c r="U32" s="166"/>
      <c r="V32" s="166"/>
      <c r="W32" s="166"/>
      <c r="X32" s="166"/>
      <c r="Y32" s="166"/>
      <c r="Z32" s="166"/>
      <c r="AA32" s="166"/>
      <c r="AB32" s="166"/>
      <c r="AC32" s="166"/>
      <c r="AD32" s="166"/>
      <c r="AE32" s="166"/>
      <c r="AF32" s="166"/>
      <c r="AG32" s="166"/>
      <c r="AH32" s="166"/>
      <c r="AI32" s="166"/>
      <c r="AJ32" s="166"/>
      <c r="AK32" s="70"/>
    </row>
    <row r="33" customFormat="false" ht="12.75" hidden="false" customHeight="true" outlineLevel="0" collapsed="false">
      <c r="A33" s="49" t="s">
        <v>169</v>
      </c>
      <c r="D33" s="167" t="n">
        <v>0</v>
      </c>
      <c r="E33" s="1"/>
      <c r="F33" s="227"/>
      <c r="G33" s="70"/>
      <c r="H33" s="70"/>
      <c r="I33" s="70"/>
      <c r="J33" s="23" t="s">
        <v>170</v>
      </c>
      <c r="K33" s="70"/>
      <c r="L33" s="228" t="s">
        <v>115</v>
      </c>
      <c r="M33" s="1"/>
      <c r="N33" s="167" t="n">
        <v>0</v>
      </c>
      <c r="O33" s="221"/>
      <c r="P33" s="167" t="n">
        <v>0</v>
      </c>
      <c r="Q33" s="1"/>
      <c r="R33" s="70"/>
      <c r="S33" s="165" t="n">
        <f aca="false">+S32+1</f>
        <v>37190</v>
      </c>
      <c r="T33" s="166"/>
      <c r="U33" s="166"/>
      <c r="V33" s="166"/>
      <c r="W33" s="166"/>
      <c r="X33" s="166"/>
      <c r="Y33" s="166"/>
      <c r="Z33" s="166"/>
      <c r="AA33" s="166"/>
      <c r="AB33" s="166"/>
      <c r="AC33" s="166"/>
      <c r="AD33" s="166"/>
      <c r="AE33" s="166"/>
      <c r="AF33" s="166"/>
      <c r="AG33" s="166"/>
      <c r="AH33" s="166"/>
      <c r="AI33" s="166"/>
      <c r="AJ33" s="166"/>
      <c r="AK33" s="70"/>
    </row>
    <row r="34" customFormat="false" ht="12.75" hidden="false" customHeight="true" outlineLevel="0" collapsed="false">
      <c r="A34" s="49" t="s">
        <v>171</v>
      </c>
      <c r="D34" s="177" t="n">
        <v>0</v>
      </c>
      <c r="E34" s="1"/>
      <c r="F34" s="229" t="s">
        <v>172</v>
      </c>
      <c r="G34" s="229"/>
      <c r="H34" s="230" t="s">
        <v>82</v>
      </c>
      <c r="I34" s="230" t="s">
        <v>80</v>
      </c>
      <c r="J34" s="231" t="s">
        <v>173</v>
      </c>
      <c r="K34" s="232" t="s">
        <v>81</v>
      </c>
      <c r="L34" s="233" t="s">
        <v>131</v>
      </c>
      <c r="M34" s="1"/>
      <c r="N34" s="167" t="n">
        <v>0</v>
      </c>
      <c r="O34" s="221"/>
      <c r="P34" s="167" t="n">
        <v>0</v>
      </c>
      <c r="Q34" s="1"/>
      <c r="R34" s="70"/>
      <c r="S34" s="165" t="n">
        <f aca="false">+S33+1</f>
        <v>37191</v>
      </c>
      <c r="T34" s="166"/>
      <c r="U34" s="166"/>
      <c r="V34" s="166"/>
      <c r="W34" s="166"/>
      <c r="X34" s="166"/>
      <c r="Y34" s="166"/>
      <c r="Z34" s="166"/>
      <c r="AA34" s="166"/>
      <c r="AB34" s="166"/>
      <c r="AC34" s="166"/>
      <c r="AD34" s="166"/>
      <c r="AE34" s="166"/>
      <c r="AF34" s="166"/>
      <c r="AG34" s="166"/>
      <c r="AH34" s="166"/>
      <c r="AI34" s="166"/>
      <c r="AJ34" s="166"/>
    </row>
    <row r="35" customFormat="false" ht="12.75" hidden="false" customHeight="true" outlineLevel="0" collapsed="false">
      <c r="A35" s="49" t="s">
        <v>174</v>
      </c>
      <c r="D35" s="177" t="n">
        <f aca="false">C127</f>
        <v>0</v>
      </c>
      <c r="E35" s="1"/>
      <c r="F35" s="227"/>
      <c r="G35" s="70"/>
      <c r="H35" s="234"/>
      <c r="I35" s="234"/>
      <c r="J35" s="234"/>
      <c r="K35" s="234"/>
      <c r="L35" s="235"/>
      <c r="M35" s="1"/>
      <c r="N35" s="167" t="n">
        <v>0</v>
      </c>
      <c r="O35" s="221"/>
      <c r="P35" s="167" t="n">
        <v>0</v>
      </c>
      <c r="Q35" s="1"/>
      <c r="R35" s="70"/>
      <c r="S35" s="165" t="n">
        <f aca="false">+S34+1</f>
        <v>37192</v>
      </c>
      <c r="T35" s="166"/>
      <c r="U35" s="166"/>
      <c r="V35" s="166"/>
      <c r="W35" s="166"/>
      <c r="X35" s="166"/>
      <c r="Y35" s="166"/>
      <c r="Z35" s="166"/>
      <c r="AA35" s="166"/>
      <c r="AB35" s="166"/>
      <c r="AC35" s="166"/>
      <c r="AD35" s="166"/>
      <c r="AE35" s="166"/>
      <c r="AF35" s="166"/>
      <c r="AG35" s="166"/>
      <c r="AH35" s="166"/>
      <c r="AI35" s="166"/>
      <c r="AJ35" s="166"/>
    </row>
    <row r="36" customFormat="false" ht="12.75" hidden="false" customHeight="true" outlineLevel="0" collapsed="false">
      <c r="A36" s="49" t="s">
        <v>175</v>
      </c>
      <c r="D36" s="177" t="n">
        <f aca="false">H173</f>
        <v>0</v>
      </c>
      <c r="E36" s="1"/>
      <c r="F36" s="227" t="s">
        <v>176</v>
      </c>
      <c r="G36" s="70"/>
      <c r="H36" s="234"/>
      <c r="I36" s="234"/>
      <c r="J36" s="234" t="n">
        <f aca="false">N50</f>
        <v>0</v>
      </c>
      <c r="K36" s="234" t="n">
        <f aca="false">N38</f>
        <v>15520</v>
      </c>
      <c r="L36" s="235"/>
      <c r="M36" s="1"/>
      <c r="N36" s="167" t="n">
        <v>0</v>
      </c>
      <c r="O36" s="221"/>
      <c r="P36" s="167" t="n">
        <v>0</v>
      </c>
      <c r="Q36" s="1"/>
      <c r="R36" s="70"/>
      <c r="S36" s="165" t="n">
        <f aca="false">+S35+1</f>
        <v>37193</v>
      </c>
      <c r="T36" s="166"/>
      <c r="U36" s="166"/>
      <c r="V36" s="166"/>
      <c r="W36" s="166"/>
      <c r="X36" s="166"/>
      <c r="Y36" s="166"/>
      <c r="Z36" s="166"/>
      <c r="AA36" s="166"/>
      <c r="AB36" s="166"/>
      <c r="AC36" s="166"/>
      <c r="AD36" s="166"/>
      <c r="AE36" s="166"/>
      <c r="AF36" s="166"/>
      <c r="AG36" s="166"/>
      <c r="AH36" s="166"/>
      <c r="AI36" s="166"/>
      <c r="AJ36" s="166"/>
    </row>
    <row r="37" customFormat="false" ht="12.75" hidden="false" customHeight="true" outlineLevel="0" collapsed="false">
      <c r="A37" s="49" t="s">
        <v>177</v>
      </c>
      <c r="D37" s="177" t="n">
        <f aca="false">SUM(E87+E88)*-1</f>
        <v>-0</v>
      </c>
      <c r="E37" s="1"/>
      <c r="F37" s="227" t="s">
        <v>178</v>
      </c>
      <c r="G37" s="70"/>
      <c r="H37" s="236" t="n">
        <f aca="false">N16</f>
        <v>0</v>
      </c>
      <c r="I37" s="236"/>
      <c r="J37" s="234"/>
      <c r="K37" s="234"/>
      <c r="L37" s="235"/>
      <c r="M37" s="1"/>
      <c r="N37" s="167" t="n">
        <v>0</v>
      </c>
      <c r="O37" s="221"/>
      <c r="P37" s="167" t="n">
        <v>0</v>
      </c>
      <c r="Q37" s="1"/>
      <c r="R37" s="70"/>
      <c r="S37" s="165" t="n">
        <f aca="false">+S36+1</f>
        <v>37194</v>
      </c>
      <c r="T37" s="166"/>
      <c r="U37" s="166"/>
      <c r="V37" s="166"/>
      <c r="W37" s="166"/>
      <c r="X37" s="166"/>
      <c r="Y37" s="166"/>
      <c r="Z37" s="166"/>
      <c r="AA37" s="166"/>
      <c r="AB37" s="166"/>
      <c r="AC37" s="166"/>
      <c r="AD37" s="166"/>
      <c r="AE37" s="166"/>
      <c r="AF37" s="166"/>
      <c r="AG37" s="166"/>
      <c r="AH37" s="166"/>
      <c r="AI37" s="166"/>
      <c r="AJ37" s="166"/>
    </row>
    <row r="38" customFormat="false" ht="12.75" hidden="false" customHeight="true" outlineLevel="0" collapsed="false">
      <c r="A38" s="155" t="s">
        <v>179</v>
      </c>
      <c r="D38" s="182" t="n">
        <f aca="false">SUM(D28:D37)</f>
        <v>15520</v>
      </c>
      <c r="E38" s="1"/>
      <c r="F38" s="227" t="s">
        <v>180</v>
      </c>
      <c r="G38" s="70"/>
      <c r="H38" s="236" t="n">
        <f aca="false">N24</f>
        <v>0</v>
      </c>
      <c r="I38" s="236" t="n">
        <f aca="false">H38</f>
        <v>0</v>
      </c>
      <c r="J38" s="234"/>
      <c r="K38" s="234"/>
      <c r="L38" s="235"/>
      <c r="M38" s="1"/>
      <c r="N38" s="182" t="n">
        <v>15520</v>
      </c>
      <c r="O38" s="182" t="n">
        <f aca="false">SUM(O28:O36)</f>
        <v>0</v>
      </c>
      <c r="P38" s="182" t="n">
        <v>15520</v>
      </c>
      <c r="Q38" s="1"/>
      <c r="R38" s="70"/>
      <c r="S38" s="237" t="n">
        <f aca="false">+S37+1</f>
        <v>37195</v>
      </c>
      <c r="T38" s="238"/>
      <c r="U38" s="238"/>
      <c r="V38" s="238"/>
      <c r="W38" s="238"/>
      <c r="X38" s="238"/>
      <c r="Y38" s="238"/>
      <c r="Z38" s="238"/>
      <c r="AA38" s="238"/>
      <c r="AB38" s="238"/>
      <c r="AC38" s="238"/>
      <c r="AD38" s="238"/>
      <c r="AE38" s="238"/>
      <c r="AF38" s="238"/>
      <c r="AG38" s="238"/>
      <c r="AH38" s="238"/>
      <c r="AI38" s="238"/>
      <c r="AJ38" s="238"/>
    </row>
    <row r="39" customFormat="false" ht="12.75" hidden="false" customHeight="true" outlineLevel="0" collapsed="false">
      <c r="A39" s="1"/>
      <c r="D39" s="1"/>
      <c r="F39" s="227" t="s">
        <v>181</v>
      </c>
      <c r="G39" s="70"/>
      <c r="H39" s="236" t="n">
        <f aca="false">D28</f>
        <v>15520</v>
      </c>
      <c r="I39" s="236"/>
      <c r="J39" s="234"/>
      <c r="K39" s="234"/>
      <c r="L39" s="235"/>
      <c r="M39" s="1"/>
      <c r="N39" s="1"/>
      <c r="O39" s="1"/>
      <c r="P39" s="1"/>
      <c r="Q39" s="1"/>
      <c r="R39" s="70"/>
      <c r="S39" s="70"/>
      <c r="U39" s="213"/>
      <c r="V39" s="213"/>
      <c r="W39" s="213"/>
      <c r="X39" s="213"/>
      <c r="Y39" s="213"/>
      <c r="Z39" s="213"/>
      <c r="AA39" s="213"/>
      <c r="AB39" s="213"/>
      <c r="AC39" s="213"/>
    </row>
    <row r="40" customFormat="false" ht="12.75" hidden="false" customHeight="true" outlineLevel="0" collapsed="false">
      <c r="A40" s="148" t="s">
        <v>182</v>
      </c>
      <c r="D40" s="182" t="n">
        <f aca="false">+D38+D24+D16</f>
        <v>15520</v>
      </c>
      <c r="E40" s="1"/>
      <c r="F40" s="187"/>
      <c r="G40" s="70"/>
      <c r="H40" s="239"/>
      <c r="I40" s="236"/>
      <c r="J40" s="234"/>
      <c r="K40" s="234"/>
      <c r="L40" s="235"/>
      <c r="M40" s="1"/>
      <c r="N40" s="182" t="n">
        <v>15520</v>
      </c>
      <c r="O40" s="182" t="n">
        <f aca="false">+O38+O24+O16</f>
        <v>0</v>
      </c>
      <c r="P40" s="182" t="n">
        <v>15520</v>
      </c>
      <c r="Q40" s="1"/>
      <c r="R40" s="70"/>
      <c r="S40" s="1"/>
      <c r="T40" s="1"/>
      <c r="U40" s="1"/>
    </row>
    <row r="41" customFormat="false" ht="12.75" hidden="false" customHeight="true" outlineLevel="0" collapsed="false">
      <c r="A41" s="1"/>
      <c r="C41" s="4"/>
      <c r="D41" s="1"/>
      <c r="E41" s="1"/>
      <c r="F41" s="227" t="s">
        <v>183</v>
      </c>
      <c r="G41" s="9"/>
      <c r="H41" s="236" t="n">
        <f aca="false">E117</f>
        <v>465</v>
      </c>
      <c r="I41" s="236" t="n">
        <f aca="false">E108</f>
        <v>465</v>
      </c>
      <c r="J41" s="234" t="n">
        <f aca="false">E71+E72+E73</f>
        <v>0</v>
      </c>
      <c r="K41" s="234" t="n">
        <f aca="false">SUM(D29:D37)</f>
        <v>0</v>
      </c>
      <c r="L41" s="235" t="n">
        <f aca="false">SUM(E29:E37)</f>
        <v>0</v>
      </c>
      <c r="M41" s="1"/>
      <c r="N41" s="1"/>
      <c r="O41" s="1"/>
      <c r="P41" s="1"/>
      <c r="Q41" s="1"/>
      <c r="R41" s="70"/>
      <c r="S41" s="1"/>
      <c r="T41" s="1"/>
      <c r="U41" s="1"/>
      <c r="AN41" s="1"/>
      <c r="AO41" s="1"/>
      <c r="AP41" s="1"/>
      <c r="AQ41" s="1"/>
      <c r="AR41" s="1"/>
      <c r="AS41" s="1"/>
    </row>
    <row r="42" customFormat="false" ht="12.75" hidden="false" customHeight="true" outlineLevel="0" collapsed="false">
      <c r="A42" s="127"/>
      <c r="C42" s="4"/>
      <c r="E42" s="1"/>
      <c r="F42" s="227" t="s">
        <v>178</v>
      </c>
      <c r="G42" s="70"/>
      <c r="H42" s="239"/>
      <c r="I42" s="239"/>
      <c r="J42" s="239"/>
      <c r="K42" s="240"/>
      <c r="L42" s="241"/>
      <c r="M42" s="1"/>
      <c r="N42" s="1"/>
      <c r="O42" s="1"/>
      <c r="P42" s="1"/>
      <c r="Q42" s="70"/>
      <c r="R42" s="70"/>
      <c r="S42" s="1"/>
      <c r="T42" s="1"/>
      <c r="U42" s="1"/>
      <c r="AN42" s="1"/>
      <c r="AO42" s="1"/>
      <c r="AP42" s="1"/>
      <c r="AQ42" s="1"/>
      <c r="AR42" s="1"/>
      <c r="AS42" s="1"/>
    </row>
    <row r="43" customFormat="false" ht="12.75" hidden="false" customHeight="true" outlineLevel="0" collapsed="false">
      <c r="A43" s="148" t="s">
        <v>184</v>
      </c>
      <c r="C43" s="4"/>
      <c r="D43" s="70"/>
      <c r="E43" s="9"/>
      <c r="F43" s="227" t="s">
        <v>180</v>
      </c>
      <c r="G43" s="70"/>
      <c r="H43" s="236"/>
      <c r="I43" s="236"/>
      <c r="J43" s="234"/>
      <c r="K43" s="234"/>
      <c r="L43" s="235" t="n">
        <f aca="false">+H138</f>
        <v>0</v>
      </c>
      <c r="M43" s="1"/>
      <c r="N43" s="1"/>
      <c r="O43" s="1"/>
      <c r="P43" s="1"/>
      <c r="Q43" s="70"/>
      <c r="R43" s="70"/>
      <c r="S43" s="1"/>
      <c r="T43" s="1"/>
      <c r="U43" s="1"/>
      <c r="AN43" s="1"/>
      <c r="AO43" s="1"/>
      <c r="AP43" s="1"/>
      <c r="AQ43" s="1"/>
      <c r="AR43" s="1"/>
      <c r="AS43" s="1"/>
    </row>
    <row r="44" customFormat="false" ht="12.75" hidden="false" customHeight="true" outlineLevel="0" collapsed="false">
      <c r="A44" s="242" t="s">
        <v>185</v>
      </c>
      <c r="C44" s="4"/>
      <c r="D44" s="243" t="n">
        <f aca="false">N50</f>
        <v>0</v>
      </c>
      <c r="E44" s="9"/>
      <c r="F44" s="227" t="s">
        <v>186</v>
      </c>
      <c r="G44" s="70"/>
      <c r="H44" s="236"/>
      <c r="I44" s="236"/>
      <c r="J44" s="234"/>
      <c r="K44" s="240"/>
      <c r="L44" s="241"/>
      <c r="M44" s="1"/>
      <c r="N44" s="244" t="n">
        <v>0</v>
      </c>
      <c r="O44" s="244" t="n">
        <f aca="false">D50-P50</f>
        <v>0</v>
      </c>
      <c r="P44" s="243" t="n">
        <v>0</v>
      </c>
      <c r="Q44" s="70"/>
      <c r="R44" s="70"/>
      <c r="S44" s="1"/>
      <c r="T44" s="1"/>
      <c r="U44" s="1"/>
      <c r="AN44" s="1"/>
      <c r="AO44" s="1"/>
      <c r="AP44" s="1"/>
      <c r="AQ44" s="1"/>
      <c r="AR44" s="1"/>
      <c r="AS44" s="1"/>
    </row>
    <row r="45" customFormat="false" ht="12.75" hidden="false" customHeight="true" outlineLevel="0" collapsed="false">
      <c r="A45" s="245" t="s">
        <v>187</v>
      </c>
      <c r="C45" s="4"/>
      <c r="D45" s="177" t="n">
        <v>0</v>
      </c>
      <c r="E45" s="9"/>
      <c r="F45" s="227" t="s">
        <v>142</v>
      </c>
      <c r="G45" s="9"/>
      <c r="H45" s="236" t="n">
        <f aca="false">SUM(H37:H41)</f>
        <v>15985</v>
      </c>
      <c r="I45" s="236" t="n">
        <f aca="false">SUM(I37:I41)</f>
        <v>465</v>
      </c>
      <c r="J45" s="236" t="n">
        <f aca="false">SUM(J35:J41)</f>
        <v>0</v>
      </c>
      <c r="K45" s="234" t="n">
        <f aca="false">K36+K41</f>
        <v>15520</v>
      </c>
      <c r="L45" s="235" t="n">
        <f aca="false">+F275</f>
        <v>0</v>
      </c>
      <c r="M45" s="1"/>
      <c r="N45" s="246" t="n">
        <v>0</v>
      </c>
      <c r="O45" s="246"/>
      <c r="P45" s="177" t="n">
        <v>0</v>
      </c>
      <c r="Q45" s="70"/>
      <c r="R45" s="70"/>
      <c r="S45" s="1"/>
      <c r="T45" s="1"/>
      <c r="U45" s="1"/>
      <c r="AN45" s="1"/>
      <c r="AO45" s="1"/>
      <c r="AP45" s="1"/>
      <c r="AQ45" s="1"/>
      <c r="AR45" s="1"/>
      <c r="AS45" s="1"/>
    </row>
    <row r="46" customFormat="false" ht="12.75" hidden="false" customHeight="true" outlineLevel="0" collapsed="false">
      <c r="A46" s="245" t="s">
        <v>188</v>
      </c>
      <c r="C46" s="4"/>
      <c r="D46" s="177" t="n">
        <f aca="false">E71</f>
        <v>0</v>
      </c>
      <c r="E46" s="1"/>
      <c r="F46" s="187"/>
      <c r="G46" s="9"/>
      <c r="H46" s="240"/>
      <c r="I46" s="240"/>
      <c r="J46" s="234"/>
      <c r="K46" s="240"/>
      <c r="L46" s="241"/>
      <c r="M46" s="1"/>
      <c r="N46" s="246" t="n">
        <v>0</v>
      </c>
      <c r="O46" s="246"/>
      <c r="P46" s="177" t="n">
        <v>0</v>
      </c>
      <c r="Q46" s="70"/>
      <c r="R46" s="70"/>
      <c r="S46" s="1"/>
      <c r="T46" s="1"/>
      <c r="U46" s="1"/>
      <c r="AN46" s="1"/>
      <c r="AO46" s="1"/>
      <c r="AP46" s="1"/>
      <c r="AQ46" s="1"/>
      <c r="AR46" s="1"/>
      <c r="AS46" s="1"/>
    </row>
    <row r="47" customFormat="false" ht="12.75" hidden="false" customHeight="true" outlineLevel="0" collapsed="false">
      <c r="A47" s="245" t="s">
        <v>189</v>
      </c>
      <c r="C47" s="4"/>
      <c r="D47" s="177" t="n">
        <f aca="false">E72</f>
        <v>0</v>
      </c>
      <c r="E47" s="1"/>
      <c r="F47" s="227"/>
      <c r="G47" s="247" t="s">
        <v>83</v>
      </c>
      <c r="H47" s="248" t="n">
        <f aca="false">H45-D40</f>
        <v>465</v>
      </c>
      <c r="I47" s="248" t="n">
        <f aca="false">+I45-D24</f>
        <v>465</v>
      </c>
      <c r="J47" s="248" t="n">
        <f aca="false">+J45-D50</f>
        <v>0</v>
      </c>
      <c r="K47" s="249" t="n">
        <f aca="false">+K45-D38</f>
        <v>0</v>
      </c>
      <c r="L47" s="250" t="n">
        <f aca="false">+L43-L45</f>
        <v>0</v>
      </c>
      <c r="M47" s="1"/>
      <c r="N47" s="246" t="n">
        <v>0</v>
      </c>
      <c r="O47" s="246"/>
      <c r="P47" s="177" t="n">
        <v>0</v>
      </c>
      <c r="Q47" s="70"/>
      <c r="R47" s="70"/>
      <c r="AN47" s="1"/>
      <c r="AO47" s="1"/>
      <c r="AP47" s="1"/>
      <c r="AQ47" s="1"/>
      <c r="AR47" s="1"/>
      <c r="AS47" s="1"/>
    </row>
    <row r="48" customFormat="false" ht="12.75" hidden="false" customHeight="true" outlineLevel="0" collapsed="false">
      <c r="A48" s="245" t="s">
        <v>190</v>
      </c>
      <c r="C48" s="4"/>
      <c r="D48" s="177" t="n">
        <f aca="false">E73</f>
        <v>0</v>
      </c>
      <c r="E48" s="1"/>
      <c r="F48" s="251"/>
      <c r="G48" s="252"/>
      <c r="H48" s="253"/>
      <c r="I48" s="253"/>
      <c r="J48" s="254"/>
      <c r="K48" s="255"/>
      <c r="L48" s="256"/>
      <c r="M48" s="1"/>
      <c r="N48" s="246" t="n">
        <v>0</v>
      </c>
      <c r="O48" s="246"/>
      <c r="P48" s="177" t="n">
        <v>0</v>
      </c>
      <c r="Q48" s="70"/>
      <c r="R48" s="70"/>
      <c r="AN48" s="1"/>
      <c r="AO48" s="1"/>
      <c r="AP48" s="1"/>
      <c r="AQ48" s="1"/>
      <c r="AR48" s="1"/>
      <c r="AS48" s="1"/>
    </row>
    <row r="49" customFormat="false" ht="12.75" hidden="true" customHeight="true" outlineLevel="0" collapsed="false">
      <c r="A49" s="245" t="s">
        <v>191</v>
      </c>
      <c r="C49" s="4"/>
      <c r="D49" s="177" t="n">
        <v>0</v>
      </c>
      <c r="E49" s="1"/>
      <c r="F49" s="1"/>
      <c r="G49" s="1"/>
      <c r="H49" s="1"/>
      <c r="I49" s="1"/>
      <c r="J49" s="213"/>
      <c r="K49" s="1"/>
      <c r="L49" s="1"/>
      <c r="M49" s="1"/>
      <c r="N49" s="177" t="n">
        <v>0</v>
      </c>
      <c r="O49" s="177" t="n">
        <v>0</v>
      </c>
      <c r="P49" s="204" t="n">
        <v>0</v>
      </c>
      <c r="Q49" s="70"/>
      <c r="R49" s="70"/>
      <c r="AN49" s="1"/>
      <c r="AO49" s="1"/>
      <c r="AP49" s="1"/>
      <c r="AQ49" s="1"/>
      <c r="AR49" s="1"/>
      <c r="AS49" s="1"/>
    </row>
    <row r="50" customFormat="false" ht="12.75" hidden="false" customHeight="true" outlineLevel="0" collapsed="false">
      <c r="A50" s="245" t="s">
        <v>192</v>
      </c>
      <c r="C50" s="4"/>
      <c r="D50" s="257" t="n">
        <f aca="false">SUM(D44:D48)</f>
        <v>0</v>
      </c>
      <c r="E50" s="1"/>
      <c r="F50" s="1"/>
      <c r="G50" s="1"/>
      <c r="H50" s="1"/>
      <c r="I50" s="1"/>
      <c r="J50" s="213"/>
      <c r="K50" s="1"/>
      <c r="L50" s="1"/>
      <c r="M50" s="1"/>
      <c r="N50" s="257" t="n">
        <v>0</v>
      </c>
      <c r="O50" s="257" t="n">
        <f aca="false">SUM(O44:O48)</f>
        <v>0</v>
      </c>
      <c r="P50" s="257" t="n">
        <v>0</v>
      </c>
      <c r="Q50" s="70"/>
      <c r="R50" s="70"/>
      <c r="V50" s="258" t="n">
        <f aca="false">Y55+AA55</f>
        <v>0</v>
      </c>
      <c r="AN50" s="1"/>
      <c r="AO50" s="1"/>
      <c r="AP50" s="1"/>
      <c r="AQ50" s="1"/>
      <c r="AR50" s="1"/>
      <c r="AS50" s="1"/>
    </row>
    <row r="51" customFormat="false" ht="12.75" hidden="false" customHeight="true" outlineLevel="0" collapsed="false">
      <c r="A51" s="127"/>
      <c r="C51" s="4"/>
      <c r="D51" s="1"/>
      <c r="E51" s="213"/>
      <c r="F51" s="1"/>
      <c r="G51" s="155"/>
      <c r="H51" s="213"/>
      <c r="I51" s="1"/>
      <c r="J51" s="213"/>
      <c r="K51" s="1"/>
      <c r="L51" s="1"/>
      <c r="M51" s="1"/>
      <c r="N51" s="1"/>
      <c r="O51" s="1"/>
      <c r="P51" s="1"/>
      <c r="Q51" s="70"/>
      <c r="R51" s="70"/>
      <c r="V51" s="258" t="n">
        <f aca="false">W55</f>
        <v>0</v>
      </c>
      <c r="AN51" s="1"/>
      <c r="AO51" s="1"/>
      <c r="AP51" s="1"/>
      <c r="AQ51" s="1"/>
      <c r="AR51" s="1"/>
      <c r="AS51" s="1"/>
    </row>
    <row r="52" customFormat="false" ht="12.75" hidden="false" customHeight="true" outlineLevel="0" collapsed="false">
      <c r="A52" s="1"/>
      <c r="B52" s="1"/>
      <c r="C52" s="1"/>
      <c r="D52" s="1"/>
      <c r="G52" s="1"/>
      <c r="H52" s="1"/>
      <c r="I52" s="1"/>
      <c r="J52" s="213"/>
      <c r="K52" s="1"/>
      <c r="L52" s="1"/>
      <c r="M52" s="1"/>
      <c r="N52" s="1"/>
      <c r="O52" s="1"/>
      <c r="P52" s="1"/>
      <c r="Q52" s="70"/>
      <c r="R52" s="70"/>
      <c r="AN52" s="1"/>
      <c r="AO52" s="1"/>
      <c r="AP52" s="1"/>
      <c r="AQ52" s="1"/>
      <c r="AR52" s="1"/>
      <c r="AS52" s="1"/>
    </row>
    <row r="53" customFormat="false" ht="12.75" hidden="false" customHeight="true" outlineLevel="0" collapsed="false">
      <c r="A53" s="148" t="s">
        <v>193</v>
      </c>
      <c r="C53" s="4"/>
      <c r="D53" s="209" t="n">
        <v>15520</v>
      </c>
      <c r="E53" s="1"/>
      <c r="F53" s="1"/>
      <c r="G53" s="1"/>
      <c r="H53" s="1"/>
      <c r="I53" s="1"/>
      <c r="J53" s="70"/>
      <c r="K53" s="1"/>
      <c r="L53" s="1"/>
      <c r="M53" s="1"/>
      <c r="N53" s="1"/>
      <c r="O53" s="1"/>
      <c r="P53" s="1"/>
      <c r="Q53" s="70"/>
      <c r="R53" s="70"/>
      <c r="AJ53" s="1"/>
      <c r="AK53" s="1"/>
      <c r="AN53" s="1"/>
      <c r="AO53" s="1"/>
      <c r="AP53" s="1"/>
      <c r="AQ53" s="1"/>
      <c r="AR53" s="1"/>
      <c r="AS53" s="1"/>
    </row>
    <row r="54" customFormat="false" ht="12.75" hidden="false" customHeight="true" outlineLevel="0" collapsed="false">
      <c r="A54" s="1"/>
      <c r="E54" s="1"/>
      <c r="F54" s="1"/>
      <c r="G54" s="1"/>
      <c r="H54" s="1"/>
      <c r="I54" s="1"/>
      <c r="J54" s="70"/>
      <c r="K54" s="1"/>
      <c r="L54" s="1"/>
      <c r="M54" s="1"/>
      <c r="N54" s="1"/>
      <c r="O54" s="1"/>
      <c r="P54" s="1"/>
      <c r="Q54" s="70"/>
      <c r="R54" s="70"/>
      <c r="AJ54" s="1"/>
      <c r="AK54" s="1"/>
      <c r="AN54" s="1"/>
      <c r="AO54" s="1"/>
      <c r="AP54" s="1"/>
      <c r="AQ54" s="1"/>
      <c r="AR54" s="1"/>
      <c r="AS54" s="1"/>
    </row>
    <row r="55" customFormat="false" ht="12.75" hidden="true" customHeight="true" outlineLevel="0" collapsed="false">
      <c r="A55" s="1"/>
      <c r="E55" s="1"/>
      <c r="F55" s="1"/>
      <c r="G55" s="1"/>
      <c r="H55" s="1"/>
      <c r="I55" s="1"/>
      <c r="J55" s="70"/>
      <c r="K55" s="1"/>
      <c r="L55" s="1"/>
      <c r="M55" s="1"/>
      <c r="N55" s="1"/>
      <c r="O55" s="1"/>
      <c r="P55" s="1"/>
      <c r="Q55" s="70"/>
      <c r="R55" s="70"/>
      <c r="AJ55" s="1"/>
      <c r="AK55" s="1"/>
      <c r="AN55" s="1"/>
      <c r="AO55" s="1"/>
      <c r="AP55" s="1"/>
      <c r="AQ55" s="1"/>
      <c r="AR55" s="1"/>
      <c r="AS55" s="1"/>
    </row>
    <row r="56" customFormat="false" ht="12.75" hidden="true" customHeight="true" outlineLevel="0" collapsed="false">
      <c r="A56" s="1"/>
      <c r="E56" s="1"/>
      <c r="F56" s="1"/>
      <c r="G56" s="1"/>
      <c r="H56" s="1"/>
      <c r="I56" s="1"/>
      <c r="J56" s="70"/>
      <c r="K56" s="70"/>
      <c r="L56" s="247"/>
      <c r="M56" s="40"/>
      <c r="N56" s="40"/>
      <c r="O56" s="70"/>
      <c r="P56" s="70"/>
      <c r="Q56" s="70"/>
      <c r="R56" s="70"/>
      <c r="AJ56" s="1"/>
      <c r="AK56" s="1"/>
      <c r="AN56" s="1"/>
      <c r="AO56" s="1"/>
      <c r="AP56" s="1"/>
      <c r="AQ56" s="1"/>
      <c r="AR56" s="1"/>
      <c r="AS56" s="1"/>
    </row>
    <row r="57" customFormat="false" ht="12.75" hidden="true" customHeight="true" outlineLevel="0" collapsed="false">
      <c r="A57" s="1"/>
      <c r="D57" s="1"/>
      <c r="E57" s="1"/>
      <c r="F57" s="1"/>
      <c r="G57" s="1"/>
      <c r="H57" s="1"/>
      <c r="I57" s="259"/>
      <c r="J57" s="70"/>
      <c r="K57" s="70"/>
      <c r="L57" s="247"/>
      <c r="M57" s="40"/>
      <c r="N57" s="40"/>
      <c r="O57" s="70"/>
      <c r="P57" s="70"/>
      <c r="Q57" s="70"/>
      <c r="R57" s="70"/>
      <c r="AJ57" s="1"/>
      <c r="AK57" s="1"/>
      <c r="AN57" s="1"/>
      <c r="AO57" s="1"/>
      <c r="AP57" s="1"/>
      <c r="AQ57" s="1"/>
      <c r="AR57" s="1"/>
      <c r="AS57" s="1"/>
    </row>
    <row r="58" customFormat="false" ht="12.75" hidden="true" customHeight="true" outlineLevel="0" collapsed="false">
      <c r="A58" s="1"/>
      <c r="D58" s="1"/>
      <c r="E58" s="1"/>
      <c r="F58" s="1"/>
      <c r="G58" s="1"/>
      <c r="H58" s="1"/>
      <c r="I58" s="259"/>
      <c r="J58" s="70"/>
      <c r="K58" s="70"/>
      <c r="L58" s="247"/>
      <c r="M58" s="40"/>
      <c r="N58" s="40"/>
      <c r="O58" s="70"/>
      <c r="P58" s="70"/>
      <c r="Q58" s="70"/>
      <c r="R58" s="70"/>
      <c r="AJ58" s="1"/>
      <c r="AK58" s="1"/>
      <c r="AN58" s="1"/>
      <c r="AO58" s="1"/>
      <c r="AP58" s="1"/>
      <c r="AQ58" s="1"/>
      <c r="AR58" s="1"/>
      <c r="AS58" s="1"/>
    </row>
    <row r="59" customFormat="false" ht="12.75" hidden="true" customHeight="true" outlineLevel="0" collapsed="false">
      <c r="A59" s="1"/>
      <c r="D59" s="1"/>
      <c r="E59" s="1"/>
      <c r="F59" s="1"/>
      <c r="G59" s="1"/>
      <c r="H59" s="1"/>
      <c r="I59" s="259"/>
      <c r="J59" s="70"/>
      <c r="K59" s="70"/>
      <c r="L59" s="247"/>
      <c r="M59" s="40"/>
      <c r="N59" s="40"/>
      <c r="O59" s="70"/>
      <c r="P59" s="70"/>
      <c r="Q59" s="70"/>
      <c r="R59" s="70"/>
      <c r="AJ59" s="1"/>
      <c r="AK59" s="1"/>
      <c r="AN59" s="1"/>
      <c r="AO59" s="1"/>
      <c r="AP59" s="1"/>
      <c r="AQ59" s="1"/>
      <c r="AR59" s="1"/>
      <c r="AS59" s="1"/>
    </row>
    <row r="60" customFormat="false" ht="12.75" hidden="true" customHeight="true" outlineLevel="0" collapsed="false">
      <c r="A60" s="1"/>
      <c r="D60" s="1"/>
      <c r="E60" s="1"/>
      <c r="F60" s="1"/>
      <c r="G60" s="1"/>
      <c r="H60" s="1"/>
      <c r="I60" s="259"/>
      <c r="J60" s="70"/>
      <c r="K60" s="70"/>
      <c r="L60" s="247"/>
      <c r="M60" s="40"/>
      <c r="N60" s="40"/>
      <c r="O60" s="70"/>
      <c r="P60" s="70"/>
      <c r="Q60" s="70"/>
      <c r="R60" s="70"/>
      <c r="AJ60" s="1"/>
      <c r="AK60" s="1"/>
      <c r="AN60" s="1"/>
      <c r="AO60" s="1"/>
      <c r="AP60" s="1"/>
      <c r="AQ60" s="1"/>
      <c r="AR60" s="1"/>
      <c r="AS60" s="1"/>
    </row>
    <row r="61" customFormat="false" ht="12.75" hidden="true" customHeight="true" outlineLevel="0" collapsed="false">
      <c r="A61" s="1"/>
      <c r="D61" s="1"/>
      <c r="E61" s="1"/>
      <c r="F61" s="1"/>
      <c r="G61" s="1"/>
      <c r="H61" s="1"/>
      <c r="I61" s="259"/>
      <c r="J61" s="70"/>
      <c r="K61" s="70"/>
      <c r="L61" s="247"/>
      <c r="M61" s="40"/>
      <c r="N61" s="40"/>
      <c r="O61" s="70"/>
      <c r="P61" s="70"/>
      <c r="Q61" s="70"/>
      <c r="R61" s="70"/>
      <c r="AJ61" s="1"/>
      <c r="AK61" s="1"/>
      <c r="AN61" s="1"/>
      <c r="AO61" s="1"/>
      <c r="AP61" s="1"/>
      <c r="AQ61" s="1"/>
      <c r="AR61" s="1"/>
      <c r="AS61" s="1"/>
    </row>
    <row r="62" customFormat="false" ht="12.75" hidden="true" customHeight="true" outlineLevel="0" collapsed="false">
      <c r="A62" s="1"/>
      <c r="D62" s="1"/>
      <c r="E62" s="1"/>
      <c r="F62" s="1"/>
      <c r="G62" s="1"/>
      <c r="H62" s="1"/>
      <c r="I62" s="1"/>
      <c r="J62" s="70"/>
      <c r="K62" s="70"/>
      <c r="L62" s="247"/>
      <c r="M62" s="40"/>
      <c r="N62" s="40"/>
      <c r="O62" s="70"/>
      <c r="P62" s="70"/>
      <c r="Q62" s="70"/>
      <c r="R62" s="70"/>
      <c r="AJ62" s="1"/>
      <c r="AK62" s="1"/>
      <c r="AN62" s="1"/>
      <c r="AO62" s="1"/>
      <c r="AP62" s="1"/>
      <c r="AQ62" s="1"/>
      <c r="AR62" s="1"/>
      <c r="AS62" s="1"/>
    </row>
    <row r="63" customFormat="false" ht="12.75" hidden="false" customHeight="true" outlineLevel="0" collapsed="false">
      <c r="A63" s="1"/>
      <c r="E63" s="1"/>
      <c r="F63" s="1"/>
      <c r="G63" s="1"/>
      <c r="H63" s="1"/>
      <c r="I63" s="1"/>
      <c r="J63" s="70"/>
      <c r="K63" s="70"/>
      <c r="L63" s="247"/>
      <c r="M63" s="40"/>
      <c r="N63" s="40"/>
      <c r="O63" s="70"/>
      <c r="P63" s="70"/>
      <c r="Q63" s="70"/>
      <c r="R63" s="70"/>
      <c r="AJ63" s="1"/>
      <c r="AK63" s="1"/>
      <c r="AN63" s="1"/>
      <c r="AO63" s="1"/>
      <c r="AP63" s="1"/>
      <c r="AQ63" s="1"/>
      <c r="AR63" s="1"/>
      <c r="AS63" s="1"/>
    </row>
    <row r="64" customFormat="false" ht="12.75" hidden="false" customHeight="true" outlineLevel="0" collapsed="false">
      <c r="A64" s="1"/>
      <c r="E64" s="1"/>
      <c r="F64" s="1"/>
      <c r="G64" s="1"/>
      <c r="H64" s="260" t="s">
        <v>81</v>
      </c>
      <c r="I64" s="1"/>
      <c r="J64" s="70"/>
      <c r="K64" s="70"/>
      <c r="L64" s="247"/>
      <c r="M64" s="40"/>
      <c r="N64" s="40"/>
      <c r="O64" s="70"/>
      <c r="P64" s="70"/>
      <c r="Q64" s="70"/>
      <c r="R64" s="70"/>
      <c r="AJ64" s="1"/>
      <c r="AK64" s="1"/>
      <c r="AN64" s="1"/>
      <c r="AO64" s="1"/>
      <c r="AP64" s="1"/>
      <c r="AQ64" s="1"/>
      <c r="AR64" s="1"/>
      <c r="AS64" s="1"/>
    </row>
    <row r="65" customFormat="false" ht="12.75" hidden="false" customHeight="true" outlineLevel="0" collapsed="false">
      <c r="A65" s="1"/>
      <c r="H65" s="261" t="n">
        <f aca="false">H70</f>
        <v>37165</v>
      </c>
      <c r="I65" s="262" t="n">
        <f aca="false">H65+1</f>
        <v>37166</v>
      </c>
      <c r="J65" s="262" t="n">
        <f aca="false">I65+1</f>
        <v>37167</v>
      </c>
      <c r="K65" s="262" t="n">
        <f aca="false">J65+1</f>
        <v>37168</v>
      </c>
      <c r="L65" s="262" t="n">
        <f aca="false">K65+1</f>
        <v>37169</v>
      </c>
      <c r="M65" s="262" t="n">
        <f aca="false">L65+1</f>
        <v>37170</v>
      </c>
      <c r="N65" s="262" t="n">
        <f aca="false">M65+1</f>
        <v>37171</v>
      </c>
      <c r="O65" s="262" t="n">
        <f aca="false">N65+1</f>
        <v>37172</v>
      </c>
      <c r="P65" s="262" t="n">
        <f aca="false">O65+1</f>
        <v>37173</v>
      </c>
      <c r="Q65" s="262" t="n">
        <f aca="false">P65+1</f>
        <v>37174</v>
      </c>
      <c r="R65" s="262" t="n">
        <f aca="false">Q65+1</f>
        <v>37175</v>
      </c>
      <c r="S65" s="262" t="n">
        <f aca="false">R65+1</f>
        <v>37176</v>
      </c>
      <c r="T65" s="262" t="n">
        <f aca="false">S65+1</f>
        <v>37177</v>
      </c>
      <c r="U65" s="262" t="n">
        <f aca="false">T65+1</f>
        <v>37178</v>
      </c>
      <c r="V65" s="262" t="n">
        <f aca="false">U65+1</f>
        <v>37179</v>
      </c>
      <c r="W65" s="262" t="n">
        <f aca="false">V65+1</f>
        <v>37180</v>
      </c>
      <c r="X65" s="262" t="n">
        <f aca="false">W65+1</f>
        <v>37181</v>
      </c>
      <c r="Y65" s="262" t="n">
        <f aca="false">X65+1</f>
        <v>37182</v>
      </c>
      <c r="Z65" s="262" t="n">
        <f aca="false">Y65+1</f>
        <v>37183</v>
      </c>
      <c r="AA65" s="262" t="n">
        <f aca="false">Z65+1</f>
        <v>37184</v>
      </c>
      <c r="AB65" s="262" t="n">
        <f aca="false">AA65+1</f>
        <v>37185</v>
      </c>
      <c r="AC65" s="262" t="n">
        <f aca="false">AB65+1</f>
        <v>37186</v>
      </c>
      <c r="AD65" s="262" t="n">
        <f aca="false">AC65+1</f>
        <v>37187</v>
      </c>
      <c r="AE65" s="262" t="n">
        <f aca="false">AD65+1</f>
        <v>37188</v>
      </c>
      <c r="AF65" s="262" t="n">
        <f aca="false">AE65+1</f>
        <v>37189</v>
      </c>
      <c r="AG65" s="262" t="n">
        <f aca="false">AF65+1</f>
        <v>37190</v>
      </c>
      <c r="AH65" s="262" t="n">
        <f aca="false">AG65+1</f>
        <v>37191</v>
      </c>
      <c r="AI65" s="262" t="n">
        <f aca="false">AH65+1</f>
        <v>37192</v>
      </c>
      <c r="AJ65" s="262" t="n">
        <f aca="false">AI65+1</f>
        <v>37193</v>
      </c>
      <c r="AK65" s="262" t="n">
        <f aca="false">AJ65+1</f>
        <v>37194</v>
      </c>
      <c r="AL65" s="263" t="n">
        <f aca="false">AK65+1</f>
        <v>37195</v>
      </c>
      <c r="AN65" s="1"/>
      <c r="AO65" s="1"/>
      <c r="AP65" s="1"/>
      <c r="AQ65" s="1"/>
      <c r="AR65" s="1"/>
      <c r="AS65" s="1"/>
    </row>
    <row r="66" customFormat="false" ht="12.75" hidden="false" customHeight="true" outlineLevel="0" collapsed="false">
      <c r="D66" s="1"/>
      <c r="E66" s="1"/>
      <c r="F66" s="1"/>
      <c r="G66" s="264" t="s">
        <v>194</v>
      </c>
      <c r="H66" s="265" t="n">
        <f aca="false">VLOOKUP(H$65,$S$8:$AG$38,7,0)+VLOOKUP(H$65,$S$8:$AG38,8,0)</f>
        <v>0</v>
      </c>
      <c r="I66" s="265" t="n">
        <f aca="false">VLOOKUP(I$65,$S$8:$AG$38,7,0)+VLOOKUP(I$65,$S$8:$AG38,8,0)</f>
        <v>0</v>
      </c>
      <c r="J66" s="265" t="n">
        <f aca="false">VLOOKUP(J$65,$S$8:$AG$38,7,0)+VLOOKUP(J$65,$S$8:$AG38,8,0)</f>
        <v>0</v>
      </c>
      <c r="K66" s="265" t="n">
        <f aca="false">VLOOKUP(K$65,$S$8:$AG$38,7,0)+VLOOKUP(K$65,$S$8:$AG38,8,0)</f>
        <v>0</v>
      </c>
      <c r="L66" s="265" t="n">
        <f aca="false">VLOOKUP(L$65,$S$8:$AG$38,7,0)+VLOOKUP(L$65,$S$8:$AG38,8,0)</f>
        <v>0</v>
      </c>
      <c r="M66" s="265" t="n">
        <f aca="false">VLOOKUP(M$65,$S$8:$AG$38,7,0)+VLOOKUP(M$65,$S$8:$AG38,8,0)</f>
        <v>0</v>
      </c>
      <c r="N66" s="265" t="n">
        <f aca="false">VLOOKUP(N$65,$S$8:$AG$38,7,0)+VLOOKUP(N$65,$S$8:$AG38,8,0)</f>
        <v>0</v>
      </c>
      <c r="O66" s="265" t="n">
        <f aca="false">VLOOKUP(O$65,$S$8:$AG$38,7,0)+VLOOKUP(O$65,$S$8:$AG38,8,0)</f>
        <v>0</v>
      </c>
      <c r="P66" s="265" t="n">
        <f aca="false">VLOOKUP(P$65,$S$8:$AG$38,7,0)+VLOOKUP(P$65,$S$8:$AG38,8,0)</f>
        <v>0</v>
      </c>
      <c r="Q66" s="265" t="n">
        <f aca="false">VLOOKUP(Q$65,$S$8:$AG$38,7,0)+VLOOKUP(Q$65,$S$8:$AG38,8,0)</f>
        <v>0</v>
      </c>
      <c r="R66" s="265" t="n">
        <f aca="false">VLOOKUP(R$65,$S$8:$AG$38,7,0)+VLOOKUP(R$65,$S$8:$AG38,8,0)</f>
        <v>0</v>
      </c>
      <c r="S66" s="265" t="n">
        <f aca="false">VLOOKUP(S$65,$S$8:$AG$38,7,0)+VLOOKUP(S$65,$S$8:$AG38,8,0)</f>
        <v>0</v>
      </c>
      <c r="T66" s="265" t="n">
        <f aca="false">VLOOKUP(T$65,$S$8:$AG$38,7,0)+VLOOKUP(T$65,$S$8:$AG38,8,0)</f>
        <v>0</v>
      </c>
      <c r="U66" s="265" t="n">
        <f aca="false">VLOOKUP(U$65,$S$8:$AG$38,7,0)+VLOOKUP(U$65,$S$8:$AG38,8,0)</f>
        <v>0</v>
      </c>
      <c r="V66" s="265" t="n">
        <f aca="false">VLOOKUP(V$65,$S$8:$AG$38,7,0)+VLOOKUP(V$65,$S$8:$AG38,8,0)</f>
        <v>0</v>
      </c>
      <c r="W66" s="265" t="n">
        <f aca="false">VLOOKUP(W$65,$S$8:$AG$38,7,0)+VLOOKUP(W$65,$S$8:$AG38,8,0)</f>
        <v>0</v>
      </c>
      <c r="X66" s="265" t="n">
        <f aca="false">VLOOKUP(X$65,$S$8:$AG$38,7,0)+VLOOKUP(X$65,$S$8:$AG38,8,0)</f>
        <v>0</v>
      </c>
      <c r="Y66" s="265" t="n">
        <f aca="false">VLOOKUP(Y$65,$S$8:$AG$38,7,0)+VLOOKUP(Y$65,$S$8:$AG38,8,0)</f>
        <v>0</v>
      </c>
      <c r="Z66" s="265" t="n">
        <f aca="false">VLOOKUP(Z$65,$S$8:$AG$38,7,0)+VLOOKUP(Z$65,$S$8:$AG38,8,0)</f>
        <v>0</v>
      </c>
      <c r="AA66" s="265" t="n">
        <f aca="false">VLOOKUP(AA$65,$S$8:$AG$38,7,0)+VLOOKUP(AA$65,$S$8:$AG38,8,0)</f>
        <v>0</v>
      </c>
      <c r="AB66" s="265" t="n">
        <f aca="false">VLOOKUP(AB$65,$S$8:$AG$38,7,0)+VLOOKUP(AB$65,$S$8:$AG38,8,0)</f>
        <v>0</v>
      </c>
      <c r="AC66" s="265" t="n">
        <f aca="false">VLOOKUP(AC$65,$S$8:$AG$38,7,0)+VLOOKUP(AC$65,$S$8:$AG38,8,0)</f>
        <v>0</v>
      </c>
      <c r="AD66" s="265" t="n">
        <f aca="false">VLOOKUP(AD$65,$S$8:$AG$38,7,0)+VLOOKUP(AD$65,$S$8:$AG38,8,0)</f>
        <v>0</v>
      </c>
      <c r="AE66" s="265" t="n">
        <f aca="false">VLOOKUP(AE$65,$S$8:$AG$38,7,0)+VLOOKUP(AE$65,$S$8:$AG38,8,0)</f>
        <v>0</v>
      </c>
      <c r="AF66" s="265" t="n">
        <f aca="false">VLOOKUP(AF$65,$S$8:$AG$38,7,0)+VLOOKUP(AF$65,$S$8:$AG38,8,0)</f>
        <v>0</v>
      </c>
      <c r="AG66" s="265" t="n">
        <f aca="false">VLOOKUP(AG$65,$S$8:$AG$38,7,0)+VLOOKUP(AG$65,$S$8:$AG38,8,0)</f>
        <v>0</v>
      </c>
      <c r="AH66" s="265" t="n">
        <f aca="false">VLOOKUP(AH$65,$S$8:$AG$38,7,0)+VLOOKUP(AH$65,$S$8:$AG38,8,0)</f>
        <v>0</v>
      </c>
      <c r="AI66" s="265" t="n">
        <f aca="false">VLOOKUP(AI$65,$S$8:$AG$38,7,0)+VLOOKUP(AI$65,$S$8:$AG38,8,0)</f>
        <v>0</v>
      </c>
      <c r="AJ66" s="265" t="n">
        <f aca="false">VLOOKUP(AJ$65,$S$8:$AG$38,7,0)+VLOOKUP(AJ$65,$S$8:$AG38,8,0)</f>
        <v>0</v>
      </c>
      <c r="AK66" s="265" t="n">
        <f aca="false">VLOOKUP(AK$65,$S$8:$AG$38,7,0)+VLOOKUP(AK$65,$S$8:$AG38,8,0)</f>
        <v>0</v>
      </c>
      <c r="AL66" s="265" t="n">
        <f aca="false">VLOOKUP(AL$65,$S$8:$AG$38,7,0)+VLOOKUP(AL$65,$S$8:$AG38,8,0)</f>
        <v>0</v>
      </c>
      <c r="AO66" s="1"/>
      <c r="AP66" s="1"/>
      <c r="AQ66" s="1"/>
      <c r="AR66" s="1"/>
      <c r="AS66" s="1"/>
      <c r="AT66" s="1"/>
    </row>
    <row r="67" customFormat="false" ht="12.75" hidden="false" customHeight="true" outlineLevel="0" collapsed="false">
      <c r="A67" s="266" t="s">
        <v>195</v>
      </c>
      <c r="B67" s="266"/>
      <c r="C67" s="267"/>
      <c r="D67" s="267"/>
      <c r="E67" s="268" t="s">
        <v>196</v>
      </c>
      <c r="F67" s="267"/>
      <c r="G67" s="269" t="s">
        <v>197</v>
      </c>
      <c r="H67" s="270"/>
      <c r="I67" s="271"/>
      <c r="J67" s="271"/>
      <c r="K67" s="271"/>
      <c r="L67" s="271"/>
      <c r="M67" s="271"/>
      <c r="N67" s="271"/>
      <c r="O67" s="271"/>
      <c r="P67" s="271"/>
      <c r="Q67" s="271"/>
      <c r="R67" s="271"/>
      <c r="S67" s="271"/>
      <c r="T67" s="271"/>
      <c r="U67" s="271"/>
      <c r="V67" s="271"/>
      <c r="W67" s="271"/>
      <c r="X67" s="271"/>
      <c r="Y67" s="271"/>
      <c r="Z67" s="271"/>
      <c r="AA67" s="271"/>
      <c r="AB67" s="271"/>
      <c r="AC67" s="271"/>
      <c r="AD67" s="271"/>
      <c r="AE67" s="271"/>
      <c r="AF67" s="271"/>
      <c r="AG67" s="271"/>
      <c r="AH67" s="271"/>
      <c r="AI67" s="271"/>
      <c r="AJ67" s="271"/>
      <c r="AK67" s="271"/>
      <c r="AL67" s="272"/>
      <c r="AM67" s="267"/>
      <c r="AN67" s="267"/>
      <c r="AO67" s="1"/>
      <c r="AP67" s="1"/>
      <c r="AQ67" s="1"/>
      <c r="AR67" s="1"/>
      <c r="AS67" s="1"/>
      <c r="AT67" s="1"/>
    </row>
    <row r="68" customFormat="false" ht="12.75" hidden="false" customHeight="true" outlineLevel="0" collapsed="false">
      <c r="A68" s="273" t="s">
        <v>82</v>
      </c>
      <c r="B68" s="274" t="n">
        <f aca="false">+H47</f>
        <v>465</v>
      </c>
      <c r="C68" s="267"/>
      <c r="D68" s="275" t="s">
        <v>198</v>
      </c>
      <c r="E68" s="275" t="s">
        <v>142</v>
      </c>
      <c r="F68" s="276" t="s">
        <v>199</v>
      </c>
      <c r="G68" s="264" t="s">
        <v>200</v>
      </c>
      <c r="H68" s="277" t="n">
        <f aca="false">SUM(H66:H67)</f>
        <v>0</v>
      </c>
      <c r="I68" s="278" t="n">
        <f aca="false">SUM(I66:I67)</f>
        <v>0</v>
      </c>
      <c r="J68" s="278" t="n">
        <f aca="false">SUM(J66:J67)</f>
        <v>0</v>
      </c>
      <c r="K68" s="278" t="n">
        <f aca="false">SUM(K66:K67)</f>
        <v>0</v>
      </c>
      <c r="L68" s="278" t="n">
        <f aca="false">SUM(L66:L67)</f>
        <v>0</v>
      </c>
      <c r="M68" s="278" t="n">
        <f aca="false">SUM(M66:M67)</f>
        <v>0</v>
      </c>
      <c r="N68" s="278" t="n">
        <f aca="false">SUM(N66:N67)</f>
        <v>0</v>
      </c>
      <c r="O68" s="278" t="n">
        <f aca="false">SUM(O66:O67)</f>
        <v>0</v>
      </c>
      <c r="P68" s="278" t="n">
        <f aca="false">SUM(P66:P67)</f>
        <v>0</v>
      </c>
      <c r="Q68" s="278" t="n">
        <f aca="false">SUM(Q66:Q67)</f>
        <v>0</v>
      </c>
      <c r="R68" s="278" t="n">
        <f aca="false">SUM(R66:R67)</f>
        <v>0</v>
      </c>
      <c r="S68" s="278" t="n">
        <f aca="false">SUM(S66:S67)</f>
        <v>0</v>
      </c>
      <c r="T68" s="278" t="n">
        <f aca="false">SUM(T66:T67)</f>
        <v>0</v>
      </c>
      <c r="U68" s="278" t="n">
        <f aca="false">SUM(U66:U67)</f>
        <v>0</v>
      </c>
      <c r="V68" s="278" t="n">
        <f aca="false">SUM(V66:V67)</f>
        <v>0</v>
      </c>
      <c r="W68" s="278" t="n">
        <f aca="false">SUM(W66:W67)</f>
        <v>0</v>
      </c>
      <c r="X68" s="278" t="n">
        <f aca="false">SUM(X66:X67)</f>
        <v>0</v>
      </c>
      <c r="Y68" s="278" t="n">
        <f aca="false">SUM(Y66:Y67)</f>
        <v>0</v>
      </c>
      <c r="Z68" s="278" t="n">
        <f aca="false">SUM(Z66:Z67)</f>
        <v>0</v>
      </c>
      <c r="AA68" s="278" t="n">
        <f aca="false">SUM(AA66:AA67)</f>
        <v>0</v>
      </c>
      <c r="AB68" s="278" t="n">
        <f aca="false">SUM(AB66:AB67)</f>
        <v>0</v>
      </c>
      <c r="AC68" s="278" t="n">
        <f aca="false">SUM(AC66:AC67)</f>
        <v>0</v>
      </c>
      <c r="AD68" s="278" t="n">
        <f aca="false">SUM(AD66:AD67)</f>
        <v>0</v>
      </c>
      <c r="AE68" s="278" t="n">
        <f aca="false">SUM(AE66:AE67)</f>
        <v>0</v>
      </c>
      <c r="AF68" s="278" t="n">
        <f aca="false">SUM(AF66:AF67)</f>
        <v>0</v>
      </c>
      <c r="AG68" s="278" t="n">
        <f aca="false">SUM(AG66:AG67)</f>
        <v>0</v>
      </c>
      <c r="AH68" s="278" t="n">
        <f aca="false">SUM(AH66:AH67)</f>
        <v>0</v>
      </c>
      <c r="AI68" s="278" t="n">
        <f aca="false">SUM(AI66:AI67)</f>
        <v>0</v>
      </c>
      <c r="AJ68" s="278" t="n">
        <f aca="false">SUM(AJ66:AJ67)</f>
        <v>0</v>
      </c>
      <c r="AK68" s="278" t="n">
        <f aca="false">SUM(AK66:AK67)</f>
        <v>0</v>
      </c>
      <c r="AL68" s="279" t="n">
        <f aca="false">SUM(AL66:AL67)</f>
        <v>0</v>
      </c>
      <c r="AM68" s="267"/>
      <c r="AN68" s="1"/>
      <c r="AO68" s="1"/>
      <c r="AP68" s="1"/>
      <c r="AQ68" s="1"/>
      <c r="AR68" s="1"/>
      <c r="AS68" s="1"/>
      <c r="AT68" s="1"/>
    </row>
    <row r="69" customFormat="false" ht="12.75" hidden="false" customHeight="true" outlineLevel="0" collapsed="false">
      <c r="A69" s="273" t="s">
        <v>80</v>
      </c>
      <c r="B69" s="274" t="n">
        <f aca="false">+I47</f>
        <v>465</v>
      </c>
      <c r="C69" s="267"/>
      <c r="D69" s="280" t="s">
        <v>201</v>
      </c>
      <c r="E69" s="280" t="s">
        <v>201</v>
      </c>
      <c r="F69" s="281" t="s">
        <v>137</v>
      </c>
      <c r="G69" s="282"/>
      <c r="H69" s="283" t="s">
        <v>202</v>
      </c>
      <c r="I69" s="267"/>
      <c r="J69" s="267"/>
      <c r="K69" s="267"/>
      <c r="L69" s="267"/>
      <c r="M69" s="267"/>
      <c r="N69" s="267"/>
      <c r="O69" s="267"/>
      <c r="P69" s="267"/>
      <c r="Q69" s="267"/>
      <c r="R69" s="267"/>
      <c r="S69" s="267"/>
      <c r="T69" s="267"/>
      <c r="U69" s="267"/>
      <c r="V69" s="267"/>
      <c r="W69" s="267"/>
      <c r="X69" s="267"/>
      <c r="Y69" s="267"/>
      <c r="Z69" s="267"/>
      <c r="AA69" s="267"/>
      <c r="AB69" s="267"/>
      <c r="AC69" s="267"/>
      <c r="AD69" s="267"/>
      <c r="AE69" s="267"/>
      <c r="AF69" s="267"/>
      <c r="AG69" s="267"/>
      <c r="AH69" s="267"/>
      <c r="AI69" s="267"/>
      <c r="AJ69" s="267"/>
      <c r="AK69" s="267"/>
      <c r="AL69" s="267"/>
      <c r="AM69" s="267"/>
      <c r="AN69" s="1"/>
      <c r="AO69" s="1"/>
      <c r="AP69" s="1"/>
      <c r="AQ69" s="1"/>
      <c r="AR69" s="1"/>
      <c r="AS69" s="1"/>
      <c r="AT69" s="1"/>
    </row>
    <row r="70" customFormat="false" ht="12.75" hidden="false" customHeight="true" outlineLevel="0" collapsed="false">
      <c r="A70" s="284"/>
      <c r="B70" s="284"/>
      <c r="C70" s="267"/>
      <c r="D70" s="285"/>
      <c r="E70" s="285"/>
      <c r="F70" s="285"/>
      <c r="G70" s="284"/>
      <c r="H70" s="286" t="n">
        <f aca="false">B4</f>
        <v>37165</v>
      </c>
      <c r="I70" s="286" t="n">
        <f aca="false">C4</f>
        <v>0</v>
      </c>
      <c r="J70" s="286" t="n">
        <f aca="false">D4</f>
        <v>0</v>
      </c>
      <c r="K70" s="286" t="str">
        <f aca="false">E4</f>
        <v>Check Figures</v>
      </c>
      <c r="L70" s="286" t="n">
        <f aca="false">F4</f>
        <v>0</v>
      </c>
      <c r="M70" s="286" t="n">
        <f aca="false">G4</f>
        <v>0</v>
      </c>
      <c r="N70" s="286" t="n">
        <f aca="false">H4</f>
        <v>0</v>
      </c>
      <c r="O70" s="286" t="n">
        <f aca="false">I4</f>
        <v>0</v>
      </c>
      <c r="P70" s="286" t="n">
        <f aca="false">J4</f>
        <v>0</v>
      </c>
      <c r="Q70" s="286" t="n">
        <f aca="false">K4</f>
        <v>0</v>
      </c>
      <c r="R70" s="286" t="n">
        <f aca="false">L4</f>
        <v>0</v>
      </c>
      <c r="S70" s="286" t="n">
        <f aca="false">M4</f>
        <v>0</v>
      </c>
      <c r="T70" s="286" t="n">
        <f aca="false">N4</f>
        <v>0</v>
      </c>
      <c r="U70" s="286" t="n">
        <f aca="false">O4</f>
        <v>0</v>
      </c>
      <c r="V70" s="286" t="n">
        <f aca="false">P4</f>
        <v>0</v>
      </c>
      <c r="W70" s="286" t="n">
        <f aca="false">Q4</f>
        <v>0</v>
      </c>
      <c r="X70" s="286" t="n">
        <f aca="false">R4</f>
        <v>0</v>
      </c>
      <c r="Y70" s="286" t="n">
        <f aca="false">S4</f>
        <v>0</v>
      </c>
      <c r="Z70" s="286" t="n">
        <f aca="false">T4</f>
        <v>0</v>
      </c>
      <c r="AA70" s="286" t="n">
        <f aca="false">U4</f>
        <v>0</v>
      </c>
      <c r="AB70" s="286" t="n">
        <f aca="false">V4</f>
        <v>0</v>
      </c>
      <c r="AC70" s="286" t="n">
        <f aca="false">W4</f>
        <v>0</v>
      </c>
      <c r="AD70" s="286" t="n">
        <f aca="false">X4</f>
        <v>0</v>
      </c>
      <c r="AE70" s="286" t="n">
        <f aca="false">Y4</f>
        <v>0</v>
      </c>
      <c r="AF70" s="286" t="n">
        <f aca="false">Z4</f>
        <v>0</v>
      </c>
      <c r="AG70" s="286" t="n">
        <f aca="false">AA4</f>
        <v>0</v>
      </c>
      <c r="AH70" s="286" t="n">
        <f aca="false">AB4</f>
        <v>0</v>
      </c>
      <c r="AI70" s="286" t="n">
        <f aca="false">AC4</f>
        <v>0</v>
      </c>
      <c r="AJ70" s="286" t="n">
        <f aca="false">AD4</f>
        <v>0</v>
      </c>
      <c r="AK70" s="286" t="n">
        <f aca="false">AE4</f>
        <v>0</v>
      </c>
      <c r="AL70" s="286" t="n">
        <f aca="false">AF4</f>
        <v>0</v>
      </c>
      <c r="AM70" s="275" t="s">
        <v>142</v>
      </c>
      <c r="AN70" s="1"/>
      <c r="AO70" s="1"/>
      <c r="AP70" s="1"/>
      <c r="AQ70" s="1"/>
      <c r="AR70" s="1"/>
      <c r="AS70" s="1"/>
      <c r="AT70" s="1"/>
    </row>
    <row r="71" customFormat="false" ht="12.75" hidden="false" customHeight="true" outlineLevel="0" collapsed="false">
      <c r="A71" s="287" t="s">
        <v>203</v>
      </c>
      <c r="B71" s="288"/>
      <c r="C71" s="289"/>
      <c r="D71" s="290" t="n">
        <v>0</v>
      </c>
      <c r="E71" s="291" t="n">
        <f aca="false">AM71</f>
        <v>0</v>
      </c>
      <c r="F71" s="292" t="n">
        <f aca="false">E71-D71</f>
        <v>0</v>
      </c>
      <c r="G71" s="284"/>
      <c r="H71" s="290" t="n">
        <v>0</v>
      </c>
      <c r="I71" s="290" t="n">
        <v>0</v>
      </c>
      <c r="J71" s="290" t="n">
        <v>0</v>
      </c>
      <c r="K71" s="290" t="n">
        <v>0</v>
      </c>
      <c r="L71" s="290" t="n">
        <v>0</v>
      </c>
      <c r="M71" s="290" t="n">
        <v>0</v>
      </c>
      <c r="N71" s="290" t="n">
        <v>0</v>
      </c>
      <c r="O71" s="290" t="n">
        <v>0</v>
      </c>
      <c r="P71" s="290" t="n">
        <v>0</v>
      </c>
      <c r="Q71" s="290" t="n">
        <v>0</v>
      </c>
      <c r="R71" s="290" t="n">
        <v>0</v>
      </c>
      <c r="S71" s="290" t="n">
        <v>0</v>
      </c>
      <c r="T71" s="290" t="n">
        <v>0</v>
      </c>
      <c r="U71" s="290" t="n">
        <v>0</v>
      </c>
      <c r="V71" s="290" t="n">
        <v>0</v>
      </c>
      <c r="W71" s="290" t="n">
        <v>0</v>
      </c>
      <c r="X71" s="290" t="n">
        <v>0</v>
      </c>
      <c r="Y71" s="290" t="n">
        <v>0</v>
      </c>
      <c r="Z71" s="290" t="n">
        <v>0</v>
      </c>
      <c r="AA71" s="290" t="n">
        <v>0</v>
      </c>
      <c r="AB71" s="290" t="n">
        <v>0</v>
      </c>
      <c r="AC71" s="290" t="n">
        <v>0</v>
      </c>
      <c r="AD71" s="290" t="n">
        <v>0</v>
      </c>
      <c r="AE71" s="290" t="n">
        <v>0</v>
      </c>
      <c r="AF71" s="290" t="n">
        <v>0</v>
      </c>
      <c r="AG71" s="290" t="n">
        <v>0</v>
      </c>
      <c r="AH71" s="290" t="n">
        <v>0</v>
      </c>
      <c r="AI71" s="290" t="n">
        <v>0</v>
      </c>
      <c r="AJ71" s="290" t="n">
        <v>0</v>
      </c>
      <c r="AK71" s="290" t="n">
        <v>0</v>
      </c>
      <c r="AL71" s="290" t="n">
        <v>0</v>
      </c>
      <c r="AM71" s="293" t="n">
        <f aca="false">SUM(H71:AL71)</f>
        <v>0</v>
      </c>
      <c r="AN71" s="59"/>
      <c r="AO71" s="59"/>
      <c r="AP71" s="59"/>
      <c r="AQ71" s="59"/>
      <c r="AR71" s="59"/>
      <c r="AS71" s="59"/>
      <c r="AT71" s="59"/>
      <c r="AU71" s="294"/>
      <c r="AV71" s="294"/>
      <c r="AW71" s="294"/>
      <c r="AX71" s="294"/>
    </row>
    <row r="72" customFormat="false" ht="12.75" hidden="true" customHeight="true" outlineLevel="0" collapsed="false">
      <c r="A72" s="295" t="s">
        <v>204</v>
      </c>
      <c r="B72" s="288"/>
      <c r="C72" s="289"/>
      <c r="D72" s="296" t="n">
        <v>0</v>
      </c>
      <c r="E72" s="297" t="n">
        <f aca="false">AM72</f>
        <v>0</v>
      </c>
      <c r="F72" s="298" t="n">
        <f aca="false">E72-D72</f>
        <v>0</v>
      </c>
      <c r="G72" s="284"/>
      <c r="H72" s="299" t="n">
        <v>0</v>
      </c>
      <c r="I72" s="299" t="n">
        <v>0</v>
      </c>
      <c r="J72" s="299" t="n">
        <v>0</v>
      </c>
      <c r="K72" s="299" t="n">
        <v>0</v>
      </c>
      <c r="L72" s="299" t="n">
        <v>0</v>
      </c>
      <c r="M72" s="299" t="n">
        <v>0</v>
      </c>
      <c r="N72" s="299" t="n">
        <v>0</v>
      </c>
      <c r="O72" s="299" t="n">
        <v>0</v>
      </c>
      <c r="P72" s="299" t="n">
        <v>0</v>
      </c>
      <c r="Q72" s="299" t="n">
        <v>0</v>
      </c>
      <c r="R72" s="299" t="n">
        <v>0</v>
      </c>
      <c r="S72" s="299" t="n">
        <v>0</v>
      </c>
      <c r="T72" s="299" t="n">
        <v>0</v>
      </c>
      <c r="U72" s="299" t="n">
        <v>0</v>
      </c>
      <c r="V72" s="299" t="n">
        <v>0</v>
      </c>
      <c r="W72" s="299" t="n">
        <v>0</v>
      </c>
      <c r="X72" s="299" t="n">
        <v>0</v>
      </c>
      <c r="Y72" s="299" t="n">
        <v>0</v>
      </c>
      <c r="Z72" s="299" t="n">
        <v>0</v>
      </c>
      <c r="AA72" s="299" t="n">
        <v>0</v>
      </c>
      <c r="AB72" s="299" t="n">
        <v>0</v>
      </c>
      <c r="AC72" s="299" t="n">
        <v>0</v>
      </c>
      <c r="AD72" s="299" t="n">
        <v>0</v>
      </c>
      <c r="AE72" s="299" t="n">
        <v>0</v>
      </c>
      <c r="AF72" s="299" t="n">
        <v>0</v>
      </c>
      <c r="AG72" s="299" t="n">
        <v>0</v>
      </c>
      <c r="AH72" s="299" t="n">
        <v>0</v>
      </c>
      <c r="AI72" s="299" t="n">
        <v>0</v>
      </c>
      <c r="AJ72" s="299" t="n">
        <v>0</v>
      </c>
      <c r="AK72" s="299" t="n">
        <v>0</v>
      </c>
      <c r="AL72" s="299" t="n">
        <v>0</v>
      </c>
      <c r="AM72" s="293" t="n">
        <f aca="false">SUM(H72:AL72)</f>
        <v>0</v>
      </c>
      <c r="AN72" s="59"/>
      <c r="AO72" s="59"/>
      <c r="AP72" s="59"/>
      <c r="AQ72" s="59"/>
      <c r="AR72" s="59"/>
      <c r="AS72" s="59"/>
      <c r="AT72" s="59"/>
      <c r="AU72" s="294"/>
      <c r="AV72" s="294"/>
      <c r="AW72" s="294"/>
      <c r="AX72" s="294"/>
    </row>
    <row r="73" customFormat="false" ht="12.75" hidden="true" customHeight="true" outlineLevel="0" collapsed="false">
      <c r="A73" s="295" t="s">
        <v>173</v>
      </c>
      <c r="B73" s="288"/>
      <c r="C73" s="289"/>
      <c r="D73" s="296" t="n">
        <v>0</v>
      </c>
      <c r="E73" s="297" t="n">
        <f aca="false">AM73</f>
        <v>0</v>
      </c>
      <c r="F73" s="298" t="n">
        <f aca="false">E73-D73</f>
        <v>0</v>
      </c>
      <c r="G73" s="284"/>
      <c r="H73" s="299" t="n">
        <v>0</v>
      </c>
      <c r="I73" s="299" t="n">
        <v>0</v>
      </c>
      <c r="J73" s="299" t="n">
        <v>0</v>
      </c>
      <c r="K73" s="299" t="n">
        <v>0</v>
      </c>
      <c r="L73" s="299" t="n">
        <v>0</v>
      </c>
      <c r="M73" s="299" t="n">
        <v>0</v>
      </c>
      <c r="N73" s="299" t="n">
        <v>0</v>
      </c>
      <c r="O73" s="299" t="n">
        <v>0</v>
      </c>
      <c r="P73" s="299" t="n">
        <v>0</v>
      </c>
      <c r="Q73" s="299" t="n">
        <v>0</v>
      </c>
      <c r="R73" s="299" t="n">
        <v>0</v>
      </c>
      <c r="S73" s="299" t="n">
        <v>0</v>
      </c>
      <c r="T73" s="299" t="n">
        <v>0</v>
      </c>
      <c r="U73" s="299" t="n">
        <v>0</v>
      </c>
      <c r="V73" s="299" t="n">
        <v>0</v>
      </c>
      <c r="W73" s="299" t="n">
        <v>0</v>
      </c>
      <c r="X73" s="299" t="n">
        <v>0</v>
      </c>
      <c r="Y73" s="299" t="n">
        <v>0</v>
      </c>
      <c r="Z73" s="299" t="n">
        <v>0</v>
      </c>
      <c r="AA73" s="299" t="n">
        <v>0</v>
      </c>
      <c r="AB73" s="299" t="n">
        <v>0</v>
      </c>
      <c r="AC73" s="299" t="n">
        <v>0</v>
      </c>
      <c r="AD73" s="299" t="n">
        <v>0</v>
      </c>
      <c r="AE73" s="299" t="n">
        <v>0</v>
      </c>
      <c r="AF73" s="299" t="n">
        <v>0</v>
      </c>
      <c r="AG73" s="299" t="n">
        <v>0</v>
      </c>
      <c r="AH73" s="299" t="n">
        <v>0</v>
      </c>
      <c r="AI73" s="299" t="n">
        <v>0</v>
      </c>
      <c r="AJ73" s="299" t="n">
        <v>0</v>
      </c>
      <c r="AK73" s="299" t="n">
        <v>0</v>
      </c>
      <c r="AL73" s="299" t="n">
        <v>0</v>
      </c>
      <c r="AM73" s="293" t="n">
        <f aca="false">SUM(H73:AL73)</f>
        <v>0</v>
      </c>
      <c r="AN73" s="59"/>
      <c r="AO73" s="59"/>
      <c r="AP73" s="59"/>
      <c r="AQ73" s="59"/>
      <c r="AR73" s="59"/>
      <c r="AS73" s="59"/>
      <c r="AT73" s="59"/>
      <c r="AU73" s="294"/>
      <c r="AV73" s="294"/>
      <c r="AW73" s="294"/>
      <c r="AX73" s="294"/>
    </row>
    <row r="74" customFormat="false" ht="12.75" hidden="false" customHeight="true" outlineLevel="0" collapsed="false">
      <c r="A74" s="300" t="s">
        <v>205</v>
      </c>
      <c r="B74" s="284"/>
      <c r="C74" s="267"/>
      <c r="D74" s="301"/>
      <c r="E74" s="302"/>
      <c r="F74" s="302"/>
      <c r="G74" s="284"/>
      <c r="H74" s="301"/>
      <c r="I74" s="301"/>
      <c r="J74" s="301"/>
      <c r="K74" s="301"/>
      <c r="L74" s="301"/>
      <c r="M74" s="301"/>
      <c r="N74" s="301"/>
      <c r="O74" s="301"/>
      <c r="P74" s="301"/>
      <c r="Q74" s="301"/>
      <c r="R74" s="301"/>
      <c r="S74" s="301"/>
      <c r="T74" s="301"/>
      <c r="U74" s="301"/>
      <c r="V74" s="301"/>
      <c r="W74" s="301"/>
      <c r="X74" s="301"/>
      <c r="Y74" s="301"/>
      <c r="Z74" s="301"/>
      <c r="AA74" s="301"/>
      <c r="AB74" s="301"/>
      <c r="AC74" s="301"/>
      <c r="AD74" s="301"/>
      <c r="AE74" s="301"/>
      <c r="AF74" s="301"/>
      <c r="AG74" s="301"/>
      <c r="AH74" s="301"/>
      <c r="AI74" s="301"/>
      <c r="AJ74" s="301"/>
      <c r="AK74" s="301"/>
      <c r="AL74" s="301"/>
      <c r="AM74" s="301"/>
      <c r="AN74" s="59"/>
      <c r="AO74" s="59"/>
      <c r="AP74" s="59"/>
      <c r="AQ74" s="59"/>
      <c r="AR74" s="59"/>
      <c r="AS74" s="59"/>
      <c r="AT74" s="59"/>
      <c r="AU74" s="294"/>
      <c r="AV74" s="294"/>
      <c r="AW74" s="294"/>
      <c r="AX74" s="294"/>
    </row>
    <row r="75" customFormat="false" ht="12.75" hidden="false" customHeight="true" outlineLevel="0" collapsed="false">
      <c r="A75" s="284" t="s">
        <v>206</v>
      </c>
      <c r="B75" s="284"/>
      <c r="C75" s="267"/>
      <c r="D75" s="301"/>
      <c r="E75" s="302"/>
      <c r="F75" s="302"/>
      <c r="G75" s="284"/>
      <c r="H75" s="301"/>
      <c r="I75" s="301"/>
      <c r="J75" s="301"/>
      <c r="K75" s="301"/>
      <c r="L75" s="301"/>
      <c r="M75" s="301"/>
      <c r="N75" s="301"/>
      <c r="O75" s="301"/>
      <c r="P75" s="301"/>
      <c r="Q75" s="301"/>
      <c r="R75" s="301"/>
      <c r="S75" s="301"/>
      <c r="T75" s="301"/>
      <c r="U75" s="301"/>
      <c r="V75" s="301"/>
      <c r="W75" s="301"/>
      <c r="X75" s="301"/>
      <c r="Y75" s="301"/>
      <c r="Z75" s="301"/>
      <c r="AA75" s="301"/>
      <c r="AB75" s="301"/>
      <c r="AC75" s="301"/>
      <c r="AD75" s="301"/>
      <c r="AE75" s="301"/>
      <c r="AF75" s="301"/>
      <c r="AG75" s="301"/>
      <c r="AH75" s="301"/>
      <c r="AI75" s="301"/>
      <c r="AJ75" s="301"/>
      <c r="AK75" s="301"/>
      <c r="AL75" s="301"/>
      <c r="AM75" s="301"/>
      <c r="AN75" s="59"/>
      <c r="AO75" s="59"/>
      <c r="AP75" s="59"/>
      <c r="AQ75" s="59"/>
      <c r="AR75" s="59"/>
      <c r="AS75" s="59"/>
      <c r="AT75" s="59"/>
      <c r="AU75" s="294"/>
      <c r="AV75" s="294"/>
      <c r="AW75" s="294"/>
      <c r="AX75" s="294"/>
    </row>
    <row r="76" customFormat="false" ht="12.75" hidden="false" customHeight="true" outlineLevel="0" collapsed="false">
      <c r="A76" s="303" t="s">
        <v>207</v>
      </c>
      <c r="B76" s="304"/>
      <c r="C76" s="289"/>
      <c r="D76" s="290" t="n">
        <v>0</v>
      </c>
      <c r="E76" s="291" t="n">
        <f aca="false">AM76</f>
        <v>0</v>
      </c>
      <c r="F76" s="305" t="n">
        <f aca="false">E76-D76</f>
        <v>0</v>
      </c>
      <c r="G76" s="284"/>
      <c r="H76" s="306" t="n">
        <v>0</v>
      </c>
      <c r="I76" s="306" t="n">
        <v>0</v>
      </c>
      <c r="J76" s="306" t="n">
        <v>0</v>
      </c>
      <c r="K76" s="306" t="n">
        <v>0</v>
      </c>
      <c r="L76" s="306" t="n">
        <v>0</v>
      </c>
      <c r="M76" s="306" t="n">
        <v>0</v>
      </c>
      <c r="N76" s="306" t="n">
        <v>0</v>
      </c>
      <c r="O76" s="306" t="n">
        <v>0</v>
      </c>
      <c r="P76" s="306" t="n">
        <v>0</v>
      </c>
      <c r="Q76" s="306" t="n">
        <v>0</v>
      </c>
      <c r="R76" s="306" t="n">
        <v>0</v>
      </c>
      <c r="S76" s="306" t="n">
        <v>0</v>
      </c>
      <c r="T76" s="306" t="n">
        <v>0</v>
      </c>
      <c r="U76" s="306" t="n">
        <v>0</v>
      </c>
      <c r="V76" s="306" t="n">
        <v>0</v>
      </c>
      <c r="W76" s="306" t="n">
        <v>0</v>
      </c>
      <c r="X76" s="306" t="n">
        <v>0</v>
      </c>
      <c r="Y76" s="306" t="n">
        <v>0</v>
      </c>
      <c r="Z76" s="306" t="n">
        <v>0</v>
      </c>
      <c r="AA76" s="306" t="n">
        <v>0</v>
      </c>
      <c r="AB76" s="306" t="n">
        <v>0</v>
      </c>
      <c r="AC76" s="306" t="n">
        <v>0</v>
      </c>
      <c r="AD76" s="306" t="n">
        <v>0</v>
      </c>
      <c r="AE76" s="306" t="n">
        <v>0</v>
      </c>
      <c r="AF76" s="306" t="n">
        <v>0</v>
      </c>
      <c r="AG76" s="306" t="n">
        <v>0</v>
      </c>
      <c r="AH76" s="306" t="n">
        <v>0</v>
      </c>
      <c r="AI76" s="306" t="n">
        <v>0</v>
      </c>
      <c r="AJ76" s="306" t="n">
        <v>0</v>
      </c>
      <c r="AK76" s="306" t="n">
        <v>0</v>
      </c>
      <c r="AL76" s="306" t="n">
        <v>0</v>
      </c>
      <c r="AM76" s="293" t="n">
        <f aca="false">SUM(H76:AL76)</f>
        <v>0</v>
      </c>
      <c r="AN76" s="1"/>
      <c r="AO76" s="1"/>
      <c r="AP76" s="1"/>
      <c r="AQ76" s="1"/>
      <c r="AR76" s="1"/>
      <c r="AS76" s="1"/>
      <c r="AT76" s="1"/>
    </row>
    <row r="77" customFormat="false" ht="12.75" hidden="true" customHeight="true" outlineLevel="0" collapsed="false">
      <c r="A77" s="303" t="s">
        <v>208</v>
      </c>
      <c r="B77" s="304"/>
      <c r="C77" s="289"/>
      <c r="D77" s="290" t="n">
        <v>0</v>
      </c>
      <c r="E77" s="291" t="n">
        <f aca="false">AM77</f>
        <v>0</v>
      </c>
      <c r="F77" s="305" t="n">
        <f aca="false">E77-D77</f>
        <v>0</v>
      </c>
      <c r="G77" s="284"/>
      <c r="H77" s="306" t="n">
        <v>0</v>
      </c>
      <c r="I77" s="306" t="n">
        <v>0</v>
      </c>
      <c r="J77" s="306" t="n">
        <v>0</v>
      </c>
      <c r="K77" s="306" t="n">
        <v>0</v>
      </c>
      <c r="L77" s="306" t="n">
        <v>0</v>
      </c>
      <c r="M77" s="306" t="n">
        <v>0</v>
      </c>
      <c r="N77" s="306" t="n">
        <v>0</v>
      </c>
      <c r="O77" s="306" t="n">
        <v>0</v>
      </c>
      <c r="P77" s="306" t="n">
        <v>0</v>
      </c>
      <c r="Q77" s="306" t="n">
        <v>0</v>
      </c>
      <c r="R77" s="306" t="n">
        <v>0</v>
      </c>
      <c r="S77" s="306" t="n">
        <v>0</v>
      </c>
      <c r="T77" s="306" t="n">
        <v>0</v>
      </c>
      <c r="U77" s="306" t="n">
        <v>0</v>
      </c>
      <c r="V77" s="306" t="n">
        <v>0</v>
      </c>
      <c r="W77" s="306" t="n">
        <v>0</v>
      </c>
      <c r="X77" s="306" t="n">
        <v>0</v>
      </c>
      <c r="Y77" s="306" t="n">
        <v>0</v>
      </c>
      <c r="Z77" s="306" t="n">
        <v>0</v>
      </c>
      <c r="AA77" s="306" t="n">
        <v>0</v>
      </c>
      <c r="AB77" s="306" t="n">
        <v>0</v>
      </c>
      <c r="AC77" s="306" t="n">
        <v>0</v>
      </c>
      <c r="AD77" s="306" t="n">
        <v>0</v>
      </c>
      <c r="AE77" s="306" t="n">
        <v>0</v>
      </c>
      <c r="AF77" s="306" t="n">
        <v>0</v>
      </c>
      <c r="AG77" s="306" t="n">
        <v>0</v>
      </c>
      <c r="AH77" s="306" t="n">
        <v>0</v>
      </c>
      <c r="AI77" s="306" t="n">
        <v>0</v>
      </c>
      <c r="AJ77" s="306" t="n">
        <v>0</v>
      </c>
      <c r="AK77" s="306" t="n">
        <v>0</v>
      </c>
      <c r="AL77" s="306" t="n">
        <v>0</v>
      </c>
      <c r="AM77" s="293" t="n">
        <f aca="false">SUM(H77:AL77)</f>
        <v>0</v>
      </c>
      <c r="AN77" s="1"/>
      <c r="AO77" s="1"/>
      <c r="AP77" s="1"/>
      <c r="AQ77" s="1"/>
      <c r="AR77" s="1"/>
      <c r="AS77" s="1"/>
      <c r="AT77" s="1"/>
    </row>
    <row r="78" customFormat="false" ht="12.75" hidden="true" customHeight="true" outlineLevel="0" collapsed="false">
      <c r="A78" s="303" t="s">
        <v>209</v>
      </c>
      <c r="B78" s="304"/>
      <c r="C78" s="289"/>
      <c r="D78" s="290" t="n">
        <v>0</v>
      </c>
      <c r="E78" s="291" t="n">
        <f aca="false">AM78</f>
        <v>0</v>
      </c>
      <c r="F78" s="305" t="n">
        <f aca="false">E78-D78</f>
        <v>0</v>
      </c>
      <c r="G78" s="284"/>
      <c r="H78" s="306" t="n">
        <v>0</v>
      </c>
      <c r="I78" s="306" t="n">
        <v>0</v>
      </c>
      <c r="J78" s="306" t="n">
        <v>0</v>
      </c>
      <c r="K78" s="306" t="n">
        <v>0</v>
      </c>
      <c r="L78" s="306" t="n">
        <v>0</v>
      </c>
      <c r="M78" s="306" t="n">
        <v>0</v>
      </c>
      <c r="N78" s="306" t="n">
        <v>0</v>
      </c>
      <c r="O78" s="306" t="n">
        <v>0</v>
      </c>
      <c r="P78" s="306" t="n">
        <v>0</v>
      </c>
      <c r="Q78" s="306" t="n">
        <v>0</v>
      </c>
      <c r="R78" s="306" t="n">
        <v>0</v>
      </c>
      <c r="S78" s="306" t="n">
        <v>0</v>
      </c>
      <c r="T78" s="306" t="n">
        <v>0</v>
      </c>
      <c r="U78" s="306" t="n">
        <v>0</v>
      </c>
      <c r="V78" s="306" t="n">
        <v>0</v>
      </c>
      <c r="W78" s="306" t="n">
        <v>0</v>
      </c>
      <c r="X78" s="306" t="n">
        <v>0</v>
      </c>
      <c r="Y78" s="306" t="n">
        <v>0</v>
      </c>
      <c r="Z78" s="306" t="n">
        <v>0</v>
      </c>
      <c r="AA78" s="306" t="n">
        <v>0</v>
      </c>
      <c r="AB78" s="306" t="n">
        <v>0</v>
      </c>
      <c r="AC78" s="306" t="n">
        <v>0</v>
      </c>
      <c r="AD78" s="306" t="n">
        <v>0</v>
      </c>
      <c r="AE78" s="306" t="n">
        <v>0</v>
      </c>
      <c r="AF78" s="306" t="n">
        <v>0</v>
      </c>
      <c r="AG78" s="306" t="n">
        <v>0</v>
      </c>
      <c r="AH78" s="306" t="n">
        <v>0</v>
      </c>
      <c r="AI78" s="306" t="n">
        <v>0</v>
      </c>
      <c r="AJ78" s="306" t="n">
        <v>0</v>
      </c>
      <c r="AK78" s="306" t="n">
        <v>0</v>
      </c>
      <c r="AL78" s="306" t="n">
        <v>0</v>
      </c>
      <c r="AM78" s="293" t="n">
        <f aca="false">SUM(H78:AL78)</f>
        <v>0</v>
      </c>
      <c r="AN78" s="1"/>
      <c r="AO78" s="1"/>
      <c r="AP78" s="1"/>
      <c r="AQ78" s="1"/>
      <c r="AR78" s="1"/>
      <c r="AS78" s="1"/>
      <c r="AT78" s="1"/>
    </row>
    <row r="79" customFormat="false" ht="12.75" hidden="true" customHeight="true" outlineLevel="0" collapsed="false">
      <c r="A79" s="303" t="s">
        <v>210</v>
      </c>
      <c r="B79" s="304"/>
      <c r="C79" s="289"/>
      <c r="D79" s="290" t="n">
        <v>0</v>
      </c>
      <c r="E79" s="291" t="n">
        <f aca="false">AM79</f>
        <v>0</v>
      </c>
      <c r="F79" s="305" t="n">
        <f aca="false">E79-D79</f>
        <v>0</v>
      </c>
      <c r="G79" s="284"/>
      <c r="H79" s="306" t="n">
        <v>0</v>
      </c>
      <c r="I79" s="306" t="n">
        <v>0</v>
      </c>
      <c r="J79" s="306" t="n">
        <v>0</v>
      </c>
      <c r="K79" s="306" t="n">
        <v>0</v>
      </c>
      <c r="L79" s="306" t="n">
        <v>0</v>
      </c>
      <c r="M79" s="306" t="n">
        <v>0</v>
      </c>
      <c r="N79" s="306" t="n">
        <v>0</v>
      </c>
      <c r="O79" s="306" t="n">
        <v>0</v>
      </c>
      <c r="P79" s="306" t="n">
        <v>0</v>
      </c>
      <c r="Q79" s="306" t="n">
        <v>0</v>
      </c>
      <c r="R79" s="306" t="n">
        <v>0</v>
      </c>
      <c r="S79" s="306" t="n">
        <v>0</v>
      </c>
      <c r="T79" s="306" t="n">
        <v>0</v>
      </c>
      <c r="U79" s="306" t="n">
        <v>0</v>
      </c>
      <c r="V79" s="306" t="n">
        <v>0</v>
      </c>
      <c r="W79" s="306" t="n">
        <v>0</v>
      </c>
      <c r="X79" s="306" t="n">
        <v>0</v>
      </c>
      <c r="Y79" s="306" t="n">
        <v>0</v>
      </c>
      <c r="Z79" s="306" t="n">
        <v>0</v>
      </c>
      <c r="AA79" s="306" t="n">
        <v>0</v>
      </c>
      <c r="AB79" s="306" t="n">
        <v>0</v>
      </c>
      <c r="AC79" s="306" t="n">
        <v>0</v>
      </c>
      <c r="AD79" s="306" t="n">
        <v>0</v>
      </c>
      <c r="AE79" s="306" t="n">
        <v>0</v>
      </c>
      <c r="AF79" s="306" t="n">
        <v>0</v>
      </c>
      <c r="AG79" s="306" t="n">
        <v>0</v>
      </c>
      <c r="AH79" s="306" t="n">
        <v>0</v>
      </c>
      <c r="AI79" s="306" t="n">
        <v>0</v>
      </c>
      <c r="AJ79" s="306" t="n">
        <v>0</v>
      </c>
      <c r="AK79" s="306" t="n">
        <v>0</v>
      </c>
      <c r="AL79" s="306" t="n">
        <v>0</v>
      </c>
      <c r="AM79" s="293" t="n">
        <f aca="false">SUM(H79:AL79)</f>
        <v>0</v>
      </c>
      <c r="AN79" s="1"/>
      <c r="AO79" s="1"/>
      <c r="AP79" s="1"/>
      <c r="AQ79" s="1"/>
      <c r="AR79" s="1"/>
      <c r="AS79" s="1"/>
      <c r="AT79" s="1"/>
    </row>
    <row r="80" customFormat="false" ht="12.75" hidden="true" customHeight="true" outlineLevel="0" collapsed="false">
      <c r="A80" s="303" t="s">
        <v>211</v>
      </c>
      <c r="B80" s="304"/>
      <c r="C80" s="289"/>
      <c r="D80" s="290" t="n">
        <v>0</v>
      </c>
      <c r="E80" s="291" t="n">
        <f aca="false">AM80</f>
        <v>0</v>
      </c>
      <c r="F80" s="305" t="n">
        <f aca="false">E80-D80</f>
        <v>0</v>
      </c>
      <c r="G80" s="284"/>
      <c r="H80" s="306" t="n">
        <v>0</v>
      </c>
      <c r="I80" s="306" t="n">
        <v>0</v>
      </c>
      <c r="J80" s="306" t="n">
        <v>0</v>
      </c>
      <c r="K80" s="306" t="n">
        <v>0</v>
      </c>
      <c r="L80" s="306" t="n">
        <v>0</v>
      </c>
      <c r="M80" s="306" t="n">
        <v>0</v>
      </c>
      <c r="N80" s="306" t="n">
        <v>0</v>
      </c>
      <c r="O80" s="306" t="n">
        <v>0</v>
      </c>
      <c r="P80" s="306" t="n">
        <v>0</v>
      </c>
      <c r="Q80" s="306" t="n">
        <v>0</v>
      </c>
      <c r="R80" s="306" t="n">
        <v>0</v>
      </c>
      <c r="S80" s="306" t="n">
        <v>0</v>
      </c>
      <c r="T80" s="306" t="n">
        <v>0</v>
      </c>
      <c r="U80" s="306" t="n">
        <v>0</v>
      </c>
      <c r="V80" s="306" t="n">
        <v>0</v>
      </c>
      <c r="W80" s="306" t="n">
        <v>0</v>
      </c>
      <c r="X80" s="306" t="n">
        <v>0</v>
      </c>
      <c r="Y80" s="306" t="n">
        <v>0</v>
      </c>
      <c r="Z80" s="306" t="n">
        <v>0</v>
      </c>
      <c r="AA80" s="306" t="n">
        <v>0</v>
      </c>
      <c r="AB80" s="306" t="n">
        <v>0</v>
      </c>
      <c r="AC80" s="306" t="n">
        <v>0</v>
      </c>
      <c r="AD80" s="306" t="n">
        <v>0</v>
      </c>
      <c r="AE80" s="306" t="n">
        <v>0</v>
      </c>
      <c r="AF80" s="306" t="n">
        <v>0</v>
      </c>
      <c r="AG80" s="306" t="n">
        <v>0</v>
      </c>
      <c r="AH80" s="306" t="n">
        <v>0</v>
      </c>
      <c r="AI80" s="306" t="n">
        <v>0</v>
      </c>
      <c r="AJ80" s="306" t="n">
        <v>0</v>
      </c>
      <c r="AK80" s="306" t="n">
        <v>0</v>
      </c>
      <c r="AL80" s="306" t="n">
        <v>0</v>
      </c>
      <c r="AM80" s="293" t="n">
        <f aca="false">SUM(H80:AL80)</f>
        <v>0</v>
      </c>
      <c r="AN80" s="1"/>
      <c r="AO80" s="1"/>
      <c r="AP80" s="1"/>
      <c r="AQ80" s="1"/>
      <c r="AR80" s="1"/>
      <c r="AS80" s="1"/>
      <c r="AT80" s="1"/>
    </row>
    <row r="81" customFormat="false" ht="12.75" hidden="true" customHeight="true" outlineLevel="0" collapsed="false">
      <c r="A81" s="303" t="s">
        <v>212</v>
      </c>
      <c r="B81" s="304"/>
      <c r="C81" s="289"/>
      <c r="D81" s="290" t="n">
        <v>0</v>
      </c>
      <c r="E81" s="291" t="n">
        <f aca="false">AM81</f>
        <v>0</v>
      </c>
      <c r="F81" s="305" t="n">
        <f aca="false">E81-D81</f>
        <v>0</v>
      </c>
      <c r="G81" s="284"/>
      <c r="H81" s="306" t="n">
        <v>0</v>
      </c>
      <c r="I81" s="306" t="n">
        <v>0</v>
      </c>
      <c r="J81" s="306" t="n">
        <v>0</v>
      </c>
      <c r="K81" s="306" t="n">
        <v>0</v>
      </c>
      <c r="L81" s="306" t="n">
        <v>0</v>
      </c>
      <c r="M81" s="306" t="n">
        <v>0</v>
      </c>
      <c r="N81" s="306" t="n">
        <v>0</v>
      </c>
      <c r="O81" s="306" t="n">
        <v>0</v>
      </c>
      <c r="P81" s="306" t="n">
        <v>0</v>
      </c>
      <c r="Q81" s="306" t="n">
        <v>0</v>
      </c>
      <c r="R81" s="306" t="n">
        <v>0</v>
      </c>
      <c r="S81" s="306" t="n">
        <v>0</v>
      </c>
      <c r="T81" s="306" t="n">
        <v>0</v>
      </c>
      <c r="U81" s="306" t="n">
        <v>0</v>
      </c>
      <c r="V81" s="306" t="n">
        <v>0</v>
      </c>
      <c r="W81" s="306" t="n">
        <v>0</v>
      </c>
      <c r="X81" s="306" t="n">
        <v>0</v>
      </c>
      <c r="Y81" s="306" t="n">
        <v>0</v>
      </c>
      <c r="Z81" s="306" t="n">
        <v>0</v>
      </c>
      <c r="AA81" s="306" t="n">
        <v>0</v>
      </c>
      <c r="AB81" s="306" t="n">
        <v>0</v>
      </c>
      <c r="AC81" s="306" t="n">
        <v>0</v>
      </c>
      <c r="AD81" s="306" t="n">
        <v>0</v>
      </c>
      <c r="AE81" s="306" t="n">
        <v>0</v>
      </c>
      <c r="AF81" s="306" t="n">
        <v>0</v>
      </c>
      <c r="AG81" s="306" t="n">
        <v>0</v>
      </c>
      <c r="AH81" s="306" t="n">
        <v>0</v>
      </c>
      <c r="AI81" s="306" t="n">
        <v>0</v>
      </c>
      <c r="AJ81" s="306" t="n">
        <v>0</v>
      </c>
      <c r="AK81" s="306" t="n">
        <v>0</v>
      </c>
      <c r="AL81" s="306" t="n">
        <v>0</v>
      </c>
      <c r="AM81" s="293" t="n">
        <f aca="false">SUM(H81:AL81)</f>
        <v>0</v>
      </c>
      <c r="AN81" s="1"/>
      <c r="AO81" s="1"/>
      <c r="AP81" s="1"/>
      <c r="AQ81" s="1"/>
      <c r="AR81" s="1"/>
      <c r="AS81" s="1"/>
      <c r="AT81" s="1"/>
    </row>
    <row r="82" customFormat="false" ht="12.75" hidden="false" customHeight="true" outlineLevel="0" collapsed="false">
      <c r="A82" s="303" t="s">
        <v>213</v>
      </c>
      <c r="B82" s="304"/>
      <c r="C82" s="289"/>
      <c r="D82" s="290" t="n">
        <v>0</v>
      </c>
      <c r="E82" s="291" t="n">
        <f aca="false">AM82</f>
        <v>0</v>
      </c>
      <c r="F82" s="305" t="n">
        <f aca="false">E82-D82</f>
        <v>0</v>
      </c>
      <c r="G82" s="284"/>
      <c r="H82" s="306" t="n">
        <v>0</v>
      </c>
      <c r="I82" s="306" t="n">
        <v>0</v>
      </c>
      <c r="J82" s="306" t="n">
        <v>0</v>
      </c>
      <c r="K82" s="306" t="n">
        <v>0</v>
      </c>
      <c r="L82" s="306" t="n">
        <v>0</v>
      </c>
      <c r="M82" s="306" t="n">
        <v>0</v>
      </c>
      <c r="N82" s="306" t="n">
        <v>0</v>
      </c>
      <c r="O82" s="306" t="n">
        <v>0</v>
      </c>
      <c r="P82" s="306" t="n">
        <v>0</v>
      </c>
      <c r="Q82" s="306" t="n">
        <v>0</v>
      </c>
      <c r="R82" s="306" t="n">
        <v>0</v>
      </c>
      <c r="S82" s="306" t="n">
        <v>0</v>
      </c>
      <c r="T82" s="306" t="n">
        <v>0</v>
      </c>
      <c r="U82" s="306" t="n">
        <v>0</v>
      </c>
      <c r="V82" s="306" t="n">
        <v>0</v>
      </c>
      <c r="W82" s="306" t="n">
        <v>0</v>
      </c>
      <c r="X82" s="306" t="n">
        <v>0</v>
      </c>
      <c r="Y82" s="306" t="n">
        <v>0</v>
      </c>
      <c r="Z82" s="306" t="n">
        <v>0</v>
      </c>
      <c r="AA82" s="306" t="n">
        <v>0</v>
      </c>
      <c r="AB82" s="306" t="n">
        <v>0</v>
      </c>
      <c r="AC82" s="306" t="n">
        <v>0</v>
      </c>
      <c r="AD82" s="306" t="n">
        <v>0</v>
      </c>
      <c r="AE82" s="306" t="n">
        <v>0</v>
      </c>
      <c r="AF82" s="306" t="n">
        <v>0</v>
      </c>
      <c r="AG82" s="306" t="n">
        <v>0</v>
      </c>
      <c r="AH82" s="306" t="n">
        <v>0</v>
      </c>
      <c r="AI82" s="306" t="n">
        <v>0</v>
      </c>
      <c r="AJ82" s="306" t="n">
        <v>0</v>
      </c>
      <c r="AK82" s="306" t="n">
        <v>0</v>
      </c>
      <c r="AL82" s="306" t="n">
        <v>0</v>
      </c>
      <c r="AM82" s="293" t="n">
        <f aca="false">SUM(H82:AL82)</f>
        <v>0</v>
      </c>
      <c r="AN82" s="1"/>
      <c r="AO82" s="1"/>
      <c r="AP82" s="1"/>
      <c r="AQ82" s="1"/>
      <c r="AR82" s="1"/>
      <c r="AS82" s="1"/>
      <c r="AT82" s="1"/>
    </row>
    <row r="83" customFormat="false" ht="12.75" hidden="false" customHeight="true" outlineLevel="0" collapsed="false">
      <c r="A83" s="303" t="s">
        <v>214</v>
      </c>
      <c r="B83" s="304"/>
      <c r="C83" s="289"/>
      <c r="D83" s="290" t="n">
        <v>0</v>
      </c>
      <c r="E83" s="291" t="n">
        <f aca="false">AM83</f>
        <v>0</v>
      </c>
      <c r="F83" s="305" t="n">
        <f aca="false">E83-D83</f>
        <v>0</v>
      </c>
      <c r="G83" s="307" t="s">
        <v>215</v>
      </c>
      <c r="H83" s="308"/>
      <c r="I83" s="308"/>
      <c r="J83" s="308"/>
      <c r="K83" s="308"/>
      <c r="L83" s="308"/>
      <c r="M83" s="308"/>
      <c r="N83" s="308"/>
      <c r="O83" s="308"/>
      <c r="P83" s="308"/>
      <c r="Q83" s="308"/>
      <c r="R83" s="308"/>
      <c r="S83" s="308"/>
      <c r="T83" s="308"/>
      <c r="U83" s="308"/>
      <c r="V83" s="308"/>
      <c r="W83" s="308"/>
      <c r="X83" s="308"/>
      <c r="Y83" s="308"/>
      <c r="Z83" s="308"/>
      <c r="AA83" s="308"/>
      <c r="AB83" s="308"/>
      <c r="AC83" s="308"/>
      <c r="AD83" s="308"/>
      <c r="AE83" s="308"/>
      <c r="AF83" s="308"/>
      <c r="AG83" s="308"/>
      <c r="AH83" s="308"/>
      <c r="AI83" s="308"/>
      <c r="AJ83" s="308"/>
      <c r="AK83" s="308"/>
      <c r="AL83" s="308"/>
      <c r="AM83" s="293" t="n">
        <f aca="false">SUM(H83:AL83)</f>
        <v>0</v>
      </c>
      <c r="AN83" s="1"/>
      <c r="AO83" s="1"/>
      <c r="AP83" s="1"/>
      <c r="AQ83" s="1"/>
      <c r="AR83" s="1"/>
      <c r="AS83" s="1"/>
      <c r="AT83" s="1"/>
    </row>
    <row r="84" customFormat="false" ht="12.75" hidden="true" customHeight="true" outlineLevel="0" collapsed="false">
      <c r="A84" s="309" t="s">
        <v>216</v>
      </c>
      <c r="B84" s="304"/>
      <c r="C84" s="289"/>
      <c r="D84" s="290" t="n">
        <v>0</v>
      </c>
      <c r="E84" s="291" t="n">
        <f aca="false">AM84</f>
        <v>0</v>
      </c>
      <c r="F84" s="305" t="n">
        <f aca="false">E84-D84</f>
        <v>0</v>
      </c>
      <c r="G84" s="284"/>
      <c r="H84" s="306" t="n">
        <v>0</v>
      </c>
      <c r="I84" s="306" t="n">
        <v>0</v>
      </c>
      <c r="J84" s="306" t="n">
        <v>0</v>
      </c>
      <c r="K84" s="306" t="n">
        <v>0</v>
      </c>
      <c r="L84" s="306" t="n">
        <v>0</v>
      </c>
      <c r="M84" s="306" t="n">
        <v>0</v>
      </c>
      <c r="N84" s="306" t="n">
        <v>0</v>
      </c>
      <c r="O84" s="306" t="n">
        <v>0</v>
      </c>
      <c r="P84" s="306" t="n">
        <v>0</v>
      </c>
      <c r="Q84" s="306" t="n">
        <v>0</v>
      </c>
      <c r="R84" s="306" t="n">
        <v>0</v>
      </c>
      <c r="S84" s="306" t="n">
        <v>0</v>
      </c>
      <c r="T84" s="306" t="n">
        <v>0</v>
      </c>
      <c r="U84" s="306" t="n">
        <v>0</v>
      </c>
      <c r="V84" s="306" t="n">
        <v>0</v>
      </c>
      <c r="W84" s="306" t="n">
        <v>0</v>
      </c>
      <c r="X84" s="306" t="n">
        <v>0</v>
      </c>
      <c r="Y84" s="306" t="n">
        <v>0</v>
      </c>
      <c r="Z84" s="306" t="n">
        <v>0</v>
      </c>
      <c r="AA84" s="306" t="n">
        <v>0</v>
      </c>
      <c r="AB84" s="306" t="n">
        <v>0</v>
      </c>
      <c r="AC84" s="306" t="n">
        <v>0</v>
      </c>
      <c r="AD84" s="306" t="n">
        <v>0</v>
      </c>
      <c r="AE84" s="306" t="n">
        <v>0</v>
      </c>
      <c r="AF84" s="306" t="n">
        <v>0</v>
      </c>
      <c r="AG84" s="306" t="n">
        <v>0</v>
      </c>
      <c r="AH84" s="306" t="n">
        <v>0</v>
      </c>
      <c r="AI84" s="306" t="n">
        <v>0</v>
      </c>
      <c r="AJ84" s="306" t="n">
        <v>0</v>
      </c>
      <c r="AK84" s="306" t="n">
        <v>0</v>
      </c>
      <c r="AL84" s="306" t="n">
        <v>0</v>
      </c>
      <c r="AM84" s="293" t="n">
        <f aca="false">SUM(H84:AL84)</f>
        <v>0</v>
      </c>
      <c r="AN84" s="1"/>
      <c r="AO84" s="1"/>
      <c r="AP84" s="1"/>
      <c r="AQ84" s="1"/>
      <c r="AR84" s="1"/>
      <c r="AS84" s="1"/>
      <c r="AT84" s="1"/>
    </row>
    <row r="85" customFormat="false" ht="12.75" hidden="true" customHeight="true" outlineLevel="0" collapsed="false">
      <c r="A85" s="309" t="s">
        <v>216</v>
      </c>
      <c r="B85" s="304"/>
      <c r="C85" s="289"/>
      <c r="D85" s="290" t="n">
        <v>0</v>
      </c>
      <c r="E85" s="291" t="n">
        <f aca="false">AM85</f>
        <v>0</v>
      </c>
      <c r="F85" s="305" t="n">
        <f aca="false">E85-D85</f>
        <v>0</v>
      </c>
      <c r="G85" s="284"/>
      <c r="H85" s="306" t="n">
        <v>0</v>
      </c>
      <c r="I85" s="306" t="n">
        <v>0</v>
      </c>
      <c r="J85" s="306" t="n">
        <v>0</v>
      </c>
      <c r="K85" s="306" t="n">
        <v>0</v>
      </c>
      <c r="L85" s="306" t="n">
        <v>0</v>
      </c>
      <c r="M85" s="306" t="n">
        <v>0</v>
      </c>
      <c r="N85" s="306" t="n">
        <v>0</v>
      </c>
      <c r="O85" s="306" t="n">
        <v>0</v>
      </c>
      <c r="P85" s="306" t="n">
        <v>0</v>
      </c>
      <c r="Q85" s="306" t="n">
        <v>0</v>
      </c>
      <c r="R85" s="306" t="n">
        <v>0</v>
      </c>
      <c r="S85" s="306" t="n">
        <v>0</v>
      </c>
      <c r="T85" s="306" t="n">
        <v>0</v>
      </c>
      <c r="U85" s="306" t="n">
        <v>0</v>
      </c>
      <c r="V85" s="306" t="n">
        <v>0</v>
      </c>
      <c r="W85" s="306" t="n">
        <v>0</v>
      </c>
      <c r="X85" s="306" t="n">
        <v>0</v>
      </c>
      <c r="Y85" s="306" t="n">
        <v>0</v>
      </c>
      <c r="Z85" s="306" t="n">
        <v>0</v>
      </c>
      <c r="AA85" s="306" t="n">
        <v>0</v>
      </c>
      <c r="AB85" s="306" t="n">
        <v>0</v>
      </c>
      <c r="AC85" s="306" t="n">
        <v>0</v>
      </c>
      <c r="AD85" s="306" t="n">
        <v>0</v>
      </c>
      <c r="AE85" s="306" t="n">
        <v>0</v>
      </c>
      <c r="AF85" s="306" t="n">
        <v>0</v>
      </c>
      <c r="AG85" s="306" t="n">
        <v>0</v>
      </c>
      <c r="AH85" s="306" t="n">
        <v>0</v>
      </c>
      <c r="AI85" s="306" t="n">
        <v>0</v>
      </c>
      <c r="AJ85" s="306" t="n">
        <v>0</v>
      </c>
      <c r="AK85" s="306" t="n">
        <v>0</v>
      </c>
      <c r="AL85" s="306" t="n">
        <v>0</v>
      </c>
      <c r="AM85" s="293" t="n">
        <f aca="false">SUM(H85:AL85)</f>
        <v>0</v>
      </c>
      <c r="AN85" s="1"/>
      <c r="AO85" s="1"/>
      <c r="AP85" s="1"/>
      <c r="AQ85" s="1"/>
      <c r="AR85" s="1"/>
      <c r="AS85" s="1"/>
      <c r="AT85" s="1"/>
    </row>
    <row r="86" customFormat="false" ht="12.75" hidden="true" customHeight="true" outlineLevel="0" collapsed="false">
      <c r="A86" s="309" t="s">
        <v>216</v>
      </c>
      <c r="B86" s="304"/>
      <c r="C86" s="289"/>
      <c r="D86" s="290" t="n">
        <v>0</v>
      </c>
      <c r="E86" s="291" t="n">
        <f aca="false">AM86</f>
        <v>0</v>
      </c>
      <c r="F86" s="305" t="n">
        <f aca="false">E86-D86</f>
        <v>0</v>
      </c>
      <c r="G86" s="284"/>
      <c r="H86" s="306" t="n">
        <v>0</v>
      </c>
      <c r="I86" s="306" t="n">
        <v>0</v>
      </c>
      <c r="J86" s="306" t="n">
        <v>0</v>
      </c>
      <c r="K86" s="306" t="n">
        <v>0</v>
      </c>
      <c r="L86" s="306" t="n">
        <v>0</v>
      </c>
      <c r="M86" s="306" t="n">
        <v>0</v>
      </c>
      <c r="N86" s="306" t="n">
        <v>0</v>
      </c>
      <c r="O86" s="306" t="n">
        <v>0</v>
      </c>
      <c r="P86" s="306" t="n">
        <v>0</v>
      </c>
      <c r="Q86" s="306" t="n">
        <v>0</v>
      </c>
      <c r="R86" s="306" t="n">
        <v>0</v>
      </c>
      <c r="S86" s="306" t="n">
        <v>0</v>
      </c>
      <c r="T86" s="306" t="n">
        <v>0</v>
      </c>
      <c r="U86" s="306" t="n">
        <v>0</v>
      </c>
      <c r="V86" s="306" t="n">
        <v>0</v>
      </c>
      <c r="W86" s="306" t="n">
        <v>0</v>
      </c>
      <c r="X86" s="306" t="n">
        <v>0</v>
      </c>
      <c r="Y86" s="306" t="n">
        <v>0</v>
      </c>
      <c r="Z86" s="306" t="n">
        <v>0</v>
      </c>
      <c r="AA86" s="306" t="n">
        <v>0</v>
      </c>
      <c r="AB86" s="306" t="n">
        <v>0</v>
      </c>
      <c r="AC86" s="306" t="n">
        <v>0</v>
      </c>
      <c r="AD86" s="306" t="n">
        <v>0</v>
      </c>
      <c r="AE86" s="306" t="n">
        <v>0</v>
      </c>
      <c r="AF86" s="306" t="n">
        <v>0</v>
      </c>
      <c r="AG86" s="306" t="n">
        <v>0</v>
      </c>
      <c r="AH86" s="306" t="n">
        <v>0</v>
      </c>
      <c r="AI86" s="306" t="n">
        <v>0</v>
      </c>
      <c r="AJ86" s="306" t="n">
        <v>0</v>
      </c>
      <c r="AK86" s="306" t="n">
        <v>0</v>
      </c>
      <c r="AL86" s="306" t="n">
        <v>0</v>
      </c>
      <c r="AM86" s="293" t="n">
        <f aca="false">SUM(H86:AL86)</f>
        <v>0</v>
      </c>
      <c r="AN86" s="1"/>
      <c r="AO86" s="1"/>
      <c r="AP86" s="1"/>
      <c r="AQ86" s="1"/>
      <c r="AR86" s="1"/>
      <c r="AS86" s="1"/>
      <c r="AT86" s="1"/>
    </row>
    <row r="87" customFormat="false" ht="12.75" hidden="false" customHeight="true" outlineLevel="0" collapsed="false">
      <c r="A87" s="303" t="s">
        <v>217</v>
      </c>
      <c r="B87" s="304"/>
      <c r="C87" s="289"/>
      <c r="D87" s="290" t="n">
        <v>0</v>
      </c>
      <c r="E87" s="291" t="n">
        <f aca="false">AM87</f>
        <v>0</v>
      </c>
      <c r="F87" s="305" t="n">
        <f aca="false">E87-D87</f>
        <v>0</v>
      </c>
      <c r="G87" s="284"/>
      <c r="H87" s="306" t="n">
        <v>0</v>
      </c>
      <c r="I87" s="306" t="n">
        <v>0</v>
      </c>
      <c r="J87" s="306" t="n">
        <v>0</v>
      </c>
      <c r="K87" s="306" t="n">
        <v>0</v>
      </c>
      <c r="L87" s="306" t="n">
        <v>0</v>
      </c>
      <c r="M87" s="306" t="n">
        <v>0</v>
      </c>
      <c r="N87" s="306" t="n">
        <v>0</v>
      </c>
      <c r="O87" s="306" t="n">
        <v>0</v>
      </c>
      <c r="P87" s="306" t="n">
        <v>0</v>
      </c>
      <c r="Q87" s="306" t="n">
        <v>0</v>
      </c>
      <c r="R87" s="306" t="n">
        <v>0</v>
      </c>
      <c r="S87" s="306" t="n">
        <v>0</v>
      </c>
      <c r="T87" s="306" t="n">
        <v>0</v>
      </c>
      <c r="U87" s="306" t="n">
        <v>0</v>
      </c>
      <c r="V87" s="306" t="n">
        <v>0</v>
      </c>
      <c r="W87" s="306" t="n">
        <v>0</v>
      </c>
      <c r="X87" s="306" t="n">
        <v>0</v>
      </c>
      <c r="Y87" s="306" t="n">
        <v>0</v>
      </c>
      <c r="Z87" s="306" t="n">
        <v>0</v>
      </c>
      <c r="AA87" s="306" t="n">
        <v>0</v>
      </c>
      <c r="AB87" s="306" t="n">
        <v>0</v>
      </c>
      <c r="AC87" s="306" t="n">
        <v>0</v>
      </c>
      <c r="AD87" s="306" t="n">
        <v>0</v>
      </c>
      <c r="AE87" s="306" t="n">
        <v>0</v>
      </c>
      <c r="AF87" s="306" t="n">
        <v>0</v>
      </c>
      <c r="AG87" s="306" t="n">
        <v>0</v>
      </c>
      <c r="AH87" s="306" t="n">
        <v>0</v>
      </c>
      <c r="AI87" s="306" t="n">
        <v>0</v>
      </c>
      <c r="AJ87" s="306" t="n">
        <v>0</v>
      </c>
      <c r="AK87" s="306" t="n">
        <v>0</v>
      </c>
      <c r="AL87" s="306" t="n">
        <v>0</v>
      </c>
      <c r="AM87" s="293" t="n">
        <f aca="false">SUM(H87:AL87)</f>
        <v>0</v>
      </c>
      <c r="AN87" s="1"/>
      <c r="AO87" s="1"/>
      <c r="AP87" s="1"/>
      <c r="AQ87" s="1"/>
      <c r="AR87" s="1"/>
      <c r="AS87" s="1"/>
      <c r="AT87" s="1"/>
    </row>
    <row r="88" customFormat="false" ht="12.75" hidden="false" customHeight="true" outlineLevel="0" collapsed="false">
      <c r="A88" s="288" t="s">
        <v>218</v>
      </c>
      <c r="B88" s="304"/>
      <c r="C88" s="289"/>
      <c r="D88" s="290" t="n">
        <v>0</v>
      </c>
      <c r="E88" s="291" t="n">
        <f aca="false">AM88</f>
        <v>0</v>
      </c>
      <c r="F88" s="305" t="n">
        <f aca="false">E88-D88</f>
        <v>0</v>
      </c>
      <c r="G88" s="284"/>
      <c r="H88" s="306" t="n">
        <v>0</v>
      </c>
      <c r="I88" s="306" t="n">
        <v>0</v>
      </c>
      <c r="J88" s="306" t="n">
        <v>0</v>
      </c>
      <c r="K88" s="306" t="n">
        <v>0</v>
      </c>
      <c r="L88" s="306" t="n">
        <v>0</v>
      </c>
      <c r="M88" s="306" t="n">
        <v>0</v>
      </c>
      <c r="N88" s="306" t="n">
        <v>0</v>
      </c>
      <c r="O88" s="306" t="n">
        <v>0</v>
      </c>
      <c r="P88" s="306" t="n">
        <v>0</v>
      </c>
      <c r="Q88" s="306" t="n">
        <v>0</v>
      </c>
      <c r="R88" s="306" t="n">
        <v>0</v>
      </c>
      <c r="S88" s="306" t="n">
        <v>0</v>
      </c>
      <c r="T88" s="306" t="n">
        <v>0</v>
      </c>
      <c r="U88" s="306" t="n">
        <v>0</v>
      </c>
      <c r="V88" s="306" t="n">
        <v>0</v>
      </c>
      <c r="W88" s="306" t="n">
        <v>0</v>
      </c>
      <c r="X88" s="306" t="n">
        <v>0</v>
      </c>
      <c r="Y88" s="306" t="n">
        <v>0</v>
      </c>
      <c r="Z88" s="306" t="n">
        <v>0</v>
      </c>
      <c r="AA88" s="306" t="n">
        <v>0</v>
      </c>
      <c r="AB88" s="306" t="n">
        <v>0</v>
      </c>
      <c r="AC88" s="306" t="n">
        <v>0</v>
      </c>
      <c r="AD88" s="306" t="n">
        <v>0</v>
      </c>
      <c r="AE88" s="306" t="n">
        <v>0</v>
      </c>
      <c r="AF88" s="306" t="n">
        <v>0</v>
      </c>
      <c r="AG88" s="306" t="n">
        <v>0</v>
      </c>
      <c r="AH88" s="306" t="n">
        <v>0</v>
      </c>
      <c r="AI88" s="306" t="n">
        <v>0</v>
      </c>
      <c r="AJ88" s="306" t="n">
        <v>0</v>
      </c>
      <c r="AK88" s="306" t="n">
        <v>0</v>
      </c>
      <c r="AL88" s="306" t="n">
        <v>0</v>
      </c>
      <c r="AM88" s="293" t="n">
        <f aca="false">SUM(H88:AL88)</f>
        <v>0</v>
      </c>
      <c r="AN88" s="1"/>
      <c r="AO88" s="1"/>
      <c r="AP88" s="1"/>
      <c r="AQ88" s="1"/>
      <c r="AR88" s="1"/>
      <c r="AS88" s="1"/>
      <c r="AT88" s="1"/>
    </row>
    <row r="89" customFormat="false" ht="12.75" hidden="true" customHeight="true" outlineLevel="0" collapsed="false">
      <c r="A89" s="288" t="s">
        <v>219</v>
      </c>
      <c r="B89" s="304"/>
      <c r="C89" s="289"/>
      <c r="D89" s="290" t="n">
        <v>0</v>
      </c>
      <c r="E89" s="291" t="n">
        <f aca="false">AM89</f>
        <v>0</v>
      </c>
      <c r="F89" s="305" t="n">
        <f aca="false">E89-D89</f>
        <v>0</v>
      </c>
      <c r="G89" s="284"/>
      <c r="H89" s="306" t="n">
        <v>0</v>
      </c>
      <c r="I89" s="306" t="n">
        <v>0</v>
      </c>
      <c r="J89" s="306" t="n">
        <v>0</v>
      </c>
      <c r="K89" s="306" t="n">
        <v>0</v>
      </c>
      <c r="L89" s="306" t="n">
        <v>0</v>
      </c>
      <c r="M89" s="306" t="n">
        <v>0</v>
      </c>
      <c r="N89" s="306" t="n">
        <v>0</v>
      </c>
      <c r="O89" s="306" t="n">
        <v>0</v>
      </c>
      <c r="P89" s="306" t="n">
        <v>0</v>
      </c>
      <c r="Q89" s="306" t="n">
        <v>0</v>
      </c>
      <c r="R89" s="306" t="n">
        <v>0</v>
      </c>
      <c r="S89" s="306" t="n">
        <v>0</v>
      </c>
      <c r="T89" s="306" t="n">
        <v>0</v>
      </c>
      <c r="U89" s="306" t="n">
        <v>0</v>
      </c>
      <c r="V89" s="306" t="n">
        <v>0</v>
      </c>
      <c r="W89" s="306" t="n">
        <v>0</v>
      </c>
      <c r="X89" s="306" t="n">
        <v>0</v>
      </c>
      <c r="Y89" s="306" t="n">
        <v>0</v>
      </c>
      <c r="Z89" s="306" t="n">
        <v>0</v>
      </c>
      <c r="AA89" s="306" t="n">
        <v>0</v>
      </c>
      <c r="AB89" s="306" t="n">
        <v>0</v>
      </c>
      <c r="AC89" s="306" t="n">
        <v>0</v>
      </c>
      <c r="AD89" s="306" t="n">
        <v>0</v>
      </c>
      <c r="AE89" s="306" t="n">
        <v>0</v>
      </c>
      <c r="AF89" s="306" t="n">
        <v>0</v>
      </c>
      <c r="AG89" s="306" t="n">
        <v>0</v>
      </c>
      <c r="AH89" s="306" t="n">
        <v>0</v>
      </c>
      <c r="AI89" s="306" t="n">
        <v>0</v>
      </c>
      <c r="AJ89" s="306" t="n">
        <v>0</v>
      </c>
      <c r="AK89" s="306" t="n">
        <v>0</v>
      </c>
      <c r="AL89" s="306" t="n">
        <v>0</v>
      </c>
      <c r="AM89" s="293" t="n">
        <f aca="false">SUM(H89:AL89)</f>
        <v>0</v>
      </c>
      <c r="AN89" s="1"/>
      <c r="AO89" s="1"/>
      <c r="AP89" s="1"/>
      <c r="AQ89" s="1"/>
      <c r="AR89" s="1"/>
      <c r="AS89" s="1"/>
      <c r="AT89" s="1"/>
    </row>
    <row r="90" customFormat="false" ht="12.75" hidden="true" customHeight="true" outlineLevel="0" collapsed="false">
      <c r="A90" s="288" t="s">
        <v>220</v>
      </c>
      <c r="B90" s="304"/>
      <c r="C90" s="289"/>
      <c r="D90" s="290" t="n">
        <v>0</v>
      </c>
      <c r="E90" s="291" t="n">
        <f aca="false">AM90</f>
        <v>0</v>
      </c>
      <c r="F90" s="305" t="n">
        <f aca="false">E90-D90</f>
        <v>0</v>
      </c>
      <c r="G90" s="284"/>
      <c r="H90" s="306" t="n">
        <v>0</v>
      </c>
      <c r="I90" s="306" t="n">
        <v>0</v>
      </c>
      <c r="J90" s="306" t="n">
        <v>0</v>
      </c>
      <c r="K90" s="306" t="n">
        <v>0</v>
      </c>
      <c r="L90" s="306" t="n">
        <v>0</v>
      </c>
      <c r="M90" s="306" t="n">
        <v>0</v>
      </c>
      <c r="N90" s="306" t="n">
        <v>0</v>
      </c>
      <c r="O90" s="306" t="n">
        <v>0</v>
      </c>
      <c r="P90" s="306" t="n">
        <v>0</v>
      </c>
      <c r="Q90" s="306" t="n">
        <v>0</v>
      </c>
      <c r="R90" s="306" t="n">
        <v>0</v>
      </c>
      <c r="S90" s="306" t="n">
        <v>0</v>
      </c>
      <c r="T90" s="306" t="n">
        <v>0</v>
      </c>
      <c r="U90" s="306" t="n">
        <v>0</v>
      </c>
      <c r="V90" s="306" t="n">
        <v>0</v>
      </c>
      <c r="W90" s="306" t="n">
        <v>0</v>
      </c>
      <c r="X90" s="306" t="n">
        <v>0</v>
      </c>
      <c r="Y90" s="306" t="n">
        <v>0</v>
      </c>
      <c r="Z90" s="306" t="n">
        <v>0</v>
      </c>
      <c r="AA90" s="306" t="n">
        <v>0</v>
      </c>
      <c r="AB90" s="306" t="n">
        <v>0</v>
      </c>
      <c r="AC90" s="306" t="n">
        <v>0</v>
      </c>
      <c r="AD90" s="306" t="n">
        <v>0</v>
      </c>
      <c r="AE90" s="306" t="n">
        <v>0</v>
      </c>
      <c r="AF90" s="306" t="n">
        <v>0</v>
      </c>
      <c r="AG90" s="306" t="n">
        <v>0</v>
      </c>
      <c r="AH90" s="306" t="n">
        <v>0</v>
      </c>
      <c r="AI90" s="306" t="n">
        <v>0</v>
      </c>
      <c r="AJ90" s="306" t="n">
        <v>0</v>
      </c>
      <c r="AK90" s="306" t="n">
        <v>0</v>
      </c>
      <c r="AL90" s="306" t="n">
        <v>0</v>
      </c>
      <c r="AM90" s="293" t="n">
        <f aca="false">SUM(H90:AL90)</f>
        <v>0</v>
      </c>
      <c r="AN90" s="1"/>
      <c r="AO90" s="1"/>
      <c r="AP90" s="1"/>
      <c r="AQ90" s="1"/>
      <c r="AR90" s="1"/>
      <c r="AS90" s="1"/>
      <c r="AT90" s="1"/>
    </row>
    <row r="91" customFormat="false" ht="12.75" hidden="false" customHeight="true" outlineLevel="0" collapsed="false">
      <c r="A91" s="310" t="s">
        <v>221</v>
      </c>
      <c r="B91" s="311"/>
      <c r="C91" s="289"/>
      <c r="D91" s="290" t="n">
        <v>0</v>
      </c>
      <c r="E91" s="291" t="n">
        <f aca="false">AM91</f>
        <v>0</v>
      </c>
      <c r="F91" s="305" t="n">
        <f aca="false">E91-D91</f>
        <v>0</v>
      </c>
      <c r="G91" s="284"/>
      <c r="H91" s="312" t="n">
        <v>0</v>
      </c>
      <c r="I91" s="312" t="n">
        <v>0</v>
      </c>
      <c r="J91" s="312" t="n">
        <v>0</v>
      </c>
      <c r="K91" s="312" t="n">
        <v>0</v>
      </c>
      <c r="L91" s="312" t="n">
        <v>0</v>
      </c>
      <c r="M91" s="312" t="n">
        <v>0</v>
      </c>
      <c r="N91" s="312" t="n">
        <v>0</v>
      </c>
      <c r="O91" s="312" t="n">
        <v>0</v>
      </c>
      <c r="P91" s="312" t="n">
        <v>0</v>
      </c>
      <c r="Q91" s="312" t="n">
        <v>0</v>
      </c>
      <c r="R91" s="312" t="n">
        <v>0</v>
      </c>
      <c r="S91" s="312" t="n">
        <v>0</v>
      </c>
      <c r="T91" s="312" t="n">
        <v>0</v>
      </c>
      <c r="U91" s="312" t="n">
        <v>0</v>
      </c>
      <c r="V91" s="312" t="n">
        <v>0</v>
      </c>
      <c r="W91" s="312" t="n">
        <v>0</v>
      </c>
      <c r="X91" s="312" t="n">
        <v>0</v>
      </c>
      <c r="Y91" s="312" t="n">
        <v>0</v>
      </c>
      <c r="Z91" s="312" t="n">
        <v>0</v>
      </c>
      <c r="AA91" s="312" t="n">
        <v>0</v>
      </c>
      <c r="AB91" s="312" t="n">
        <v>0</v>
      </c>
      <c r="AC91" s="312" t="n">
        <v>0</v>
      </c>
      <c r="AD91" s="312" t="n">
        <v>0</v>
      </c>
      <c r="AE91" s="312" t="n">
        <v>0</v>
      </c>
      <c r="AF91" s="312" t="n">
        <v>0</v>
      </c>
      <c r="AG91" s="312" t="n">
        <v>0</v>
      </c>
      <c r="AH91" s="312" t="n">
        <v>0</v>
      </c>
      <c r="AI91" s="312" t="n">
        <v>0</v>
      </c>
      <c r="AJ91" s="312" t="n">
        <v>0</v>
      </c>
      <c r="AK91" s="312" t="n">
        <v>0</v>
      </c>
      <c r="AL91" s="312" t="n">
        <v>0</v>
      </c>
      <c r="AM91" s="293" t="n">
        <f aca="false">SUM(H91:AL91)</f>
        <v>0</v>
      </c>
      <c r="AN91" s="1"/>
      <c r="AO91" s="1"/>
      <c r="AP91" s="1"/>
      <c r="AQ91" s="1"/>
      <c r="AR91" s="1"/>
      <c r="AS91" s="1"/>
      <c r="AT91" s="1"/>
    </row>
    <row r="92" customFormat="false" ht="12.75" hidden="false" customHeight="true" outlineLevel="0" collapsed="false">
      <c r="A92" s="288" t="s">
        <v>222</v>
      </c>
      <c r="B92" s="304"/>
      <c r="C92" s="289"/>
      <c r="D92" s="290" t="n">
        <v>0</v>
      </c>
      <c r="E92" s="291" t="n">
        <f aca="false">AM92</f>
        <v>0</v>
      </c>
      <c r="F92" s="305" t="n">
        <f aca="false">E92-D92</f>
        <v>0</v>
      </c>
      <c r="G92" s="284"/>
      <c r="H92" s="306" t="n">
        <v>0</v>
      </c>
      <c r="I92" s="306" t="n">
        <v>0</v>
      </c>
      <c r="J92" s="306" t="n">
        <v>0</v>
      </c>
      <c r="K92" s="306" t="n">
        <v>0</v>
      </c>
      <c r="L92" s="306" t="n">
        <v>0</v>
      </c>
      <c r="M92" s="306" t="n">
        <v>0</v>
      </c>
      <c r="N92" s="306" t="n">
        <v>0</v>
      </c>
      <c r="O92" s="306" t="n">
        <v>0</v>
      </c>
      <c r="P92" s="306" t="n">
        <v>0</v>
      </c>
      <c r="Q92" s="306" t="n">
        <v>0</v>
      </c>
      <c r="R92" s="306" t="n">
        <v>0</v>
      </c>
      <c r="S92" s="306" t="n">
        <v>0</v>
      </c>
      <c r="T92" s="306" t="n">
        <v>0</v>
      </c>
      <c r="U92" s="306" t="n">
        <v>0</v>
      </c>
      <c r="V92" s="306" t="n">
        <v>0</v>
      </c>
      <c r="W92" s="306" t="n">
        <v>0</v>
      </c>
      <c r="X92" s="306" t="n">
        <v>0</v>
      </c>
      <c r="Y92" s="306" t="n">
        <v>0</v>
      </c>
      <c r="Z92" s="306" t="n">
        <v>0</v>
      </c>
      <c r="AA92" s="306" t="n">
        <v>0</v>
      </c>
      <c r="AB92" s="306" t="n">
        <v>0</v>
      </c>
      <c r="AC92" s="306" t="n">
        <v>0</v>
      </c>
      <c r="AD92" s="306" t="n">
        <v>0</v>
      </c>
      <c r="AE92" s="306" t="n">
        <v>0</v>
      </c>
      <c r="AF92" s="306" t="n">
        <v>0</v>
      </c>
      <c r="AG92" s="306" t="n">
        <v>0</v>
      </c>
      <c r="AH92" s="306" t="n">
        <v>0</v>
      </c>
      <c r="AI92" s="306" t="n">
        <v>0</v>
      </c>
      <c r="AJ92" s="306" t="n">
        <v>0</v>
      </c>
      <c r="AK92" s="306" t="n">
        <v>0</v>
      </c>
      <c r="AL92" s="306" t="n">
        <v>0</v>
      </c>
      <c r="AM92" s="293" t="n">
        <f aca="false">SUM(H92:AL92)</f>
        <v>0</v>
      </c>
      <c r="AN92" s="1"/>
      <c r="AO92" s="1"/>
      <c r="AP92" s="1"/>
      <c r="AQ92" s="1"/>
      <c r="AR92" s="1"/>
      <c r="AS92" s="1"/>
      <c r="AT92" s="1"/>
    </row>
    <row r="93" customFormat="false" ht="12.75" hidden="true" customHeight="true" outlineLevel="0" collapsed="false">
      <c r="A93" s="288" t="s">
        <v>223</v>
      </c>
      <c r="B93" s="304"/>
      <c r="C93" s="289"/>
      <c r="D93" s="290" t="n">
        <v>0</v>
      </c>
      <c r="E93" s="291" t="n">
        <f aca="false">AM93</f>
        <v>0</v>
      </c>
      <c r="F93" s="305" t="n">
        <f aca="false">E93-D93</f>
        <v>0</v>
      </c>
      <c r="G93" s="284"/>
      <c r="H93" s="306" t="n">
        <v>0</v>
      </c>
      <c r="I93" s="306" t="n">
        <v>0</v>
      </c>
      <c r="J93" s="306" t="n">
        <v>0</v>
      </c>
      <c r="K93" s="306" t="n">
        <v>0</v>
      </c>
      <c r="L93" s="306" t="n">
        <v>0</v>
      </c>
      <c r="M93" s="306" t="n">
        <v>0</v>
      </c>
      <c r="N93" s="306" t="n">
        <v>0</v>
      </c>
      <c r="O93" s="306" t="n">
        <v>0</v>
      </c>
      <c r="P93" s="306" t="n">
        <v>0</v>
      </c>
      <c r="Q93" s="306" t="n">
        <v>0</v>
      </c>
      <c r="R93" s="306" t="n">
        <v>0</v>
      </c>
      <c r="S93" s="306" t="n">
        <v>0</v>
      </c>
      <c r="T93" s="306" t="n">
        <v>0</v>
      </c>
      <c r="U93" s="306" t="n">
        <v>0</v>
      </c>
      <c r="V93" s="306" t="n">
        <v>0</v>
      </c>
      <c r="W93" s="306" t="n">
        <v>0</v>
      </c>
      <c r="X93" s="306" t="n">
        <v>0</v>
      </c>
      <c r="Y93" s="306" t="n">
        <v>0</v>
      </c>
      <c r="Z93" s="306" t="n">
        <v>0</v>
      </c>
      <c r="AA93" s="306" t="n">
        <v>0</v>
      </c>
      <c r="AB93" s="306" t="n">
        <v>0</v>
      </c>
      <c r="AC93" s="306" t="n">
        <v>0</v>
      </c>
      <c r="AD93" s="306" t="n">
        <v>0</v>
      </c>
      <c r="AE93" s="306" t="n">
        <v>0</v>
      </c>
      <c r="AF93" s="306" t="n">
        <v>0</v>
      </c>
      <c r="AG93" s="306" t="n">
        <v>0</v>
      </c>
      <c r="AH93" s="306" t="n">
        <v>0</v>
      </c>
      <c r="AI93" s="306" t="n">
        <v>0</v>
      </c>
      <c r="AJ93" s="306" t="n">
        <v>0</v>
      </c>
      <c r="AK93" s="306" t="n">
        <v>0</v>
      </c>
      <c r="AL93" s="306" t="n">
        <v>0</v>
      </c>
      <c r="AM93" s="293" t="n">
        <f aca="false">SUM(H93:AL93)</f>
        <v>0</v>
      </c>
      <c r="AN93" s="1"/>
      <c r="AO93" s="1"/>
      <c r="AP93" s="1"/>
      <c r="AQ93" s="1"/>
      <c r="AR93" s="1"/>
      <c r="AS93" s="1"/>
      <c r="AT93" s="1"/>
    </row>
    <row r="94" customFormat="false" ht="12.75" hidden="false" customHeight="true" outlineLevel="0" collapsed="false">
      <c r="A94" s="288" t="s">
        <v>213</v>
      </c>
      <c r="B94" s="304"/>
      <c r="C94" s="289"/>
      <c r="D94" s="290" t="n">
        <v>0</v>
      </c>
      <c r="E94" s="291" t="n">
        <f aca="false">AM94</f>
        <v>0</v>
      </c>
      <c r="F94" s="305" t="n">
        <f aca="false">E94-D94</f>
        <v>0</v>
      </c>
      <c r="G94" s="284"/>
      <c r="H94" s="306" t="n">
        <v>0</v>
      </c>
      <c r="I94" s="306" t="n">
        <v>0</v>
      </c>
      <c r="J94" s="306" t="n">
        <v>0</v>
      </c>
      <c r="K94" s="306" t="n">
        <v>0</v>
      </c>
      <c r="L94" s="306" t="n">
        <v>0</v>
      </c>
      <c r="M94" s="306" t="n">
        <v>0</v>
      </c>
      <c r="N94" s="306" t="n">
        <v>0</v>
      </c>
      <c r="O94" s="306" t="n">
        <v>0</v>
      </c>
      <c r="P94" s="306" t="n">
        <v>0</v>
      </c>
      <c r="Q94" s="306" t="n">
        <v>0</v>
      </c>
      <c r="R94" s="306" t="n">
        <v>0</v>
      </c>
      <c r="S94" s="306" t="n">
        <v>0</v>
      </c>
      <c r="T94" s="306" t="n">
        <v>0</v>
      </c>
      <c r="U94" s="306" t="n">
        <v>0</v>
      </c>
      <c r="V94" s="306" t="n">
        <v>0</v>
      </c>
      <c r="W94" s="306" t="n">
        <v>0</v>
      </c>
      <c r="X94" s="306" t="n">
        <v>0</v>
      </c>
      <c r="Y94" s="306" t="n">
        <v>0</v>
      </c>
      <c r="Z94" s="306" t="n">
        <v>0</v>
      </c>
      <c r="AA94" s="306" t="n">
        <v>0</v>
      </c>
      <c r="AB94" s="306" t="n">
        <v>0</v>
      </c>
      <c r="AC94" s="306" t="n">
        <v>0</v>
      </c>
      <c r="AD94" s="306" t="n">
        <v>0</v>
      </c>
      <c r="AE94" s="306" t="n">
        <v>0</v>
      </c>
      <c r="AF94" s="306" t="n">
        <v>0</v>
      </c>
      <c r="AG94" s="306" t="n">
        <v>0</v>
      </c>
      <c r="AH94" s="306" t="n">
        <v>0</v>
      </c>
      <c r="AI94" s="306" t="n">
        <v>0</v>
      </c>
      <c r="AJ94" s="306" t="n">
        <v>0</v>
      </c>
      <c r="AK94" s="306" t="n">
        <v>0</v>
      </c>
      <c r="AL94" s="306" t="n">
        <v>0</v>
      </c>
      <c r="AM94" s="293" t="n">
        <f aca="false">SUM(H94:AL94)</f>
        <v>0</v>
      </c>
      <c r="AN94" s="1"/>
      <c r="AO94" s="1"/>
      <c r="AP94" s="1"/>
      <c r="AQ94" s="1"/>
      <c r="AR94" s="1"/>
      <c r="AS94" s="1"/>
      <c r="AT94" s="1"/>
    </row>
    <row r="95" customFormat="false" ht="12.75" hidden="false" customHeight="true" outlineLevel="0" collapsed="false">
      <c r="A95" s="288" t="s">
        <v>214</v>
      </c>
      <c r="B95" s="304"/>
      <c r="C95" s="289"/>
      <c r="D95" s="290" t="n">
        <v>0</v>
      </c>
      <c r="E95" s="291" t="n">
        <f aca="false">AM95</f>
        <v>0</v>
      </c>
      <c r="F95" s="305" t="n">
        <f aca="false">E95-D95</f>
        <v>0</v>
      </c>
      <c r="G95" s="284"/>
      <c r="H95" s="306" t="n">
        <v>0</v>
      </c>
      <c r="I95" s="306" t="n">
        <v>0</v>
      </c>
      <c r="J95" s="306" t="n">
        <v>0</v>
      </c>
      <c r="K95" s="306" t="n">
        <v>0</v>
      </c>
      <c r="L95" s="306" t="n">
        <v>0</v>
      </c>
      <c r="M95" s="306" t="n">
        <v>0</v>
      </c>
      <c r="N95" s="306" t="n">
        <v>0</v>
      </c>
      <c r="O95" s="306" t="n">
        <v>0</v>
      </c>
      <c r="P95" s="306" t="n">
        <v>0</v>
      </c>
      <c r="Q95" s="306" t="n">
        <v>0</v>
      </c>
      <c r="R95" s="306" t="n">
        <v>0</v>
      </c>
      <c r="S95" s="306" t="n">
        <v>0</v>
      </c>
      <c r="T95" s="306" t="n">
        <v>0</v>
      </c>
      <c r="U95" s="306" t="n">
        <v>0</v>
      </c>
      <c r="V95" s="306" t="n">
        <v>0</v>
      </c>
      <c r="W95" s="306" t="n">
        <v>0</v>
      </c>
      <c r="X95" s="306" t="n">
        <v>0</v>
      </c>
      <c r="Y95" s="306" t="n">
        <v>0</v>
      </c>
      <c r="Z95" s="306" t="n">
        <v>0</v>
      </c>
      <c r="AA95" s="306" t="n">
        <v>0</v>
      </c>
      <c r="AB95" s="306" t="n">
        <v>0</v>
      </c>
      <c r="AC95" s="306" t="n">
        <v>0</v>
      </c>
      <c r="AD95" s="306" t="n">
        <v>0</v>
      </c>
      <c r="AE95" s="306" t="n">
        <v>0</v>
      </c>
      <c r="AF95" s="306" t="n">
        <v>0</v>
      </c>
      <c r="AG95" s="306" t="n">
        <v>0</v>
      </c>
      <c r="AH95" s="306" t="n">
        <v>0</v>
      </c>
      <c r="AI95" s="306" t="n">
        <v>0</v>
      </c>
      <c r="AJ95" s="306" t="n">
        <v>0</v>
      </c>
      <c r="AK95" s="306" t="n">
        <v>0</v>
      </c>
      <c r="AL95" s="306" t="n">
        <v>0</v>
      </c>
      <c r="AM95" s="293" t="n">
        <f aca="false">SUM(H95:AL95)</f>
        <v>0</v>
      </c>
      <c r="AN95" s="1"/>
      <c r="AO95" s="1"/>
      <c r="AP95" s="1"/>
      <c r="AQ95" s="1"/>
      <c r="AR95" s="1"/>
      <c r="AS95" s="1"/>
      <c r="AT95" s="1"/>
    </row>
    <row r="96" customFormat="false" ht="12.75" hidden="false" customHeight="true" outlineLevel="0" collapsed="false">
      <c r="A96" s="288" t="s">
        <v>224</v>
      </c>
      <c r="B96" s="304"/>
      <c r="C96" s="289"/>
      <c r="D96" s="290" t="n">
        <v>0</v>
      </c>
      <c r="E96" s="291" t="n">
        <f aca="false">AM96</f>
        <v>0</v>
      </c>
      <c r="F96" s="305" t="n">
        <f aca="false">E96-D96</f>
        <v>0</v>
      </c>
      <c r="G96" s="284"/>
      <c r="H96" s="306" t="n">
        <v>0</v>
      </c>
      <c r="I96" s="306" t="n">
        <v>0</v>
      </c>
      <c r="J96" s="306" t="n">
        <v>0</v>
      </c>
      <c r="K96" s="306" t="n">
        <v>0</v>
      </c>
      <c r="L96" s="306" t="n">
        <v>0</v>
      </c>
      <c r="M96" s="306" t="n">
        <v>0</v>
      </c>
      <c r="N96" s="306" t="n">
        <v>0</v>
      </c>
      <c r="O96" s="306" t="n">
        <v>0</v>
      </c>
      <c r="P96" s="306" t="n">
        <v>0</v>
      </c>
      <c r="Q96" s="306" t="n">
        <v>0</v>
      </c>
      <c r="R96" s="306" t="n">
        <v>0</v>
      </c>
      <c r="S96" s="306" t="n">
        <v>0</v>
      </c>
      <c r="T96" s="306" t="n">
        <v>0</v>
      </c>
      <c r="U96" s="306" t="n">
        <v>0</v>
      </c>
      <c r="V96" s="306" t="n">
        <v>0</v>
      </c>
      <c r="W96" s="306" t="n">
        <v>0</v>
      </c>
      <c r="X96" s="306" t="n">
        <v>0</v>
      </c>
      <c r="Y96" s="306" t="n">
        <v>0</v>
      </c>
      <c r="Z96" s="306" t="n">
        <v>0</v>
      </c>
      <c r="AA96" s="306" t="n">
        <v>0</v>
      </c>
      <c r="AB96" s="306" t="n">
        <v>0</v>
      </c>
      <c r="AC96" s="306" t="n">
        <v>0</v>
      </c>
      <c r="AD96" s="306" t="n">
        <v>0</v>
      </c>
      <c r="AE96" s="306" t="n">
        <v>0</v>
      </c>
      <c r="AF96" s="306" t="n">
        <v>0</v>
      </c>
      <c r="AG96" s="306" t="n">
        <v>0</v>
      </c>
      <c r="AH96" s="306" t="n">
        <v>0</v>
      </c>
      <c r="AI96" s="306" t="n">
        <v>0</v>
      </c>
      <c r="AJ96" s="306" t="n">
        <v>0</v>
      </c>
      <c r="AK96" s="306" t="n">
        <v>0</v>
      </c>
      <c r="AL96" s="306" t="n">
        <v>0</v>
      </c>
      <c r="AM96" s="293" t="n">
        <f aca="false">SUM(H96:AL96)</f>
        <v>0</v>
      </c>
      <c r="AN96" s="1"/>
      <c r="AO96" s="1"/>
      <c r="AP96" s="1"/>
      <c r="AQ96" s="1"/>
      <c r="AR96" s="1"/>
      <c r="AS96" s="1"/>
      <c r="AT96" s="1"/>
    </row>
    <row r="97" customFormat="false" ht="12.75" hidden="false" customHeight="true" outlineLevel="0" collapsed="false">
      <c r="A97" s="288" t="s">
        <v>225</v>
      </c>
      <c r="B97" s="304"/>
      <c r="C97" s="289"/>
      <c r="D97" s="290" t="n">
        <v>0</v>
      </c>
      <c r="E97" s="291" t="n">
        <f aca="false">AM97</f>
        <v>0</v>
      </c>
      <c r="F97" s="305" t="n">
        <f aca="false">E97-D97</f>
        <v>0</v>
      </c>
      <c r="G97" s="284"/>
      <c r="H97" s="306" t="n">
        <v>0</v>
      </c>
      <c r="I97" s="306" t="n">
        <v>0</v>
      </c>
      <c r="J97" s="306" t="n">
        <v>0</v>
      </c>
      <c r="K97" s="306" t="n">
        <v>0</v>
      </c>
      <c r="L97" s="306" t="n">
        <v>0</v>
      </c>
      <c r="M97" s="306" t="n">
        <v>0</v>
      </c>
      <c r="N97" s="306" t="n">
        <v>0</v>
      </c>
      <c r="O97" s="306" t="n">
        <v>0</v>
      </c>
      <c r="P97" s="306" t="n">
        <v>0</v>
      </c>
      <c r="Q97" s="306" t="n">
        <v>0</v>
      </c>
      <c r="R97" s="306" t="n">
        <v>0</v>
      </c>
      <c r="S97" s="306" t="n">
        <v>0</v>
      </c>
      <c r="T97" s="306" t="n">
        <v>0</v>
      </c>
      <c r="U97" s="306" t="n">
        <v>0</v>
      </c>
      <c r="V97" s="306" t="n">
        <v>0</v>
      </c>
      <c r="W97" s="306" t="n">
        <v>0</v>
      </c>
      <c r="X97" s="306" t="n">
        <v>0</v>
      </c>
      <c r="Y97" s="306" t="n">
        <v>0</v>
      </c>
      <c r="Z97" s="306" t="n">
        <v>0</v>
      </c>
      <c r="AA97" s="306" t="n">
        <v>0</v>
      </c>
      <c r="AB97" s="306" t="n">
        <v>0</v>
      </c>
      <c r="AC97" s="306" t="n">
        <v>0</v>
      </c>
      <c r="AD97" s="306" t="n">
        <v>0</v>
      </c>
      <c r="AE97" s="306" t="n">
        <v>0</v>
      </c>
      <c r="AF97" s="306" t="n">
        <v>0</v>
      </c>
      <c r="AG97" s="306" t="n">
        <v>0</v>
      </c>
      <c r="AH97" s="306" t="n">
        <v>0</v>
      </c>
      <c r="AI97" s="306" t="n">
        <v>0</v>
      </c>
      <c r="AJ97" s="306" t="n">
        <v>0</v>
      </c>
      <c r="AK97" s="306" t="n">
        <v>0</v>
      </c>
      <c r="AL97" s="306" t="n">
        <v>0</v>
      </c>
      <c r="AM97" s="293" t="n">
        <f aca="false">SUM(H97:AL97)</f>
        <v>0</v>
      </c>
      <c r="AN97" s="1"/>
      <c r="AO97" s="1"/>
      <c r="AP97" s="1"/>
      <c r="AQ97" s="1"/>
      <c r="AR97" s="1"/>
      <c r="AS97" s="1"/>
      <c r="AT97" s="1"/>
    </row>
    <row r="98" customFormat="false" ht="12.75" hidden="false" customHeight="true" outlineLevel="0" collapsed="false">
      <c r="A98" s="288" t="s">
        <v>226</v>
      </c>
      <c r="B98" s="304"/>
      <c r="C98" s="289"/>
      <c r="D98" s="290" t="n">
        <v>0</v>
      </c>
      <c r="E98" s="291" t="n">
        <f aca="false">AM98</f>
        <v>0</v>
      </c>
      <c r="F98" s="305" t="n">
        <f aca="false">E98-D98</f>
        <v>0</v>
      </c>
      <c r="G98" s="284"/>
      <c r="H98" s="306" t="n">
        <v>0</v>
      </c>
      <c r="I98" s="306" t="n">
        <v>0</v>
      </c>
      <c r="J98" s="306" t="n">
        <v>0</v>
      </c>
      <c r="K98" s="306" t="n">
        <v>0</v>
      </c>
      <c r="L98" s="306" t="n">
        <v>0</v>
      </c>
      <c r="M98" s="306" t="n">
        <v>0</v>
      </c>
      <c r="N98" s="306" t="n">
        <v>0</v>
      </c>
      <c r="O98" s="306" t="n">
        <v>0</v>
      </c>
      <c r="P98" s="306" t="n">
        <v>0</v>
      </c>
      <c r="Q98" s="306" t="n">
        <v>0</v>
      </c>
      <c r="R98" s="306" t="n">
        <v>0</v>
      </c>
      <c r="S98" s="306" t="n">
        <v>0</v>
      </c>
      <c r="T98" s="306" t="n">
        <v>0</v>
      </c>
      <c r="U98" s="306" t="n">
        <v>0</v>
      </c>
      <c r="V98" s="306" t="n">
        <v>0</v>
      </c>
      <c r="W98" s="306" t="n">
        <v>0</v>
      </c>
      <c r="X98" s="306" t="n">
        <v>0</v>
      </c>
      <c r="Y98" s="306" t="n">
        <v>0</v>
      </c>
      <c r="Z98" s="306" t="n">
        <v>0</v>
      </c>
      <c r="AA98" s="306" t="n">
        <v>0</v>
      </c>
      <c r="AB98" s="306" t="n">
        <v>0</v>
      </c>
      <c r="AC98" s="306" t="n">
        <v>0</v>
      </c>
      <c r="AD98" s="306" t="n">
        <v>0</v>
      </c>
      <c r="AE98" s="306" t="n">
        <v>0</v>
      </c>
      <c r="AF98" s="306" t="n">
        <v>0</v>
      </c>
      <c r="AG98" s="306" t="n">
        <v>0</v>
      </c>
      <c r="AH98" s="306" t="n">
        <v>0</v>
      </c>
      <c r="AI98" s="306" t="n">
        <v>0</v>
      </c>
      <c r="AJ98" s="306" t="n">
        <v>0</v>
      </c>
      <c r="AK98" s="306" t="n">
        <v>0</v>
      </c>
      <c r="AL98" s="306" t="n">
        <v>0</v>
      </c>
      <c r="AM98" s="293" t="n">
        <f aca="false">SUM(H98:AL98)</f>
        <v>0</v>
      </c>
      <c r="AN98" s="1"/>
      <c r="AO98" s="1"/>
      <c r="AP98" s="1"/>
      <c r="AQ98" s="1"/>
      <c r="AR98" s="1"/>
      <c r="AS98" s="1"/>
      <c r="AT98" s="1"/>
    </row>
    <row r="99" customFormat="false" ht="12.75" hidden="true" customHeight="true" outlineLevel="0" collapsed="false">
      <c r="A99" s="288" t="s">
        <v>227</v>
      </c>
      <c r="B99" s="304"/>
      <c r="C99" s="289"/>
      <c r="D99" s="290" t="n">
        <v>0</v>
      </c>
      <c r="E99" s="291" t="n">
        <f aca="false">AM99</f>
        <v>0</v>
      </c>
      <c r="F99" s="305" t="n">
        <f aca="false">E99-D99</f>
        <v>0</v>
      </c>
      <c r="G99" s="284"/>
      <c r="H99" s="306" t="n">
        <v>0</v>
      </c>
      <c r="I99" s="306" t="n">
        <v>0</v>
      </c>
      <c r="J99" s="306" t="n">
        <v>0</v>
      </c>
      <c r="K99" s="306" t="n">
        <v>0</v>
      </c>
      <c r="L99" s="306" t="n">
        <v>0</v>
      </c>
      <c r="M99" s="306" t="n">
        <v>0</v>
      </c>
      <c r="N99" s="306" t="n">
        <v>0</v>
      </c>
      <c r="O99" s="306" t="n">
        <v>0</v>
      </c>
      <c r="P99" s="306" t="n">
        <v>0</v>
      </c>
      <c r="Q99" s="306" t="n">
        <v>0</v>
      </c>
      <c r="R99" s="306" t="n">
        <v>0</v>
      </c>
      <c r="S99" s="306" t="n">
        <v>0</v>
      </c>
      <c r="T99" s="306" t="n">
        <v>0</v>
      </c>
      <c r="U99" s="306" t="n">
        <v>0</v>
      </c>
      <c r="V99" s="306" t="n">
        <v>0</v>
      </c>
      <c r="W99" s="306" t="n">
        <v>0</v>
      </c>
      <c r="X99" s="306" t="n">
        <v>0</v>
      </c>
      <c r="Y99" s="306" t="n">
        <v>0</v>
      </c>
      <c r="Z99" s="306" t="n">
        <v>0</v>
      </c>
      <c r="AA99" s="306" t="n">
        <v>0</v>
      </c>
      <c r="AB99" s="306" t="n">
        <v>0</v>
      </c>
      <c r="AC99" s="306" t="n">
        <v>0</v>
      </c>
      <c r="AD99" s="306" t="n">
        <v>0</v>
      </c>
      <c r="AE99" s="306" t="n">
        <v>0</v>
      </c>
      <c r="AF99" s="306" t="n">
        <v>0</v>
      </c>
      <c r="AG99" s="306" t="n">
        <v>0</v>
      </c>
      <c r="AH99" s="306" t="n">
        <v>0</v>
      </c>
      <c r="AI99" s="306" t="n">
        <v>0</v>
      </c>
      <c r="AJ99" s="306" t="n">
        <v>0</v>
      </c>
      <c r="AK99" s="306" t="n">
        <v>0</v>
      </c>
      <c r="AL99" s="306" t="n">
        <v>0</v>
      </c>
      <c r="AM99" s="293" t="n">
        <f aca="false">SUM(H99:AL99)</f>
        <v>0</v>
      </c>
      <c r="AN99" s="1"/>
      <c r="AO99" s="1"/>
      <c r="AP99" s="1"/>
      <c r="AQ99" s="1"/>
      <c r="AR99" s="1"/>
      <c r="AS99" s="1"/>
      <c r="AT99" s="1"/>
    </row>
    <row r="100" customFormat="false" ht="12.75" hidden="true" customHeight="true" outlineLevel="0" collapsed="false">
      <c r="A100" s="313" t="s">
        <v>216</v>
      </c>
      <c r="B100" s="304"/>
      <c r="C100" s="289"/>
      <c r="D100" s="290" t="n">
        <v>0</v>
      </c>
      <c r="E100" s="291" t="n">
        <f aca="false">AM100</f>
        <v>0</v>
      </c>
      <c r="F100" s="305" t="n">
        <f aca="false">E100-D100</f>
        <v>0</v>
      </c>
      <c r="G100" s="284"/>
      <c r="H100" s="306" t="n">
        <v>0</v>
      </c>
      <c r="I100" s="306" t="n">
        <v>0</v>
      </c>
      <c r="J100" s="306" t="n">
        <v>0</v>
      </c>
      <c r="K100" s="306" t="n">
        <v>0</v>
      </c>
      <c r="L100" s="306" t="n">
        <v>0</v>
      </c>
      <c r="M100" s="306" t="n">
        <v>0</v>
      </c>
      <c r="N100" s="306" t="n">
        <v>0</v>
      </c>
      <c r="O100" s="306" t="n">
        <v>0</v>
      </c>
      <c r="P100" s="306" t="n">
        <v>0</v>
      </c>
      <c r="Q100" s="306" t="n">
        <v>0</v>
      </c>
      <c r="R100" s="306" t="n">
        <v>0</v>
      </c>
      <c r="S100" s="306" t="n">
        <v>0</v>
      </c>
      <c r="T100" s="306" t="n">
        <v>0</v>
      </c>
      <c r="U100" s="306" t="n">
        <v>0</v>
      </c>
      <c r="V100" s="306" t="n">
        <v>0</v>
      </c>
      <c r="W100" s="306" t="n">
        <v>0</v>
      </c>
      <c r="X100" s="306" t="n">
        <v>0</v>
      </c>
      <c r="Y100" s="306" t="n">
        <v>0</v>
      </c>
      <c r="Z100" s="306" t="n">
        <v>0</v>
      </c>
      <c r="AA100" s="306" t="n">
        <v>0</v>
      </c>
      <c r="AB100" s="306" t="n">
        <v>0</v>
      </c>
      <c r="AC100" s="306" t="n">
        <v>0</v>
      </c>
      <c r="AD100" s="306" t="n">
        <v>0</v>
      </c>
      <c r="AE100" s="306" t="n">
        <v>0</v>
      </c>
      <c r="AF100" s="306" t="n">
        <v>0</v>
      </c>
      <c r="AG100" s="306" t="n">
        <v>0</v>
      </c>
      <c r="AH100" s="306" t="n">
        <v>0</v>
      </c>
      <c r="AI100" s="306" t="n">
        <v>0</v>
      </c>
      <c r="AJ100" s="306" t="n">
        <v>0</v>
      </c>
      <c r="AK100" s="306" t="n">
        <v>0</v>
      </c>
      <c r="AL100" s="306" t="n">
        <v>0</v>
      </c>
      <c r="AM100" s="293" t="n">
        <f aca="false">SUM(H100:AL100)</f>
        <v>0</v>
      </c>
      <c r="AN100" s="1"/>
      <c r="AO100" s="1"/>
      <c r="AP100" s="1"/>
      <c r="AQ100" s="1"/>
      <c r="AR100" s="1"/>
      <c r="AS100" s="1"/>
      <c r="AT100" s="1"/>
    </row>
    <row r="101" customFormat="false" ht="12.75" hidden="true" customHeight="true" outlineLevel="0" collapsed="false">
      <c r="A101" s="313" t="s">
        <v>216</v>
      </c>
      <c r="B101" s="304"/>
      <c r="C101" s="289"/>
      <c r="D101" s="290" t="n">
        <v>0</v>
      </c>
      <c r="E101" s="291" t="n">
        <f aca="false">AM101</f>
        <v>0</v>
      </c>
      <c r="F101" s="305" t="n">
        <f aca="false">E101-D101</f>
        <v>0</v>
      </c>
      <c r="G101" s="284"/>
      <c r="H101" s="306" t="n">
        <v>0</v>
      </c>
      <c r="I101" s="306" t="n">
        <v>0</v>
      </c>
      <c r="J101" s="306" t="n">
        <v>0</v>
      </c>
      <c r="K101" s="306" t="n">
        <v>0</v>
      </c>
      <c r="L101" s="306" t="n">
        <v>0</v>
      </c>
      <c r="M101" s="306" t="n">
        <v>0</v>
      </c>
      <c r="N101" s="306" t="n">
        <v>0</v>
      </c>
      <c r="O101" s="306" t="n">
        <v>0</v>
      </c>
      <c r="P101" s="306" t="n">
        <v>0</v>
      </c>
      <c r="Q101" s="306" t="n">
        <v>0</v>
      </c>
      <c r="R101" s="306" t="n">
        <v>0</v>
      </c>
      <c r="S101" s="306" t="n">
        <v>0</v>
      </c>
      <c r="T101" s="306" t="n">
        <v>0</v>
      </c>
      <c r="U101" s="306" t="n">
        <v>0</v>
      </c>
      <c r="V101" s="306" t="n">
        <v>0</v>
      </c>
      <c r="W101" s="306" t="n">
        <v>0</v>
      </c>
      <c r="X101" s="306" t="n">
        <v>0</v>
      </c>
      <c r="Y101" s="306" t="n">
        <v>0</v>
      </c>
      <c r="Z101" s="306" t="n">
        <v>0</v>
      </c>
      <c r="AA101" s="306" t="n">
        <v>0</v>
      </c>
      <c r="AB101" s="306" t="n">
        <v>0</v>
      </c>
      <c r="AC101" s="306" t="n">
        <v>0</v>
      </c>
      <c r="AD101" s="306" t="n">
        <v>0</v>
      </c>
      <c r="AE101" s="306" t="n">
        <v>0</v>
      </c>
      <c r="AF101" s="306" t="n">
        <v>0</v>
      </c>
      <c r="AG101" s="306" t="n">
        <v>0</v>
      </c>
      <c r="AH101" s="306" t="n">
        <v>0</v>
      </c>
      <c r="AI101" s="306" t="n">
        <v>0</v>
      </c>
      <c r="AJ101" s="306" t="n">
        <v>0</v>
      </c>
      <c r="AK101" s="306" t="n">
        <v>0</v>
      </c>
      <c r="AL101" s="306" t="n">
        <v>0</v>
      </c>
      <c r="AM101" s="293" t="n">
        <f aca="false">SUM(H101:AL101)</f>
        <v>0</v>
      </c>
      <c r="AN101" s="1"/>
      <c r="AO101" s="1"/>
      <c r="AP101" s="1"/>
      <c r="AQ101" s="1"/>
      <c r="AR101" s="1"/>
      <c r="AS101" s="1"/>
      <c r="AT101" s="1"/>
    </row>
    <row r="102" customFormat="false" ht="12.75" hidden="true" customHeight="true" outlineLevel="0" collapsed="false">
      <c r="A102" s="314" t="s">
        <v>228</v>
      </c>
      <c r="B102" s="304"/>
      <c r="C102" s="289"/>
      <c r="D102" s="290" t="n">
        <v>0</v>
      </c>
      <c r="E102" s="291" t="n">
        <f aca="false">AM102</f>
        <v>0</v>
      </c>
      <c r="F102" s="305" t="n">
        <f aca="false">E102-D102</f>
        <v>0</v>
      </c>
      <c r="G102" s="284"/>
      <c r="H102" s="306"/>
      <c r="I102" s="306"/>
      <c r="J102" s="306"/>
      <c r="K102" s="306"/>
      <c r="L102" s="306"/>
      <c r="M102" s="306"/>
      <c r="N102" s="306"/>
      <c r="O102" s="306"/>
      <c r="P102" s="306"/>
      <c r="Q102" s="306"/>
      <c r="R102" s="306"/>
      <c r="S102" s="306"/>
      <c r="T102" s="306"/>
      <c r="U102" s="306"/>
      <c r="V102" s="306"/>
      <c r="W102" s="306"/>
      <c r="X102" s="306"/>
      <c r="Y102" s="306"/>
      <c r="Z102" s="306"/>
      <c r="AA102" s="306"/>
      <c r="AB102" s="306"/>
      <c r="AC102" s="306"/>
      <c r="AD102" s="306"/>
      <c r="AE102" s="306"/>
      <c r="AF102" s="306"/>
      <c r="AG102" s="306"/>
      <c r="AH102" s="306"/>
      <c r="AI102" s="306"/>
      <c r="AJ102" s="306"/>
      <c r="AK102" s="306"/>
      <c r="AL102" s="306"/>
      <c r="AM102" s="293" t="n">
        <f aca="false">SUM(H102:AL102)</f>
        <v>0</v>
      </c>
      <c r="AN102" s="1"/>
      <c r="AO102" s="1"/>
      <c r="AP102" s="1"/>
      <c r="AQ102" s="1"/>
      <c r="AR102" s="1"/>
      <c r="AS102" s="1"/>
      <c r="AT102" s="1"/>
    </row>
    <row r="103" customFormat="false" ht="12.75" hidden="false" customHeight="true" outlineLevel="0" collapsed="false">
      <c r="A103" s="314" t="s">
        <v>229</v>
      </c>
      <c r="B103" s="288"/>
      <c r="C103" s="289"/>
      <c r="D103" s="290" t="n">
        <v>0</v>
      </c>
      <c r="E103" s="291" t="n">
        <f aca="false">AM103</f>
        <v>0</v>
      </c>
      <c r="F103" s="305" t="n">
        <f aca="false">E103-D103</f>
        <v>0</v>
      </c>
      <c r="G103" s="284"/>
      <c r="H103" s="308"/>
      <c r="I103" s="308"/>
      <c r="J103" s="308"/>
      <c r="K103" s="308"/>
      <c r="L103" s="308"/>
      <c r="M103" s="308"/>
      <c r="N103" s="308"/>
      <c r="O103" s="308"/>
      <c r="P103" s="308"/>
      <c r="Q103" s="308"/>
      <c r="R103" s="308"/>
      <c r="S103" s="308"/>
      <c r="T103" s="308"/>
      <c r="U103" s="308"/>
      <c r="V103" s="308"/>
      <c r="W103" s="308"/>
      <c r="X103" s="308"/>
      <c r="Y103" s="308"/>
      <c r="Z103" s="308"/>
      <c r="AA103" s="308"/>
      <c r="AB103" s="308"/>
      <c r="AC103" s="308"/>
      <c r="AD103" s="308"/>
      <c r="AE103" s="308"/>
      <c r="AF103" s="308"/>
      <c r="AG103" s="308"/>
      <c r="AH103" s="308"/>
      <c r="AI103" s="308"/>
      <c r="AJ103" s="308"/>
      <c r="AK103" s="308"/>
      <c r="AL103" s="308"/>
      <c r="AM103" s="293" t="n">
        <f aca="false">SUM(H103:AL103)</f>
        <v>0</v>
      </c>
      <c r="AN103" s="1"/>
      <c r="AO103" s="1"/>
      <c r="AP103" s="1"/>
      <c r="AQ103" s="1"/>
      <c r="AR103" s="1"/>
      <c r="AS103" s="1"/>
      <c r="AT103" s="1"/>
    </row>
    <row r="104" customFormat="false" ht="12.75" hidden="true" customHeight="true" outlineLevel="0" collapsed="false">
      <c r="A104" s="314" t="s">
        <v>230</v>
      </c>
      <c r="B104" s="288"/>
      <c r="C104" s="289"/>
      <c r="D104" s="290" t="n">
        <v>0</v>
      </c>
      <c r="E104" s="291" t="n">
        <f aca="false">AM104</f>
        <v>0</v>
      </c>
      <c r="F104" s="305" t="n">
        <f aca="false">E104-D104</f>
        <v>0</v>
      </c>
      <c r="G104" s="284"/>
      <c r="H104" s="315"/>
      <c r="I104" s="315"/>
      <c r="J104" s="315"/>
      <c r="K104" s="315"/>
      <c r="L104" s="315"/>
      <c r="M104" s="315"/>
      <c r="N104" s="315"/>
      <c r="O104" s="315"/>
      <c r="P104" s="315"/>
      <c r="Q104" s="315"/>
      <c r="R104" s="315"/>
      <c r="S104" s="315"/>
      <c r="T104" s="315"/>
      <c r="U104" s="315"/>
      <c r="V104" s="315"/>
      <c r="W104" s="315"/>
      <c r="X104" s="315"/>
      <c r="Y104" s="315"/>
      <c r="Z104" s="315"/>
      <c r="AA104" s="315"/>
      <c r="AB104" s="315"/>
      <c r="AC104" s="315"/>
      <c r="AD104" s="315"/>
      <c r="AE104" s="315"/>
      <c r="AF104" s="315"/>
      <c r="AG104" s="315"/>
      <c r="AH104" s="315"/>
      <c r="AI104" s="315"/>
      <c r="AJ104" s="315"/>
      <c r="AK104" s="315"/>
      <c r="AL104" s="315"/>
      <c r="AM104" s="293" t="n">
        <f aca="false">SUM(H104:AL104)</f>
        <v>0</v>
      </c>
      <c r="AN104" s="1"/>
      <c r="AO104" s="1"/>
      <c r="AP104" s="1"/>
      <c r="AQ104" s="1"/>
      <c r="AR104" s="1"/>
      <c r="AS104" s="1"/>
      <c r="AT104" s="1"/>
    </row>
    <row r="105" customFormat="false" ht="12.75" hidden="true" customHeight="true" outlineLevel="0" collapsed="false">
      <c r="A105" s="316" t="s">
        <v>216</v>
      </c>
      <c r="B105" s="288"/>
      <c r="C105" s="289"/>
      <c r="D105" s="290" t="n">
        <v>0</v>
      </c>
      <c r="E105" s="291" t="n">
        <f aca="false">AM105</f>
        <v>0</v>
      </c>
      <c r="F105" s="305" t="n">
        <f aca="false">E105-D105</f>
        <v>0</v>
      </c>
      <c r="G105" s="284"/>
      <c r="H105" s="315" t="n">
        <v>0</v>
      </c>
      <c r="I105" s="315" t="n">
        <v>0</v>
      </c>
      <c r="J105" s="315" t="n">
        <v>0</v>
      </c>
      <c r="K105" s="315" t="n">
        <v>0</v>
      </c>
      <c r="L105" s="315" t="n">
        <v>0</v>
      </c>
      <c r="M105" s="315" t="n">
        <v>0</v>
      </c>
      <c r="N105" s="315" t="n">
        <v>0</v>
      </c>
      <c r="O105" s="315" t="n">
        <v>0</v>
      </c>
      <c r="P105" s="315" t="n">
        <v>0</v>
      </c>
      <c r="Q105" s="315" t="n">
        <v>0</v>
      </c>
      <c r="R105" s="315" t="n">
        <v>0</v>
      </c>
      <c r="S105" s="315" t="n">
        <v>0</v>
      </c>
      <c r="T105" s="315" t="n">
        <v>0</v>
      </c>
      <c r="U105" s="315" t="n">
        <v>0</v>
      </c>
      <c r="V105" s="315" t="n">
        <v>0</v>
      </c>
      <c r="W105" s="315" t="n">
        <v>0</v>
      </c>
      <c r="X105" s="315" t="n">
        <v>0</v>
      </c>
      <c r="Y105" s="315" t="n">
        <v>0</v>
      </c>
      <c r="Z105" s="315" t="n">
        <v>0</v>
      </c>
      <c r="AA105" s="315" t="n">
        <v>0</v>
      </c>
      <c r="AB105" s="315" t="n">
        <v>0</v>
      </c>
      <c r="AC105" s="315" t="n">
        <v>0</v>
      </c>
      <c r="AD105" s="315" t="n">
        <v>0</v>
      </c>
      <c r="AE105" s="315" t="n">
        <v>0</v>
      </c>
      <c r="AF105" s="315" t="n">
        <v>0</v>
      </c>
      <c r="AG105" s="315" t="n">
        <v>0</v>
      </c>
      <c r="AH105" s="315" t="n">
        <v>0</v>
      </c>
      <c r="AI105" s="315" t="n">
        <v>0</v>
      </c>
      <c r="AJ105" s="315" t="n">
        <v>0</v>
      </c>
      <c r="AK105" s="315" t="n">
        <v>0</v>
      </c>
      <c r="AL105" s="315" t="n">
        <v>0</v>
      </c>
      <c r="AM105" s="293" t="n">
        <f aca="false">SUM(H105:AL105)</f>
        <v>0</v>
      </c>
      <c r="AN105" s="1"/>
      <c r="AO105" s="1"/>
      <c r="AP105" s="1"/>
      <c r="AQ105" s="1"/>
      <c r="AR105" s="1"/>
      <c r="AS105" s="1"/>
      <c r="AT105" s="1"/>
    </row>
    <row r="106" customFormat="false" ht="12.75" hidden="false" customHeight="true" outlineLevel="0" collapsed="false">
      <c r="A106" s="314" t="s">
        <v>231</v>
      </c>
      <c r="B106" s="288"/>
      <c r="C106" s="289"/>
      <c r="D106" s="290" t="n">
        <v>0</v>
      </c>
      <c r="E106" s="291" t="n">
        <f aca="false">AM106</f>
        <v>0</v>
      </c>
      <c r="F106" s="305" t="n">
        <f aca="false">E106-D106</f>
        <v>0</v>
      </c>
      <c r="G106" s="284"/>
      <c r="H106" s="317"/>
      <c r="I106" s="317"/>
      <c r="J106" s="317"/>
      <c r="K106" s="317"/>
      <c r="L106" s="317"/>
      <c r="M106" s="317"/>
      <c r="N106" s="317"/>
      <c r="O106" s="317"/>
      <c r="P106" s="317"/>
      <c r="Q106" s="317"/>
      <c r="R106" s="317"/>
      <c r="S106" s="317"/>
      <c r="T106" s="317"/>
      <c r="U106" s="317"/>
      <c r="V106" s="317"/>
      <c r="W106" s="317"/>
      <c r="X106" s="317"/>
      <c r="Y106" s="317"/>
      <c r="Z106" s="317"/>
      <c r="AA106" s="317"/>
      <c r="AB106" s="317"/>
      <c r="AC106" s="317"/>
      <c r="AD106" s="317"/>
      <c r="AE106" s="317"/>
      <c r="AF106" s="317"/>
      <c r="AG106" s="317"/>
      <c r="AH106" s="317"/>
      <c r="AI106" s="317"/>
      <c r="AJ106" s="317"/>
      <c r="AK106" s="317"/>
      <c r="AL106" s="317"/>
      <c r="AM106" s="293" t="n">
        <f aca="false">SUM(H106:AL106)</f>
        <v>0</v>
      </c>
      <c r="AN106" s="1"/>
      <c r="AO106" s="1"/>
      <c r="AP106" s="1"/>
      <c r="AQ106" s="1"/>
      <c r="AR106" s="1"/>
      <c r="AS106" s="1"/>
      <c r="AT106" s="1"/>
    </row>
    <row r="107" customFormat="false" ht="12" hidden="false" customHeight="true" outlineLevel="0" collapsed="false">
      <c r="A107" s="287" t="s">
        <v>232</v>
      </c>
      <c r="B107" s="288"/>
      <c r="C107" s="289"/>
      <c r="D107" s="318" t="n">
        <v>0</v>
      </c>
      <c r="E107" s="318" t="n">
        <f aca="false">SUM(E76:E106)-E87-E88</f>
        <v>0</v>
      </c>
      <c r="F107" s="318" t="n">
        <f aca="false">E107-D107</f>
        <v>0</v>
      </c>
      <c r="G107" s="284"/>
      <c r="H107" s="318" t="n">
        <v>0</v>
      </c>
      <c r="I107" s="318" t="n">
        <v>0</v>
      </c>
      <c r="J107" s="318" t="n">
        <v>0</v>
      </c>
      <c r="K107" s="318" t="n">
        <v>0</v>
      </c>
      <c r="L107" s="318" t="n">
        <v>0</v>
      </c>
      <c r="M107" s="318" t="n">
        <v>0</v>
      </c>
      <c r="N107" s="318" t="n">
        <v>0</v>
      </c>
      <c r="O107" s="318" t="n">
        <v>0</v>
      </c>
      <c r="P107" s="318" t="n">
        <v>0</v>
      </c>
      <c r="Q107" s="318" t="n">
        <v>0</v>
      </c>
      <c r="R107" s="318" t="n">
        <v>0</v>
      </c>
      <c r="S107" s="318" t="n">
        <v>0</v>
      </c>
      <c r="T107" s="318" t="n">
        <v>0</v>
      </c>
      <c r="U107" s="318" t="n">
        <v>0</v>
      </c>
      <c r="V107" s="318" t="n">
        <v>0</v>
      </c>
      <c r="W107" s="318" t="n">
        <v>0</v>
      </c>
      <c r="X107" s="318" t="n">
        <v>0</v>
      </c>
      <c r="Y107" s="318" t="n">
        <v>0</v>
      </c>
      <c r="Z107" s="318" t="n">
        <v>0</v>
      </c>
      <c r="AA107" s="318" t="n">
        <v>0</v>
      </c>
      <c r="AB107" s="318" t="n">
        <v>0</v>
      </c>
      <c r="AC107" s="318" t="n">
        <v>0</v>
      </c>
      <c r="AD107" s="318" t="n">
        <v>0</v>
      </c>
      <c r="AE107" s="318" t="n">
        <v>0</v>
      </c>
      <c r="AF107" s="318" t="n">
        <v>0</v>
      </c>
      <c r="AG107" s="318" t="n">
        <v>0</v>
      </c>
      <c r="AH107" s="318" t="n">
        <v>0</v>
      </c>
      <c r="AI107" s="318" t="n">
        <v>0</v>
      </c>
      <c r="AJ107" s="318" t="n">
        <v>0</v>
      </c>
      <c r="AK107" s="318" t="n">
        <v>0</v>
      </c>
      <c r="AL107" s="318" t="n">
        <v>0</v>
      </c>
      <c r="AM107" s="318" t="n">
        <f aca="false">SUM(AM76:AM106)</f>
        <v>0</v>
      </c>
      <c r="AN107" s="1"/>
      <c r="AO107" s="1"/>
      <c r="AP107" s="1"/>
      <c r="AQ107" s="1"/>
      <c r="AR107" s="1"/>
      <c r="AS107" s="1"/>
      <c r="AT107" s="1"/>
    </row>
    <row r="108" customFormat="false" ht="12.75" hidden="false" customHeight="true" outlineLevel="0" collapsed="false">
      <c r="A108" s="319" t="s">
        <v>233</v>
      </c>
      <c r="B108" s="288"/>
      <c r="C108" s="289"/>
      <c r="D108" s="290" t="n">
        <v>0</v>
      </c>
      <c r="E108" s="291" t="n">
        <f aca="false">AM108</f>
        <v>465</v>
      </c>
      <c r="F108" s="320" t="n">
        <f aca="false">E108-D108</f>
        <v>465</v>
      </c>
      <c r="G108" s="284"/>
      <c r="H108" s="321" t="n">
        <v>0</v>
      </c>
      <c r="I108" s="321" t="n">
        <v>1</v>
      </c>
      <c r="J108" s="321" t="n">
        <v>2</v>
      </c>
      <c r="K108" s="321" t="n">
        <v>3</v>
      </c>
      <c r="L108" s="321" t="n">
        <v>4</v>
      </c>
      <c r="M108" s="321" t="n">
        <v>5</v>
      </c>
      <c r="N108" s="321" t="n">
        <v>6</v>
      </c>
      <c r="O108" s="321" t="n">
        <v>7</v>
      </c>
      <c r="P108" s="321" t="n">
        <v>8</v>
      </c>
      <c r="Q108" s="321" t="n">
        <v>9</v>
      </c>
      <c r="R108" s="321" t="n">
        <v>10</v>
      </c>
      <c r="S108" s="321" t="n">
        <v>11</v>
      </c>
      <c r="T108" s="321" t="n">
        <v>12</v>
      </c>
      <c r="U108" s="321" t="n">
        <v>13</v>
      </c>
      <c r="V108" s="321" t="n">
        <v>14</v>
      </c>
      <c r="W108" s="321" t="n">
        <v>15</v>
      </c>
      <c r="X108" s="321" t="n">
        <v>16</v>
      </c>
      <c r="Y108" s="321" t="n">
        <v>17</v>
      </c>
      <c r="Z108" s="321" t="n">
        <v>18</v>
      </c>
      <c r="AA108" s="321" t="n">
        <v>19</v>
      </c>
      <c r="AB108" s="321" t="n">
        <v>20</v>
      </c>
      <c r="AC108" s="321" t="n">
        <v>21</v>
      </c>
      <c r="AD108" s="321" t="n">
        <v>22</v>
      </c>
      <c r="AE108" s="321" t="n">
        <v>23</v>
      </c>
      <c r="AF108" s="321" t="n">
        <v>24</v>
      </c>
      <c r="AG108" s="321" t="n">
        <v>25</v>
      </c>
      <c r="AH108" s="321" t="n">
        <v>26</v>
      </c>
      <c r="AI108" s="321" t="n">
        <v>27</v>
      </c>
      <c r="AJ108" s="321" t="n">
        <v>28</v>
      </c>
      <c r="AK108" s="321" t="n">
        <v>29</v>
      </c>
      <c r="AL108" s="321" t="n">
        <v>30</v>
      </c>
      <c r="AM108" s="293" t="n">
        <f aca="false">SUM(H108:AL108)</f>
        <v>465</v>
      </c>
      <c r="AN108" s="1"/>
      <c r="AO108" s="1"/>
      <c r="AP108" s="1"/>
      <c r="AQ108" s="1"/>
      <c r="AR108" s="1"/>
      <c r="AS108" s="1"/>
      <c r="AT108" s="1"/>
    </row>
    <row r="109" customFormat="false" ht="12.75" hidden="true" customHeight="true" outlineLevel="0" collapsed="false">
      <c r="A109" s="322" t="s">
        <v>216</v>
      </c>
      <c r="B109" s="288"/>
      <c r="C109" s="289"/>
      <c r="D109" s="290" t="n">
        <v>0</v>
      </c>
      <c r="E109" s="291" t="n">
        <f aca="false">AM109</f>
        <v>0</v>
      </c>
      <c r="F109" s="320" t="n">
        <f aca="false">E109-D109</f>
        <v>0</v>
      </c>
      <c r="G109" s="284"/>
      <c r="H109" s="323" t="n">
        <v>0</v>
      </c>
      <c r="I109" s="323" t="n">
        <v>0</v>
      </c>
      <c r="J109" s="323" t="n">
        <v>0</v>
      </c>
      <c r="K109" s="323" t="n">
        <v>0</v>
      </c>
      <c r="L109" s="323" t="n">
        <v>0</v>
      </c>
      <c r="M109" s="323" t="n">
        <v>0</v>
      </c>
      <c r="N109" s="323" t="n">
        <v>0</v>
      </c>
      <c r="O109" s="323" t="n">
        <v>0</v>
      </c>
      <c r="P109" s="323" t="n">
        <v>0</v>
      </c>
      <c r="Q109" s="323" t="n">
        <v>0</v>
      </c>
      <c r="R109" s="323" t="n">
        <v>0</v>
      </c>
      <c r="S109" s="323" t="n">
        <v>0</v>
      </c>
      <c r="T109" s="323" t="n">
        <v>0</v>
      </c>
      <c r="U109" s="323" t="n">
        <v>0</v>
      </c>
      <c r="V109" s="323" t="n">
        <v>0</v>
      </c>
      <c r="W109" s="323" t="n">
        <v>0</v>
      </c>
      <c r="X109" s="323" t="n">
        <v>0</v>
      </c>
      <c r="Y109" s="323" t="n">
        <v>0</v>
      </c>
      <c r="Z109" s="323" t="n">
        <v>0</v>
      </c>
      <c r="AA109" s="323" t="n">
        <v>0</v>
      </c>
      <c r="AB109" s="323" t="n">
        <v>0</v>
      </c>
      <c r="AC109" s="323" t="n">
        <v>0</v>
      </c>
      <c r="AD109" s="323" t="n">
        <v>0</v>
      </c>
      <c r="AE109" s="323" t="n">
        <v>0</v>
      </c>
      <c r="AF109" s="323" t="n">
        <v>0</v>
      </c>
      <c r="AG109" s="323" t="n">
        <v>0</v>
      </c>
      <c r="AH109" s="323" t="n">
        <v>0</v>
      </c>
      <c r="AI109" s="323" t="n">
        <v>0</v>
      </c>
      <c r="AJ109" s="323" t="n">
        <v>0</v>
      </c>
      <c r="AK109" s="323" t="n">
        <v>0</v>
      </c>
      <c r="AL109" s="323" t="n">
        <v>0</v>
      </c>
      <c r="AM109" s="293" t="n">
        <f aca="false">SUM(H109:AL109)</f>
        <v>0</v>
      </c>
      <c r="AN109" s="1"/>
      <c r="AO109" s="1"/>
      <c r="AP109" s="1"/>
      <c r="AQ109" s="1"/>
      <c r="AR109" s="1"/>
      <c r="AS109" s="1"/>
      <c r="AT109" s="1"/>
    </row>
    <row r="110" customFormat="false" ht="12.75" hidden="true" customHeight="true" outlineLevel="0" collapsed="false">
      <c r="A110" s="322" t="s">
        <v>216</v>
      </c>
      <c r="B110" s="288"/>
      <c r="C110" s="289"/>
      <c r="D110" s="290" t="n">
        <v>0</v>
      </c>
      <c r="E110" s="291" t="n">
        <f aca="false">AM110</f>
        <v>0</v>
      </c>
      <c r="F110" s="320" t="n">
        <f aca="false">E110-D110</f>
        <v>0</v>
      </c>
      <c r="G110" s="284"/>
      <c r="H110" s="323" t="n">
        <v>0</v>
      </c>
      <c r="I110" s="323" t="n">
        <v>0</v>
      </c>
      <c r="J110" s="323" t="n">
        <v>0</v>
      </c>
      <c r="K110" s="323" t="n">
        <v>0</v>
      </c>
      <c r="L110" s="323" t="n">
        <v>0</v>
      </c>
      <c r="M110" s="323" t="n">
        <v>0</v>
      </c>
      <c r="N110" s="323" t="n">
        <v>0</v>
      </c>
      <c r="O110" s="323" t="n">
        <v>0</v>
      </c>
      <c r="P110" s="323" t="n">
        <v>0</v>
      </c>
      <c r="Q110" s="323" t="n">
        <v>0</v>
      </c>
      <c r="R110" s="323" t="n">
        <v>0</v>
      </c>
      <c r="S110" s="323" t="n">
        <v>0</v>
      </c>
      <c r="T110" s="323" t="n">
        <v>0</v>
      </c>
      <c r="U110" s="323" t="n">
        <v>0</v>
      </c>
      <c r="V110" s="323" t="n">
        <v>0</v>
      </c>
      <c r="W110" s="323" t="n">
        <v>0</v>
      </c>
      <c r="X110" s="323" t="n">
        <v>0</v>
      </c>
      <c r="Y110" s="323" t="n">
        <v>0</v>
      </c>
      <c r="Z110" s="323" t="n">
        <v>0</v>
      </c>
      <c r="AA110" s="323" t="n">
        <v>0</v>
      </c>
      <c r="AB110" s="323" t="n">
        <v>0</v>
      </c>
      <c r="AC110" s="323" t="n">
        <v>0</v>
      </c>
      <c r="AD110" s="323" t="n">
        <v>0</v>
      </c>
      <c r="AE110" s="323" t="n">
        <v>0</v>
      </c>
      <c r="AF110" s="323" t="n">
        <v>0</v>
      </c>
      <c r="AG110" s="323" t="n">
        <v>0</v>
      </c>
      <c r="AH110" s="323" t="n">
        <v>0</v>
      </c>
      <c r="AI110" s="323" t="n">
        <v>0</v>
      </c>
      <c r="AJ110" s="323" t="n">
        <v>0</v>
      </c>
      <c r="AK110" s="323" t="n">
        <v>0</v>
      </c>
      <c r="AL110" s="323" t="n">
        <v>0</v>
      </c>
      <c r="AM110" s="293" t="n">
        <f aca="false">SUM(H110:AL110)</f>
        <v>0</v>
      </c>
      <c r="AN110" s="1"/>
      <c r="AO110" s="1"/>
      <c r="AP110" s="1"/>
      <c r="AQ110" s="1"/>
      <c r="AR110" s="1"/>
      <c r="AS110" s="1"/>
      <c r="AT110" s="1"/>
    </row>
    <row r="111" customFormat="false" ht="12.75" hidden="true" customHeight="true" outlineLevel="0" collapsed="false">
      <c r="A111" s="322" t="s">
        <v>216</v>
      </c>
      <c r="B111" s="288"/>
      <c r="C111" s="289"/>
      <c r="D111" s="290" t="n">
        <v>0</v>
      </c>
      <c r="E111" s="291" t="n">
        <f aca="false">AM111</f>
        <v>0</v>
      </c>
      <c r="F111" s="320" t="n">
        <f aca="false">E111-D111</f>
        <v>0</v>
      </c>
      <c r="G111" s="284"/>
      <c r="H111" s="323" t="n">
        <v>0</v>
      </c>
      <c r="I111" s="323" t="n">
        <v>0</v>
      </c>
      <c r="J111" s="323" t="n">
        <v>0</v>
      </c>
      <c r="K111" s="323" t="n">
        <v>0</v>
      </c>
      <c r="L111" s="323" t="n">
        <v>0</v>
      </c>
      <c r="M111" s="323" t="n">
        <v>0</v>
      </c>
      <c r="N111" s="323" t="n">
        <v>0</v>
      </c>
      <c r="O111" s="323" t="n">
        <v>0</v>
      </c>
      <c r="P111" s="323" t="n">
        <v>0</v>
      </c>
      <c r="Q111" s="323" t="n">
        <v>0</v>
      </c>
      <c r="R111" s="323" t="n">
        <v>0</v>
      </c>
      <c r="S111" s="323" t="n">
        <v>0</v>
      </c>
      <c r="T111" s="323" t="n">
        <v>0</v>
      </c>
      <c r="U111" s="323" t="n">
        <v>0</v>
      </c>
      <c r="V111" s="323" t="n">
        <v>0</v>
      </c>
      <c r="W111" s="323" t="n">
        <v>0</v>
      </c>
      <c r="X111" s="323" t="n">
        <v>0</v>
      </c>
      <c r="Y111" s="323" t="n">
        <v>0</v>
      </c>
      <c r="Z111" s="323" t="n">
        <v>0</v>
      </c>
      <c r="AA111" s="323" t="n">
        <v>0</v>
      </c>
      <c r="AB111" s="323" t="n">
        <v>0</v>
      </c>
      <c r="AC111" s="323" t="n">
        <v>0</v>
      </c>
      <c r="AD111" s="323" t="n">
        <v>0</v>
      </c>
      <c r="AE111" s="323" t="n">
        <v>0</v>
      </c>
      <c r="AF111" s="323" t="n">
        <v>0</v>
      </c>
      <c r="AG111" s="323" t="n">
        <v>0</v>
      </c>
      <c r="AH111" s="323" t="n">
        <v>0</v>
      </c>
      <c r="AI111" s="323" t="n">
        <v>0</v>
      </c>
      <c r="AJ111" s="323" t="n">
        <v>0</v>
      </c>
      <c r="AK111" s="323" t="n">
        <v>0</v>
      </c>
      <c r="AL111" s="323" t="n">
        <v>0</v>
      </c>
      <c r="AM111" s="293" t="n">
        <f aca="false">SUM(H111:AL111)</f>
        <v>0</v>
      </c>
      <c r="AN111" s="1"/>
      <c r="AO111" s="1"/>
      <c r="AP111" s="1"/>
      <c r="AQ111" s="1"/>
      <c r="AR111" s="1"/>
      <c r="AS111" s="1"/>
      <c r="AT111" s="1"/>
    </row>
    <row r="112" customFormat="false" ht="12.75" hidden="false" customHeight="true" outlineLevel="0" collapsed="false">
      <c r="A112" s="319" t="s">
        <v>43</v>
      </c>
      <c r="B112" s="288"/>
      <c r="C112" s="289"/>
      <c r="D112" s="290" t="n">
        <v>0</v>
      </c>
      <c r="E112" s="291" t="n">
        <f aca="false">AM112</f>
        <v>0</v>
      </c>
      <c r="F112" s="320" t="n">
        <f aca="false">E112-D112</f>
        <v>0</v>
      </c>
      <c r="G112" s="284"/>
      <c r="H112" s="323" t="n">
        <v>0</v>
      </c>
      <c r="I112" s="323" t="n">
        <v>0</v>
      </c>
      <c r="J112" s="323" t="n">
        <v>0</v>
      </c>
      <c r="K112" s="323" t="n">
        <v>0</v>
      </c>
      <c r="L112" s="323" t="n">
        <v>0</v>
      </c>
      <c r="M112" s="323" t="n">
        <v>0</v>
      </c>
      <c r="N112" s="323" t="n">
        <v>0</v>
      </c>
      <c r="O112" s="323" t="n">
        <v>0</v>
      </c>
      <c r="P112" s="323" t="n">
        <v>0</v>
      </c>
      <c r="Q112" s="323" t="n">
        <v>0</v>
      </c>
      <c r="R112" s="323" t="n">
        <v>0</v>
      </c>
      <c r="S112" s="323" t="n">
        <v>0</v>
      </c>
      <c r="T112" s="323" t="n">
        <v>0</v>
      </c>
      <c r="U112" s="323" t="n">
        <v>0</v>
      </c>
      <c r="V112" s="323" t="n">
        <v>0</v>
      </c>
      <c r="W112" s="323" t="n">
        <v>0</v>
      </c>
      <c r="X112" s="323" t="n">
        <v>0</v>
      </c>
      <c r="Y112" s="323" t="n">
        <v>0</v>
      </c>
      <c r="Z112" s="323" t="n">
        <v>0</v>
      </c>
      <c r="AA112" s="323" t="n">
        <v>0</v>
      </c>
      <c r="AB112" s="323" t="n">
        <v>0</v>
      </c>
      <c r="AC112" s="323" t="n">
        <v>0</v>
      </c>
      <c r="AD112" s="323" t="n">
        <v>0</v>
      </c>
      <c r="AE112" s="323" t="n">
        <v>0</v>
      </c>
      <c r="AF112" s="323" t="n">
        <v>0</v>
      </c>
      <c r="AG112" s="323" t="n">
        <v>0</v>
      </c>
      <c r="AH112" s="323" t="n">
        <v>0</v>
      </c>
      <c r="AI112" s="323" t="n">
        <v>0</v>
      </c>
      <c r="AJ112" s="323" t="n">
        <v>0</v>
      </c>
      <c r="AK112" s="323" t="n">
        <v>0</v>
      </c>
      <c r="AL112" s="323" t="n">
        <v>0</v>
      </c>
      <c r="AM112" s="293" t="n">
        <f aca="false">SUM(H112:AL112)</f>
        <v>0</v>
      </c>
      <c r="AN112" s="1"/>
      <c r="AO112" s="1"/>
      <c r="AP112" s="1"/>
      <c r="AQ112" s="1"/>
      <c r="AR112" s="1"/>
      <c r="AS112" s="1"/>
      <c r="AT112" s="1"/>
    </row>
    <row r="113" customFormat="false" ht="12.75" hidden="false" customHeight="true" outlineLevel="0" collapsed="false">
      <c r="A113" s="319" t="s">
        <v>45</v>
      </c>
      <c r="B113" s="288"/>
      <c r="C113" s="289"/>
      <c r="D113" s="290" t="n">
        <v>0</v>
      </c>
      <c r="E113" s="291" t="n">
        <f aca="false">AM113</f>
        <v>0</v>
      </c>
      <c r="F113" s="320" t="n">
        <f aca="false">E113-D113</f>
        <v>0</v>
      </c>
      <c r="G113" s="284"/>
      <c r="H113" s="323" t="n">
        <v>0</v>
      </c>
      <c r="I113" s="323" t="n">
        <v>0</v>
      </c>
      <c r="J113" s="323" t="n">
        <v>0</v>
      </c>
      <c r="K113" s="323" t="n">
        <v>0</v>
      </c>
      <c r="L113" s="323" t="n">
        <v>0</v>
      </c>
      <c r="M113" s="323" t="n">
        <v>0</v>
      </c>
      <c r="N113" s="323" t="n">
        <v>0</v>
      </c>
      <c r="O113" s="323" t="n">
        <v>0</v>
      </c>
      <c r="P113" s="323" t="n">
        <v>0</v>
      </c>
      <c r="Q113" s="323" t="n">
        <v>0</v>
      </c>
      <c r="R113" s="323" t="n">
        <v>0</v>
      </c>
      <c r="S113" s="323" t="n">
        <v>0</v>
      </c>
      <c r="T113" s="323" t="n">
        <v>0</v>
      </c>
      <c r="U113" s="323" t="n">
        <v>0</v>
      </c>
      <c r="V113" s="323" t="n">
        <v>0</v>
      </c>
      <c r="W113" s="323" t="n">
        <v>0</v>
      </c>
      <c r="X113" s="323" t="n">
        <v>0</v>
      </c>
      <c r="Y113" s="323" t="n">
        <v>0</v>
      </c>
      <c r="Z113" s="323" t="n">
        <v>0</v>
      </c>
      <c r="AA113" s="323" t="n">
        <v>0</v>
      </c>
      <c r="AB113" s="323" t="n">
        <v>0</v>
      </c>
      <c r="AC113" s="323" t="n">
        <v>0</v>
      </c>
      <c r="AD113" s="323" t="n">
        <v>0</v>
      </c>
      <c r="AE113" s="323" t="n">
        <v>0</v>
      </c>
      <c r="AF113" s="323" t="n">
        <v>0</v>
      </c>
      <c r="AG113" s="323" t="n">
        <v>0</v>
      </c>
      <c r="AH113" s="323" t="n">
        <v>0</v>
      </c>
      <c r="AI113" s="323" t="n">
        <v>0</v>
      </c>
      <c r="AJ113" s="323" t="n">
        <v>0</v>
      </c>
      <c r="AK113" s="323" t="n">
        <v>0</v>
      </c>
      <c r="AL113" s="323" t="n">
        <v>0</v>
      </c>
      <c r="AM113" s="293" t="n">
        <f aca="false">SUM(H113:AL113)</f>
        <v>0</v>
      </c>
      <c r="AN113" s="1"/>
      <c r="AO113" s="1"/>
      <c r="AP113" s="1"/>
      <c r="AQ113" s="1"/>
      <c r="AR113" s="1"/>
      <c r="AS113" s="1"/>
      <c r="AT113" s="1"/>
    </row>
    <row r="114" customFormat="false" ht="12.75" hidden="false" customHeight="true" outlineLevel="0" collapsed="false">
      <c r="A114" s="319" t="s">
        <v>234</v>
      </c>
      <c r="B114" s="288"/>
      <c r="C114" s="289"/>
      <c r="D114" s="324" t="n">
        <v>0</v>
      </c>
      <c r="E114" s="325" t="n">
        <f aca="false">AM114</f>
        <v>0</v>
      </c>
      <c r="F114" s="326" t="n">
        <f aca="false">E114-D114</f>
        <v>0</v>
      </c>
      <c r="G114" s="284"/>
      <c r="H114" s="327" t="n">
        <v>0</v>
      </c>
      <c r="I114" s="327" t="n">
        <v>0</v>
      </c>
      <c r="J114" s="327" t="n">
        <v>0</v>
      </c>
      <c r="K114" s="327" t="n">
        <v>0</v>
      </c>
      <c r="L114" s="327" t="n">
        <v>0</v>
      </c>
      <c r="M114" s="327" t="n">
        <v>0</v>
      </c>
      <c r="N114" s="327" t="n">
        <v>0</v>
      </c>
      <c r="O114" s="327" t="n">
        <v>0</v>
      </c>
      <c r="P114" s="327" t="n">
        <v>0</v>
      </c>
      <c r="Q114" s="327" t="n">
        <v>0</v>
      </c>
      <c r="R114" s="327" t="n">
        <v>0</v>
      </c>
      <c r="S114" s="327" t="n">
        <v>0</v>
      </c>
      <c r="T114" s="327" t="n">
        <v>0</v>
      </c>
      <c r="U114" s="327" t="n">
        <v>0</v>
      </c>
      <c r="V114" s="327" t="n">
        <v>0</v>
      </c>
      <c r="W114" s="327" t="n">
        <v>0</v>
      </c>
      <c r="X114" s="327" t="n">
        <v>0</v>
      </c>
      <c r="Y114" s="327" t="n">
        <v>0</v>
      </c>
      <c r="Z114" s="327" t="n">
        <v>0</v>
      </c>
      <c r="AA114" s="327" t="n">
        <v>0</v>
      </c>
      <c r="AB114" s="327" t="n">
        <v>0</v>
      </c>
      <c r="AC114" s="327" t="n">
        <v>0</v>
      </c>
      <c r="AD114" s="327" t="n">
        <v>0</v>
      </c>
      <c r="AE114" s="327" t="n">
        <v>0</v>
      </c>
      <c r="AF114" s="327" t="n">
        <v>0</v>
      </c>
      <c r="AG114" s="327" t="n">
        <v>0</v>
      </c>
      <c r="AH114" s="327" t="n">
        <v>0</v>
      </c>
      <c r="AI114" s="327" t="n">
        <v>0</v>
      </c>
      <c r="AJ114" s="327" t="n">
        <v>0</v>
      </c>
      <c r="AK114" s="327" t="n">
        <v>0</v>
      </c>
      <c r="AL114" s="327" t="n">
        <v>0</v>
      </c>
      <c r="AM114" s="328" t="n">
        <f aca="false">SUM(H114:AL114)</f>
        <v>0</v>
      </c>
      <c r="AN114" s="1"/>
      <c r="AO114" s="1"/>
      <c r="AP114" s="1"/>
      <c r="AQ114" s="1"/>
      <c r="AR114" s="1"/>
      <c r="AS114" s="1"/>
      <c r="AT114" s="1"/>
    </row>
    <row r="115" customFormat="false" ht="12.75" hidden="true" customHeight="true" outlineLevel="0" collapsed="false">
      <c r="A115" s="322" t="s">
        <v>216</v>
      </c>
      <c r="B115" s="288"/>
      <c r="C115" s="289"/>
      <c r="D115" s="329" t="n">
        <v>0</v>
      </c>
      <c r="E115" s="330" t="n">
        <f aca="false">AM115</f>
        <v>0</v>
      </c>
      <c r="F115" s="331" t="n">
        <f aca="false">E115-D115</f>
        <v>0</v>
      </c>
      <c r="G115" s="284"/>
      <c r="H115" s="327" t="n">
        <v>0</v>
      </c>
      <c r="I115" s="327" t="n">
        <v>0</v>
      </c>
      <c r="J115" s="327" t="n">
        <v>0</v>
      </c>
      <c r="K115" s="327" t="n">
        <v>0</v>
      </c>
      <c r="L115" s="327" t="n">
        <v>0</v>
      </c>
      <c r="M115" s="327" t="n">
        <v>0</v>
      </c>
      <c r="N115" s="327" t="n">
        <v>0</v>
      </c>
      <c r="O115" s="327" t="n">
        <v>0</v>
      </c>
      <c r="P115" s="327" t="n">
        <v>0</v>
      </c>
      <c r="Q115" s="327" t="n">
        <v>0</v>
      </c>
      <c r="R115" s="327" t="n">
        <v>0</v>
      </c>
      <c r="S115" s="327" t="n">
        <v>0</v>
      </c>
      <c r="T115" s="327" t="n">
        <v>0</v>
      </c>
      <c r="U115" s="327" t="n">
        <v>0</v>
      </c>
      <c r="V115" s="327" t="n">
        <v>0</v>
      </c>
      <c r="W115" s="327" t="n">
        <v>0</v>
      </c>
      <c r="X115" s="327" t="n">
        <v>0</v>
      </c>
      <c r="Y115" s="327" t="n">
        <v>0</v>
      </c>
      <c r="Z115" s="327" t="n">
        <v>0</v>
      </c>
      <c r="AA115" s="327" t="n">
        <v>0</v>
      </c>
      <c r="AB115" s="327" t="n">
        <v>0</v>
      </c>
      <c r="AC115" s="327" t="n">
        <v>0</v>
      </c>
      <c r="AD115" s="327" t="n">
        <v>0</v>
      </c>
      <c r="AE115" s="327" t="n">
        <v>0</v>
      </c>
      <c r="AF115" s="327" t="n">
        <v>0</v>
      </c>
      <c r="AG115" s="327" t="n">
        <v>0</v>
      </c>
      <c r="AH115" s="327" t="n">
        <v>0</v>
      </c>
      <c r="AI115" s="327" t="n">
        <v>0</v>
      </c>
      <c r="AJ115" s="327" t="n">
        <v>0</v>
      </c>
      <c r="AK115" s="327" t="n">
        <v>0</v>
      </c>
      <c r="AL115" s="327" t="n">
        <v>0</v>
      </c>
      <c r="AM115" s="332" t="n">
        <f aca="false">SUM(H115:AL115)</f>
        <v>0</v>
      </c>
      <c r="AN115" s="1"/>
      <c r="AO115" s="1"/>
      <c r="AP115" s="1"/>
      <c r="AQ115" s="1"/>
      <c r="AR115" s="1"/>
      <c r="AS115" s="1"/>
      <c r="AT115" s="1"/>
    </row>
    <row r="116" customFormat="false" ht="12.75" hidden="true" customHeight="true" outlineLevel="0" collapsed="false">
      <c r="A116" s="322" t="s">
        <v>216</v>
      </c>
      <c r="B116" s="288"/>
      <c r="C116" s="289"/>
      <c r="D116" s="333" t="n">
        <v>0</v>
      </c>
      <c r="E116" s="334" t="n">
        <f aca="false">AM116</f>
        <v>0</v>
      </c>
      <c r="F116" s="331" t="n">
        <f aca="false">E116-D116</f>
        <v>0</v>
      </c>
      <c r="G116" s="335"/>
      <c r="H116" s="327" t="n">
        <v>0</v>
      </c>
      <c r="I116" s="327" t="n">
        <v>0</v>
      </c>
      <c r="J116" s="327" t="n">
        <v>0</v>
      </c>
      <c r="K116" s="327" t="n">
        <v>0</v>
      </c>
      <c r="L116" s="327" t="n">
        <v>0</v>
      </c>
      <c r="M116" s="327" t="n">
        <v>0</v>
      </c>
      <c r="N116" s="327" t="n">
        <v>0</v>
      </c>
      <c r="O116" s="327" t="n">
        <v>0</v>
      </c>
      <c r="P116" s="327" t="n">
        <v>0</v>
      </c>
      <c r="Q116" s="327" t="n">
        <v>0</v>
      </c>
      <c r="R116" s="327" t="n">
        <v>0</v>
      </c>
      <c r="S116" s="327" t="n">
        <v>0</v>
      </c>
      <c r="T116" s="327" t="n">
        <v>0</v>
      </c>
      <c r="U116" s="327" t="n">
        <v>0</v>
      </c>
      <c r="V116" s="327" t="n">
        <v>0</v>
      </c>
      <c r="W116" s="327" t="n">
        <v>0</v>
      </c>
      <c r="X116" s="327" t="n">
        <v>0</v>
      </c>
      <c r="Y116" s="327" t="n">
        <v>0</v>
      </c>
      <c r="Z116" s="327" t="n">
        <v>0</v>
      </c>
      <c r="AA116" s="327" t="n">
        <v>0</v>
      </c>
      <c r="AB116" s="327" t="n">
        <v>0</v>
      </c>
      <c r="AC116" s="327" t="n">
        <v>0</v>
      </c>
      <c r="AD116" s="327" t="n">
        <v>0</v>
      </c>
      <c r="AE116" s="327" t="n">
        <v>0</v>
      </c>
      <c r="AF116" s="327" t="n">
        <v>0</v>
      </c>
      <c r="AG116" s="327" t="n">
        <v>0</v>
      </c>
      <c r="AH116" s="327" t="n">
        <v>0</v>
      </c>
      <c r="AI116" s="327" t="n">
        <v>0</v>
      </c>
      <c r="AJ116" s="327" t="n">
        <v>0</v>
      </c>
      <c r="AK116" s="327" t="n">
        <v>0</v>
      </c>
      <c r="AL116" s="327" t="n">
        <v>0</v>
      </c>
      <c r="AM116" s="332" t="n">
        <f aca="false">SUM(H116:AL116)</f>
        <v>0</v>
      </c>
      <c r="AN116" s="1"/>
      <c r="AO116" s="1"/>
      <c r="AP116" s="1"/>
      <c r="AQ116" s="1"/>
      <c r="AR116" s="1"/>
      <c r="AS116" s="1"/>
      <c r="AT116" s="1"/>
    </row>
    <row r="117" customFormat="false" ht="12.75" hidden="false" customHeight="true" outlineLevel="0" collapsed="false">
      <c r="A117" s="287" t="s">
        <v>235</v>
      </c>
      <c r="B117" s="288"/>
      <c r="C117" s="289"/>
      <c r="D117" s="324" t="n">
        <v>0</v>
      </c>
      <c r="E117" s="325" t="n">
        <f aca="false">E114+E113+E112+E108+E107+E73+E72+E71</f>
        <v>465</v>
      </c>
      <c r="F117" s="336" t="n">
        <f aca="false">E117-D117</f>
        <v>465</v>
      </c>
      <c r="G117" s="267"/>
      <c r="H117" s="327" t="n">
        <v>0</v>
      </c>
      <c r="I117" s="327" t="n">
        <v>0</v>
      </c>
      <c r="J117" s="327" t="n">
        <v>0</v>
      </c>
      <c r="K117" s="327" t="n">
        <v>0</v>
      </c>
      <c r="L117" s="327" t="n">
        <v>0</v>
      </c>
      <c r="M117" s="327" t="n">
        <v>0</v>
      </c>
      <c r="N117" s="327" t="n">
        <v>0</v>
      </c>
      <c r="O117" s="327" t="n">
        <v>0</v>
      </c>
      <c r="P117" s="327" t="n">
        <v>0</v>
      </c>
      <c r="Q117" s="327" t="n">
        <v>0</v>
      </c>
      <c r="R117" s="327" t="n">
        <v>0</v>
      </c>
      <c r="S117" s="327" t="n">
        <v>0</v>
      </c>
      <c r="T117" s="327" t="n">
        <v>0</v>
      </c>
      <c r="U117" s="327" t="n">
        <v>0</v>
      </c>
      <c r="V117" s="327" t="n">
        <v>0</v>
      </c>
      <c r="W117" s="327" t="n">
        <v>0</v>
      </c>
      <c r="X117" s="327" t="n">
        <v>0</v>
      </c>
      <c r="Y117" s="327" t="n">
        <v>0</v>
      </c>
      <c r="Z117" s="327" t="n">
        <v>0</v>
      </c>
      <c r="AA117" s="327" t="n">
        <v>0</v>
      </c>
      <c r="AB117" s="327" t="n">
        <v>0</v>
      </c>
      <c r="AC117" s="327" t="n">
        <v>0</v>
      </c>
      <c r="AD117" s="327" t="n">
        <v>0</v>
      </c>
      <c r="AE117" s="327" t="n">
        <v>0</v>
      </c>
      <c r="AF117" s="327" t="n">
        <v>0</v>
      </c>
      <c r="AG117" s="327" t="n">
        <v>0</v>
      </c>
      <c r="AH117" s="327" t="n">
        <v>0</v>
      </c>
      <c r="AI117" s="327" t="n">
        <v>0</v>
      </c>
      <c r="AJ117" s="327" t="n">
        <v>0</v>
      </c>
      <c r="AK117" s="327" t="n">
        <v>0</v>
      </c>
      <c r="AL117" s="327" t="n">
        <v>0</v>
      </c>
      <c r="AM117" s="318" t="n">
        <f aca="false">AM114+AM110+AM108+AM71+AM72+AM73+AM107</f>
        <v>465</v>
      </c>
      <c r="AN117" s="59"/>
      <c r="AO117" s="59"/>
      <c r="AP117" s="59"/>
      <c r="AQ117" s="59"/>
      <c r="AR117" s="59"/>
      <c r="AS117" s="59"/>
      <c r="AT117" s="59"/>
      <c r="AU117" s="294"/>
      <c r="AV117" s="294"/>
      <c r="AW117" s="294"/>
      <c r="AX117" s="294"/>
      <c r="AY117" s="294"/>
      <c r="AZ117" s="294"/>
      <c r="BA117" s="294"/>
      <c r="BB117" s="294"/>
      <c r="BC117" s="294"/>
      <c r="BD117" s="294"/>
      <c r="BE117" s="294"/>
      <c r="BF117" s="294"/>
      <c r="BG117" s="294"/>
      <c r="BH117" s="294"/>
      <c r="BI117" s="294"/>
      <c r="BJ117" s="294"/>
      <c r="BK117" s="294"/>
      <c r="BL117" s="294"/>
      <c r="BM117" s="294"/>
      <c r="BN117" s="294"/>
      <c r="BO117" s="294"/>
      <c r="BP117" s="294"/>
      <c r="BQ117" s="294"/>
      <c r="BR117" s="294"/>
      <c r="BS117" s="294"/>
      <c r="BT117" s="294"/>
      <c r="BU117" s="294"/>
      <c r="BV117" s="294"/>
      <c r="BW117" s="294"/>
      <c r="BX117" s="294"/>
      <c r="BY117" s="294"/>
      <c r="BZ117" s="294"/>
      <c r="CA117" s="294"/>
      <c r="CB117" s="294"/>
      <c r="CC117" s="294"/>
      <c r="CD117" s="294"/>
      <c r="CE117" s="294"/>
      <c r="CF117" s="294"/>
      <c r="CG117" s="294"/>
      <c r="CH117" s="294"/>
      <c r="CI117" s="294"/>
      <c r="CJ117" s="294"/>
      <c r="CK117" s="294"/>
      <c r="CL117" s="294"/>
      <c r="CM117" s="294"/>
      <c r="CN117" s="294"/>
      <c r="CO117" s="294"/>
      <c r="CP117" s="294"/>
      <c r="CQ117" s="294"/>
      <c r="CR117" s="294"/>
      <c r="CS117" s="294"/>
      <c r="CT117" s="294"/>
      <c r="CU117" s="294"/>
      <c r="CV117" s="294"/>
      <c r="CW117" s="294"/>
      <c r="CX117" s="294"/>
      <c r="CY117" s="294"/>
      <c r="CZ117" s="294"/>
      <c r="DA117" s="294"/>
      <c r="DB117" s="294"/>
      <c r="DC117" s="294"/>
      <c r="DD117" s="294"/>
      <c r="DE117" s="294"/>
      <c r="DF117" s="294"/>
      <c r="DG117" s="294"/>
      <c r="DH117" s="294"/>
      <c r="DI117" s="294"/>
      <c r="DJ117" s="294"/>
      <c r="DK117" s="294"/>
      <c r="DL117" s="294"/>
      <c r="DM117" s="294"/>
      <c r="DN117" s="294"/>
      <c r="DO117" s="294"/>
      <c r="DP117" s="294"/>
      <c r="DQ117" s="294"/>
      <c r="DR117" s="294"/>
      <c r="DS117" s="294"/>
      <c r="DT117" s="294"/>
      <c r="DU117" s="294"/>
      <c r="DV117" s="294"/>
      <c r="DW117" s="294"/>
      <c r="DX117" s="294"/>
      <c r="DY117" s="294"/>
      <c r="DZ117" s="294"/>
      <c r="EA117" s="294"/>
      <c r="EB117" s="294"/>
      <c r="EC117" s="294"/>
      <c r="ED117" s="294"/>
      <c r="EE117" s="294"/>
      <c r="EF117" s="294"/>
      <c r="EG117" s="294"/>
      <c r="EH117" s="294"/>
      <c r="EI117" s="294"/>
      <c r="EJ117" s="294"/>
      <c r="EK117" s="294"/>
      <c r="EL117" s="294"/>
      <c r="EM117" s="294"/>
      <c r="EN117" s="294"/>
      <c r="EO117" s="294"/>
      <c r="EP117" s="294"/>
      <c r="EQ117" s="294"/>
      <c r="ER117" s="294"/>
      <c r="ES117" s="294"/>
      <c r="ET117" s="294"/>
      <c r="EU117" s="294"/>
      <c r="EV117" s="294"/>
      <c r="EW117" s="294"/>
      <c r="EX117" s="294"/>
      <c r="EY117" s="294"/>
      <c r="EZ117" s="294"/>
      <c r="FA117" s="294"/>
      <c r="FB117" s="294"/>
      <c r="FC117" s="294"/>
      <c r="FD117" s="294"/>
      <c r="FE117" s="294"/>
      <c r="FF117" s="294"/>
      <c r="FG117" s="294"/>
      <c r="FH117" s="294"/>
      <c r="FI117" s="294"/>
      <c r="FJ117" s="294"/>
      <c r="FK117" s="294"/>
      <c r="FL117" s="294"/>
      <c r="FM117" s="294"/>
      <c r="FN117" s="294"/>
      <c r="FO117" s="294"/>
      <c r="FP117" s="294"/>
      <c r="FQ117" s="294"/>
      <c r="FR117" s="294"/>
      <c r="FS117" s="294"/>
      <c r="FT117" s="294"/>
      <c r="FU117" s="294"/>
      <c r="FV117" s="294"/>
      <c r="FW117" s="294"/>
      <c r="FX117" s="294"/>
      <c r="FY117" s="294"/>
      <c r="FZ117" s="294"/>
      <c r="GA117" s="294"/>
      <c r="GB117" s="294"/>
      <c r="GC117" s="294"/>
      <c r="GD117" s="294"/>
      <c r="GE117" s="294"/>
      <c r="GF117" s="294"/>
      <c r="GG117" s="294"/>
      <c r="GH117" s="294"/>
      <c r="GI117" s="294"/>
      <c r="GJ117" s="294"/>
      <c r="GK117" s="294"/>
      <c r="GL117" s="294"/>
      <c r="GM117" s="294"/>
      <c r="GN117" s="294"/>
      <c r="GO117" s="294"/>
      <c r="GP117" s="294"/>
      <c r="GQ117" s="294"/>
      <c r="GR117" s="294"/>
      <c r="GS117" s="294"/>
      <c r="GT117" s="294"/>
      <c r="GU117" s="294"/>
      <c r="GV117" s="294"/>
      <c r="GW117" s="294"/>
      <c r="GX117" s="294"/>
      <c r="GY117" s="294"/>
      <c r="GZ117" s="294"/>
      <c r="HA117" s="294"/>
      <c r="HB117" s="294"/>
      <c r="HC117" s="294"/>
      <c r="HD117" s="294"/>
      <c r="HE117" s="294"/>
      <c r="HF117" s="294"/>
      <c r="HG117" s="294"/>
      <c r="HH117" s="294"/>
      <c r="HI117" s="294"/>
      <c r="HJ117" s="294"/>
      <c r="HK117" s="294"/>
      <c r="HL117" s="294"/>
      <c r="HM117" s="294"/>
      <c r="HN117" s="294"/>
      <c r="HO117" s="294"/>
      <c r="HP117" s="294"/>
      <c r="HQ117" s="294"/>
      <c r="HR117" s="294"/>
      <c r="HS117" s="294"/>
      <c r="HT117" s="294"/>
      <c r="HU117" s="294"/>
      <c r="HV117" s="294"/>
      <c r="HW117" s="294"/>
      <c r="HX117" s="294"/>
      <c r="HY117" s="294"/>
      <c r="HZ117" s="294"/>
      <c r="IA117" s="294"/>
      <c r="IB117" s="294"/>
      <c r="IC117" s="294"/>
      <c r="ID117" s="294"/>
      <c r="IE117" s="294"/>
      <c r="IF117" s="294"/>
      <c r="IG117" s="294"/>
      <c r="IH117" s="294"/>
      <c r="II117" s="294"/>
      <c r="IJ117" s="294"/>
      <c r="IK117" s="294"/>
      <c r="IL117" s="294"/>
      <c r="IM117" s="294"/>
      <c r="IN117" s="294"/>
      <c r="IO117" s="294"/>
      <c r="IP117" s="294"/>
      <c r="IQ117" s="294"/>
      <c r="IR117" s="294"/>
      <c r="IS117" s="294"/>
      <c r="IT117" s="294"/>
      <c r="IU117" s="294"/>
      <c r="IV117" s="294"/>
      <c r="IW117" s="294"/>
    </row>
    <row r="118" customFormat="false" ht="12.75" hidden="false" customHeight="true" outlineLevel="0" collapsed="false">
      <c r="A118" s="337" t="s">
        <v>41</v>
      </c>
      <c r="B118" s="338"/>
      <c r="C118" s="338"/>
      <c r="D118" s="339" t="n">
        <v>0</v>
      </c>
      <c r="E118" s="340" t="n">
        <f aca="false">AM118</f>
        <v>465</v>
      </c>
      <c r="F118" s="341" t="n">
        <f aca="false">E118-D118</f>
        <v>465</v>
      </c>
      <c r="H118" s="342" t="n">
        <v>0</v>
      </c>
      <c r="I118" s="342" t="n">
        <v>1</v>
      </c>
      <c r="J118" s="342" t="n">
        <v>2</v>
      </c>
      <c r="K118" s="342" t="n">
        <v>3</v>
      </c>
      <c r="L118" s="342" t="n">
        <v>4</v>
      </c>
      <c r="M118" s="342" t="n">
        <v>5</v>
      </c>
      <c r="N118" s="342" t="n">
        <v>6</v>
      </c>
      <c r="O118" s="342" t="n">
        <v>7</v>
      </c>
      <c r="P118" s="342" t="n">
        <v>8</v>
      </c>
      <c r="Q118" s="342" t="n">
        <v>9</v>
      </c>
      <c r="R118" s="342" t="n">
        <v>10</v>
      </c>
      <c r="S118" s="342" t="n">
        <v>11</v>
      </c>
      <c r="T118" s="342" t="n">
        <v>12</v>
      </c>
      <c r="U118" s="342" t="n">
        <v>13</v>
      </c>
      <c r="V118" s="342" t="n">
        <v>14</v>
      </c>
      <c r="W118" s="342" t="n">
        <v>15</v>
      </c>
      <c r="X118" s="342" t="n">
        <v>16</v>
      </c>
      <c r="Y118" s="342" t="n">
        <v>17</v>
      </c>
      <c r="Z118" s="342" t="n">
        <v>18</v>
      </c>
      <c r="AA118" s="342" t="n">
        <v>19</v>
      </c>
      <c r="AB118" s="342" t="n">
        <v>20</v>
      </c>
      <c r="AC118" s="342" t="n">
        <v>21</v>
      </c>
      <c r="AD118" s="342" t="n">
        <v>22</v>
      </c>
      <c r="AE118" s="342" t="n">
        <v>23</v>
      </c>
      <c r="AF118" s="342" t="n">
        <v>24</v>
      </c>
      <c r="AG118" s="342" t="n">
        <v>25</v>
      </c>
      <c r="AH118" s="342" t="n">
        <v>26</v>
      </c>
      <c r="AI118" s="342" t="n">
        <v>27</v>
      </c>
      <c r="AJ118" s="342" t="n">
        <v>28</v>
      </c>
      <c r="AK118" s="342" t="n">
        <v>29</v>
      </c>
      <c r="AL118" s="342" t="n">
        <v>30</v>
      </c>
      <c r="AM118" s="341" t="n">
        <f aca="false">SUM(H118:AL118)</f>
        <v>465</v>
      </c>
      <c r="AN118" s="1"/>
      <c r="AO118" s="1"/>
      <c r="AP118" s="1"/>
      <c r="AQ118" s="1"/>
      <c r="AR118" s="1"/>
      <c r="AS118" s="1"/>
      <c r="AT118" s="1"/>
    </row>
    <row r="119" customFormat="false" ht="12.75" hidden="false" customHeight="true" outlineLevel="0" collapsed="false">
      <c r="H119" s="343" t="n">
        <f aca="false">B4</f>
        <v>37165</v>
      </c>
      <c r="I119" s="343" t="n">
        <f aca="false">H119+1</f>
        <v>37166</v>
      </c>
      <c r="J119" s="343" t="n">
        <f aca="false">I119+1</f>
        <v>37167</v>
      </c>
      <c r="K119" s="343" t="n">
        <f aca="false">J119+1</f>
        <v>37168</v>
      </c>
      <c r="L119" s="343" t="n">
        <f aca="false">K119+1</f>
        <v>37169</v>
      </c>
      <c r="M119" s="343" t="n">
        <f aca="false">L119+1</f>
        <v>37170</v>
      </c>
      <c r="N119" s="343" t="n">
        <f aca="false">M119+1</f>
        <v>37171</v>
      </c>
      <c r="O119" s="343" t="n">
        <f aca="false">N119+1</f>
        <v>37172</v>
      </c>
      <c r="P119" s="343" t="n">
        <f aca="false">O119+1</f>
        <v>37173</v>
      </c>
      <c r="Q119" s="343" t="n">
        <f aca="false">P119+1</f>
        <v>37174</v>
      </c>
      <c r="R119" s="343" t="n">
        <f aca="false">Q119+1</f>
        <v>37175</v>
      </c>
      <c r="S119" s="343" t="n">
        <f aca="false">R119+1</f>
        <v>37176</v>
      </c>
      <c r="T119" s="343" t="n">
        <f aca="false">S119+1</f>
        <v>37177</v>
      </c>
      <c r="U119" s="343" t="n">
        <f aca="false">T119+1</f>
        <v>37178</v>
      </c>
      <c r="V119" s="343" t="n">
        <f aca="false">U119+1</f>
        <v>37179</v>
      </c>
      <c r="W119" s="343" t="n">
        <f aca="false">V119+1</f>
        <v>37180</v>
      </c>
      <c r="X119" s="343" t="n">
        <f aca="false">W119+1</f>
        <v>37181</v>
      </c>
      <c r="Y119" s="343" t="n">
        <f aca="false">X119+1</f>
        <v>37182</v>
      </c>
      <c r="Z119" s="343" t="n">
        <f aca="false">Y119+1</f>
        <v>37183</v>
      </c>
      <c r="AA119" s="343" t="n">
        <f aca="false">Z119+1</f>
        <v>37184</v>
      </c>
      <c r="AB119" s="343" t="n">
        <f aca="false">AA119+1</f>
        <v>37185</v>
      </c>
      <c r="AC119" s="343" t="n">
        <f aca="false">AB119+1</f>
        <v>37186</v>
      </c>
      <c r="AD119" s="343" t="n">
        <f aca="false">AC119+1</f>
        <v>37187</v>
      </c>
      <c r="AE119" s="343" t="n">
        <f aca="false">AD119+1</f>
        <v>37188</v>
      </c>
      <c r="AF119" s="343" t="n">
        <f aca="false">AE119+1</f>
        <v>37189</v>
      </c>
      <c r="AG119" s="343" t="n">
        <f aca="false">AF119+1</f>
        <v>37190</v>
      </c>
      <c r="AH119" s="343" t="n">
        <f aca="false">AG119+1</f>
        <v>37191</v>
      </c>
      <c r="AI119" s="343" t="n">
        <f aca="false">AH119+1</f>
        <v>37192</v>
      </c>
      <c r="AJ119" s="343" t="n">
        <f aca="false">AI119+1</f>
        <v>37193</v>
      </c>
      <c r="AK119" s="343" t="n">
        <f aca="false">AJ119+1</f>
        <v>37194</v>
      </c>
      <c r="AL119" s="343" t="n">
        <f aca="false">AK119+1</f>
        <v>37195</v>
      </c>
      <c r="AN119" s="1"/>
      <c r="AO119" s="1"/>
      <c r="AP119" s="1"/>
      <c r="AQ119" s="1"/>
      <c r="AR119" s="1"/>
      <c r="AS119" s="1"/>
      <c r="AT119" s="1"/>
    </row>
    <row r="120" customFormat="false" ht="12.75" hidden="false" customHeight="true" outlineLevel="0" collapsed="false">
      <c r="A120" s="344" t="s">
        <v>236</v>
      </c>
      <c r="B120" s="344"/>
      <c r="K120" s="70"/>
      <c r="L120" s="70"/>
      <c r="M120" s="70"/>
      <c r="N120" s="345"/>
      <c r="O120" s="70"/>
      <c r="P120" s="70"/>
      <c r="Q120" s="70"/>
      <c r="R120" s="70"/>
      <c r="AJ120" s="1"/>
      <c r="AK120" s="1"/>
      <c r="AN120" s="1"/>
      <c r="AO120" s="1"/>
      <c r="AP120" s="1"/>
      <c r="AQ120" s="1"/>
      <c r="AR120" s="1"/>
      <c r="AS120" s="1"/>
      <c r="AT120" s="1"/>
    </row>
    <row r="121" customFormat="false" ht="12.75" hidden="false" customHeight="true" outlineLevel="0" collapsed="false">
      <c r="K121" s="70"/>
      <c r="L121" s="70"/>
      <c r="M121" s="70"/>
      <c r="N121" s="345"/>
      <c r="O121" s="70"/>
      <c r="P121" s="70"/>
      <c r="Q121" s="70"/>
      <c r="R121" s="70"/>
      <c r="AJ121" s="1"/>
      <c r="AK121" s="1"/>
      <c r="AN121" s="1"/>
      <c r="AO121" s="1"/>
      <c r="AP121" s="1"/>
      <c r="AQ121" s="1"/>
      <c r="AR121" s="1"/>
      <c r="AS121" s="1"/>
      <c r="AT121" s="1"/>
    </row>
    <row r="122" customFormat="false" ht="14.25" hidden="false" customHeight="false" outlineLevel="0" collapsed="false">
      <c r="A122" s="346" t="s">
        <v>237</v>
      </c>
      <c r="B122" s="347"/>
      <c r="C122" s="348"/>
      <c r="D122" s="349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  <c r="CW122" s="1"/>
      <c r="CX122" s="1"/>
      <c r="CY122" s="1"/>
      <c r="CZ122" s="1"/>
      <c r="DA122" s="1"/>
      <c r="DB122" s="1"/>
      <c r="DC122" s="1"/>
      <c r="DD122" s="1"/>
      <c r="DE122" s="1"/>
      <c r="DF122" s="1"/>
      <c r="DG122" s="1"/>
      <c r="DH122" s="1"/>
      <c r="DI122" s="1"/>
      <c r="DJ122" s="1"/>
      <c r="DK122" s="1"/>
      <c r="DL122" s="1"/>
      <c r="DM122" s="1"/>
      <c r="DN122" s="1"/>
      <c r="DO122" s="1"/>
      <c r="DP122" s="1"/>
      <c r="DQ122" s="1"/>
      <c r="DR122" s="1"/>
      <c r="DS122" s="1"/>
      <c r="DT122" s="1"/>
      <c r="DU122" s="1"/>
      <c r="DV122" s="1"/>
      <c r="DW122" s="1"/>
      <c r="DX122" s="1"/>
      <c r="DY122" s="1"/>
      <c r="DZ122" s="1"/>
      <c r="EA122" s="1"/>
      <c r="EB122" s="1"/>
      <c r="EC122" s="1"/>
      <c r="ED122" s="1"/>
      <c r="EE122" s="1"/>
      <c r="EF122" s="1"/>
      <c r="EG122" s="1"/>
      <c r="EH122" s="1"/>
      <c r="EI122" s="1"/>
      <c r="EJ122" s="1"/>
      <c r="EK122" s="1"/>
      <c r="EL122" s="1"/>
      <c r="EM122" s="1"/>
      <c r="EN122" s="1"/>
      <c r="EO122" s="1"/>
      <c r="EP122" s="1"/>
      <c r="EQ122" s="1"/>
      <c r="ER122" s="1"/>
      <c r="ES122" s="1"/>
      <c r="ET122" s="1"/>
      <c r="EU122" s="1"/>
      <c r="EV122" s="1"/>
      <c r="EW122" s="1"/>
      <c r="EX122" s="1"/>
      <c r="EY122" s="1"/>
      <c r="EZ122" s="1"/>
      <c r="FA122" s="1"/>
      <c r="FB122" s="1"/>
      <c r="FC122" s="1"/>
      <c r="FD122" s="1"/>
      <c r="FE122" s="1"/>
      <c r="FF122" s="1"/>
      <c r="FG122" s="1"/>
      <c r="FH122" s="1"/>
      <c r="FI122" s="1"/>
      <c r="FJ122" s="1"/>
      <c r="FK122" s="1"/>
      <c r="FL122" s="1"/>
      <c r="FM122" s="1"/>
      <c r="FN122" s="1"/>
      <c r="FO122" s="1"/>
      <c r="FP122" s="1"/>
      <c r="FQ122" s="1"/>
      <c r="FR122" s="1"/>
      <c r="FS122" s="1"/>
      <c r="FT122" s="1"/>
      <c r="FU122" s="1"/>
      <c r="FV122" s="1"/>
      <c r="FW122" s="1"/>
      <c r="FX122" s="1"/>
      <c r="FY122" s="1"/>
      <c r="FZ122" s="1"/>
      <c r="GA122" s="1"/>
      <c r="GB122" s="1"/>
      <c r="GC122" s="1"/>
      <c r="GD122" s="1"/>
      <c r="GE122" s="1"/>
      <c r="GF122" s="1"/>
      <c r="GG122" s="1"/>
      <c r="GH122" s="1"/>
      <c r="GI122" s="1"/>
      <c r="GJ122" s="1"/>
      <c r="GK122" s="1"/>
      <c r="GL122" s="1"/>
      <c r="GM122" s="1"/>
      <c r="GN122" s="1"/>
      <c r="GO122" s="1"/>
      <c r="GP122" s="1"/>
      <c r="GQ122" s="1"/>
      <c r="GR122" s="1"/>
      <c r="GS122" s="1"/>
      <c r="GT122" s="1"/>
      <c r="GU122" s="1"/>
      <c r="GV122" s="1"/>
      <c r="GW122" s="1"/>
      <c r="GX122" s="1"/>
      <c r="GY122" s="1"/>
      <c r="GZ122" s="1"/>
      <c r="HA122" s="1"/>
      <c r="HB122" s="1"/>
      <c r="HC122" s="1"/>
      <c r="HD122" s="1"/>
      <c r="HE122" s="1"/>
      <c r="HF122" s="1"/>
      <c r="HG122" s="1"/>
      <c r="HH122" s="1"/>
      <c r="HI122" s="1"/>
      <c r="HJ122" s="1"/>
      <c r="HK122" s="1"/>
      <c r="HL122" s="1"/>
      <c r="HM122" s="1"/>
      <c r="HN122" s="1"/>
      <c r="HO122" s="1"/>
      <c r="HP122" s="1"/>
      <c r="HQ122" s="1"/>
      <c r="HR122" s="1"/>
      <c r="HS122" s="1"/>
      <c r="HT122" s="1"/>
      <c r="HU122" s="1"/>
      <c r="HV122" s="1"/>
      <c r="HW122" s="1"/>
      <c r="HX122" s="1"/>
      <c r="HY122" s="1"/>
      <c r="HZ122" s="1"/>
      <c r="IA122" s="1"/>
      <c r="IB122" s="1"/>
      <c r="IC122" s="1"/>
      <c r="ID122" s="1"/>
      <c r="IE122" s="1"/>
      <c r="IF122" s="1"/>
      <c r="IG122" s="1"/>
      <c r="IH122" s="1"/>
      <c r="II122" s="1"/>
      <c r="IJ122" s="1"/>
      <c r="IK122" s="1"/>
      <c r="IL122" s="1"/>
      <c r="IM122" s="1"/>
      <c r="IN122" s="1"/>
      <c r="IO122" s="1"/>
      <c r="IP122" s="1"/>
      <c r="IQ122" s="1"/>
      <c r="IR122" s="1"/>
      <c r="IS122" s="1"/>
      <c r="IT122" s="1"/>
      <c r="IU122" s="1"/>
      <c r="IV122" s="1"/>
      <c r="IW122" s="1"/>
    </row>
    <row r="123" customFormat="false" ht="12.75" hidden="false" customHeight="true" outlineLevel="0" collapsed="false">
      <c r="A123" s="350" t="s">
        <v>238</v>
      </c>
      <c r="B123" s="351" t="s">
        <v>176</v>
      </c>
      <c r="C123" s="351" t="s">
        <v>149</v>
      </c>
      <c r="D123" s="352" t="s">
        <v>239</v>
      </c>
      <c r="E123" s="70"/>
      <c r="F123" s="70"/>
      <c r="G123" s="70"/>
      <c r="H123" s="70"/>
      <c r="I123" s="70"/>
      <c r="J123" s="70"/>
      <c r="K123" s="70"/>
      <c r="L123" s="70"/>
      <c r="M123" s="70"/>
      <c r="N123" s="345"/>
      <c r="O123" s="70"/>
      <c r="P123" s="70"/>
      <c r="Q123" s="70"/>
      <c r="R123" s="70"/>
      <c r="AJ123" s="1"/>
      <c r="AK123" s="1"/>
      <c r="AN123" s="1"/>
      <c r="AO123" s="1"/>
      <c r="AP123" s="1"/>
      <c r="AQ123" s="1"/>
      <c r="AR123" s="1"/>
      <c r="AS123" s="1"/>
      <c r="AT123" s="1"/>
    </row>
    <row r="124" customFormat="false" ht="12.75" hidden="false" customHeight="true" outlineLevel="0" collapsed="false">
      <c r="A124" s="353" t="s">
        <v>240</v>
      </c>
      <c r="B124" s="354" t="n">
        <v>0</v>
      </c>
      <c r="C124" s="354" t="n">
        <f aca="false">E103</f>
        <v>0</v>
      </c>
      <c r="D124" s="355" t="n">
        <f aca="false">+C124+B124</f>
        <v>0</v>
      </c>
      <c r="E124" s="356"/>
      <c r="F124" s="356"/>
      <c r="G124" s="356"/>
      <c r="H124" s="356"/>
      <c r="I124" s="356"/>
      <c r="J124" s="356"/>
      <c r="K124" s="356"/>
      <c r="L124" s="356"/>
      <c r="M124" s="356"/>
      <c r="N124" s="357"/>
      <c r="O124" s="357"/>
      <c r="P124" s="357"/>
      <c r="Q124" s="357"/>
      <c r="R124" s="70"/>
      <c r="AJ124" s="1"/>
      <c r="AK124" s="1"/>
      <c r="AN124" s="1"/>
      <c r="AO124" s="1"/>
      <c r="AP124" s="1"/>
      <c r="AQ124" s="1"/>
      <c r="AR124" s="1"/>
      <c r="AS124" s="1"/>
      <c r="AT124" s="1"/>
    </row>
    <row r="125" customFormat="false" ht="12.75" hidden="false" customHeight="true" outlineLevel="0" collapsed="false">
      <c r="A125" s="353" t="s">
        <v>241</v>
      </c>
      <c r="B125" s="354" t="n">
        <v>0</v>
      </c>
      <c r="C125" s="354" t="n">
        <f aca="false">E102</f>
        <v>0</v>
      </c>
      <c r="D125" s="355" t="n">
        <f aca="false">+C125+B125</f>
        <v>0</v>
      </c>
      <c r="E125" s="335"/>
      <c r="F125" s="335"/>
      <c r="G125" s="335"/>
      <c r="H125" s="335"/>
      <c r="I125" s="335"/>
      <c r="J125" s="335"/>
      <c r="K125" s="335"/>
      <c r="L125" s="335"/>
      <c r="M125" s="335"/>
      <c r="N125" s="335"/>
      <c r="O125" s="335"/>
      <c r="P125" s="335"/>
      <c r="Q125" s="335"/>
      <c r="R125" s="70"/>
      <c r="AJ125" s="1"/>
      <c r="AK125" s="1"/>
      <c r="AN125" s="1"/>
      <c r="AO125" s="1"/>
      <c r="AP125" s="1"/>
      <c r="AQ125" s="1"/>
      <c r="AR125" s="1"/>
      <c r="AS125" s="1"/>
      <c r="AT125" s="1"/>
    </row>
    <row r="126" customFormat="false" ht="12.75" hidden="false" customHeight="true" outlineLevel="0" collapsed="false">
      <c r="A126" s="353" t="s">
        <v>242</v>
      </c>
      <c r="B126" s="354" t="n">
        <v>0</v>
      </c>
      <c r="C126" s="354" t="n">
        <f aca="false">E104</f>
        <v>0</v>
      </c>
      <c r="D126" s="355" t="n">
        <f aca="false">+C126+B126</f>
        <v>0</v>
      </c>
      <c r="E126" s="335"/>
      <c r="F126" s="335"/>
      <c r="G126" s="335"/>
      <c r="H126" s="335"/>
      <c r="I126" s="335"/>
      <c r="J126" s="335"/>
      <c r="K126" s="335"/>
      <c r="L126" s="335"/>
      <c r="M126" s="335"/>
      <c r="N126" s="335"/>
      <c r="O126" s="335"/>
      <c r="P126" s="335"/>
      <c r="Q126" s="335"/>
      <c r="R126" s="70"/>
      <c r="AJ126" s="1"/>
      <c r="AK126" s="1"/>
      <c r="AN126" s="1"/>
      <c r="AO126" s="1"/>
      <c r="AP126" s="1"/>
      <c r="AQ126" s="1"/>
      <c r="AR126" s="1"/>
      <c r="AS126" s="1"/>
      <c r="AT126" s="1"/>
    </row>
    <row r="127" customFormat="false" ht="12.75" hidden="false" customHeight="true" outlineLevel="0" collapsed="false">
      <c r="A127" s="358" t="s">
        <v>243</v>
      </c>
      <c r="B127" s="359" t="n">
        <v>0</v>
      </c>
      <c r="C127" s="359" t="n">
        <f aca="false">SUM(C124:C126)</f>
        <v>0</v>
      </c>
      <c r="D127" s="360" t="n">
        <f aca="false">SUM(B127:C127)</f>
        <v>0</v>
      </c>
      <c r="E127" s="335"/>
      <c r="F127" s="335"/>
      <c r="G127" s="335"/>
      <c r="H127" s="335"/>
      <c r="I127" s="335"/>
      <c r="J127" s="335"/>
      <c r="K127" s="335"/>
      <c r="L127" s="335"/>
      <c r="M127" s="335"/>
      <c r="N127" s="335"/>
      <c r="O127" s="361"/>
      <c r="P127" s="361"/>
      <c r="Q127" s="361"/>
      <c r="R127" s="70"/>
      <c r="AJ127" s="1"/>
      <c r="AK127" s="1"/>
      <c r="AN127" s="1"/>
      <c r="AO127" s="1"/>
      <c r="AP127" s="1"/>
      <c r="AQ127" s="1"/>
      <c r="AR127" s="1"/>
      <c r="AS127" s="1"/>
      <c r="AT127" s="1"/>
    </row>
    <row r="128" customFormat="false" ht="12.75" hidden="false" customHeight="true" outlineLevel="0" collapsed="false">
      <c r="A128" s="23"/>
      <c r="B128" s="70"/>
      <c r="C128" s="70"/>
      <c r="D128" s="70"/>
      <c r="E128" s="362"/>
      <c r="F128" s="70"/>
      <c r="K128" s="70"/>
      <c r="L128" s="70"/>
      <c r="M128" s="70"/>
      <c r="N128" s="345"/>
      <c r="O128" s="70"/>
      <c r="P128" s="70"/>
      <c r="Q128" s="70"/>
      <c r="R128" s="70"/>
      <c r="AJ128" s="1"/>
      <c r="AK128" s="1"/>
      <c r="AN128" s="1"/>
      <c r="AO128" s="1"/>
      <c r="AP128" s="1"/>
      <c r="AQ128" s="1"/>
      <c r="AR128" s="1"/>
      <c r="AS128" s="1"/>
      <c r="AT128" s="1"/>
    </row>
    <row r="129" customFormat="false" ht="12.75" hidden="false" customHeight="true" outlineLevel="0" collapsed="false">
      <c r="A129" s="23"/>
      <c r="B129" s="70"/>
      <c r="C129" s="70"/>
      <c r="D129" s="70"/>
      <c r="E129" s="362"/>
      <c r="F129" s="70"/>
      <c r="K129" s="70"/>
      <c r="L129" s="70"/>
      <c r="M129" s="70"/>
      <c r="N129" s="345"/>
      <c r="O129" s="70"/>
      <c r="P129" s="70"/>
      <c r="Q129" s="70"/>
      <c r="R129" s="70"/>
      <c r="AJ129" s="1"/>
      <c r="AK129" s="1"/>
      <c r="AN129" s="1"/>
      <c r="AO129" s="1"/>
      <c r="AP129" s="1"/>
      <c r="AQ129" s="1"/>
      <c r="AR129" s="1"/>
      <c r="AS129" s="1"/>
      <c r="AT129" s="1"/>
    </row>
    <row r="130" customFormat="false" ht="12.75" hidden="false" customHeight="true" outlineLevel="0" collapsed="false">
      <c r="A130" s="363" t="s">
        <v>244</v>
      </c>
      <c r="B130" s="364"/>
      <c r="C130" s="364"/>
      <c r="D130" s="364"/>
      <c r="E130" s="365"/>
      <c r="F130" s="364"/>
      <c r="G130" s="364"/>
      <c r="H130" s="364"/>
      <c r="I130" s="366"/>
      <c r="K130" s="70"/>
      <c r="L130" s="70"/>
      <c r="M130" s="70"/>
      <c r="N130" s="345"/>
      <c r="O130" s="70"/>
      <c r="P130" s="70"/>
      <c r="Q130" s="70"/>
      <c r="R130" s="70"/>
      <c r="AJ130" s="1"/>
      <c r="AK130" s="1"/>
      <c r="AN130" s="1"/>
      <c r="AO130" s="1"/>
      <c r="AP130" s="1"/>
      <c r="AQ130" s="1"/>
      <c r="AR130" s="1"/>
      <c r="AS130" s="1"/>
      <c r="AT130" s="1"/>
    </row>
    <row r="131" customFormat="false" ht="12.75" hidden="false" customHeight="true" outlineLevel="0" collapsed="false">
      <c r="A131" s="367"/>
      <c r="B131" s="258"/>
      <c r="C131" s="368" t="s">
        <v>245</v>
      </c>
      <c r="D131" s="368"/>
      <c r="E131" s="368" t="s">
        <v>246</v>
      </c>
      <c r="F131" s="368"/>
      <c r="G131" s="368"/>
      <c r="H131" s="368" t="s">
        <v>247</v>
      </c>
      <c r="I131" s="369" t="s">
        <v>248</v>
      </c>
      <c r="K131" s="70"/>
      <c r="L131" s="70"/>
      <c r="M131" s="70"/>
      <c r="N131" s="345"/>
      <c r="O131" s="70"/>
      <c r="P131" s="70"/>
      <c r="Q131" s="70"/>
      <c r="R131" s="70"/>
      <c r="AJ131" s="1"/>
      <c r="AK131" s="1"/>
      <c r="AN131" s="1"/>
      <c r="AO131" s="1"/>
      <c r="AP131" s="1"/>
      <c r="AQ131" s="1"/>
      <c r="AR131" s="1"/>
      <c r="AS131" s="1"/>
      <c r="AT131" s="1"/>
    </row>
    <row r="132" customFormat="false" ht="12.75" hidden="false" customHeight="true" outlineLevel="0" collapsed="false">
      <c r="A132" s="370" t="s">
        <v>43</v>
      </c>
      <c r="B132" s="258" t="n">
        <f aca="false">E137+G137</f>
        <v>0</v>
      </c>
      <c r="C132" s="371" t="s">
        <v>124</v>
      </c>
      <c r="D132" s="372" t="s">
        <v>249</v>
      </c>
      <c r="E132" s="371" t="s">
        <v>124</v>
      </c>
      <c r="F132" s="373" t="s">
        <v>249</v>
      </c>
      <c r="G132" s="374"/>
      <c r="H132" s="375" t="s">
        <v>250</v>
      </c>
      <c r="I132" s="376"/>
      <c r="K132" s="70"/>
      <c r="L132" s="70"/>
      <c r="M132" s="70"/>
      <c r="N132" s="345"/>
      <c r="O132" s="70"/>
      <c r="P132" s="70"/>
      <c r="Q132" s="70"/>
      <c r="R132" s="70"/>
      <c r="AJ132" s="1"/>
      <c r="AK132" s="1"/>
      <c r="AN132" s="1"/>
      <c r="AO132" s="1"/>
      <c r="AP132" s="1"/>
      <c r="AQ132" s="1"/>
      <c r="AR132" s="1"/>
      <c r="AS132" s="1"/>
      <c r="AT132" s="1"/>
    </row>
    <row r="133" customFormat="false" ht="12.75" hidden="false" customHeight="true" outlineLevel="0" collapsed="false">
      <c r="A133" s="370" t="s">
        <v>251</v>
      </c>
      <c r="B133" s="258" t="n">
        <f aca="false">C137</f>
        <v>0</v>
      </c>
      <c r="C133" s="342"/>
      <c r="D133" s="342"/>
      <c r="E133" s="342"/>
      <c r="F133" s="377" t="n">
        <f aca="false">-J9</f>
        <v>-0</v>
      </c>
      <c r="G133" s="378"/>
      <c r="H133" s="379" t="s">
        <v>252</v>
      </c>
      <c r="I133" s="380"/>
      <c r="K133" s="70"/>
      <c r="L133" s="70"/>
      <c r="M133" s="70"/>
      <c r="N133" s="345"/>
      <c r="O133" s="70"/>
      <c r="P133" s="70"/>
      <c r="Q133" s="70"/>
      <c r="R133" s="70"/>
      <c r="AJ133" s="1"/>
      <c r="AK133" s="1"/>
      <c r="AN133" s="1"/>
      <c r="AO133" s="1"/>
      <c r="AP133" s="1"/>
      <c r="AQ133" s="1"/>
      <c r="AR133" s="1"/>
      <c r="AS133" s="1"/>
      <c r="AT133" s="1"/>
    </row>
    <row r="134" customFormat="false" ht="12.75" hidden="false" customHeight="true" outlineLevel="0" collapsed="false">
      <c r="A134" s="370" t="s">
        <v>131</v>
      </c>
      <c r="B134" s="381" t="n">
        <f aca="false">H137</f>
        <v>0</v>
      </c>
      <c r="C134" s="382" t="s">
        <v>249</v>
      </c>
      <c r="D134" s="383" t="s">
        <v>199</v>
      </c>
      <c r="E134" s="382" t="s">
        <v>249</v>
      </c>
      <c r="F134" s="384" t="s">
        <v>199</v>
      </c>
      <c r="G134" s="383" t="s">
        <v>125</v>
      </c>
      <c r="H134" s="385" t="s">
        <v>253</v>
      </c>
      <c r="I134" s="386"/>
      <c r="K134" s="70"/>
      <c r="L134" s="70"/>
      <c r="M134" s="70"/>
      <c r="N134" s="345"/>
      <c r="O134" s="70"/>
      <c r="P134" s="70"/>
      <c r="Q134" s="70"/>
      <c r="R134" s="70"/>
      <c r="AJ134" s="1"/>
      <c r="AK134" s="1"/>
      <c r="AN134" s="1"/>
      <c r="AO134" s="1"/>
      <c r="AP134" s="1"/>
      <c r="AQ134" s="1"/>
      <c r="AR134" s="1"/>
      <c r="AS134" s="1"/>
      <c r="AT134" s="1"/>
    </row>
    <row r="135" customFormat="false" ht="12.75" hidden="false" customHeight="true" outlineLevel="0" collapsed="false">
      <c r="A135" s="367"/>
      <c r="B135" s="387"/>
      <c r="C135" s="388" t="s">
        <v>254</v>
      </c>
      <c r="D135" s="389" t="s">
        <v>249</v>
      </c>
      <c r="E135" s="388" t="s">
        <v>254</v>
      </c>
      <c r="F135" s="390" t="s">
        <v>249</v>
      </c>
      <c r="G135" s="389" t="s">
        <v>255</v>
      </c>
      <c r="H135" s="135"/>
      <c r="I135" s="391" t="s">
        <v>142</v>
      </c>
      <c r="K135" s="70"/>
      <c r="L135" s="70"/>
      <c r="M135" s="70"/>
      <c r="N135" s="345"/>
      <c r="O135" s="70"/>
      <c r="P135" s="70"/>
      <c r="Q135" s="70"/>
      <c r="R135" s="70"/>
      <c r="AJ135" s="1"/>
      <c r="AK135" s="1"/>
      <c r="AN135" s="1"/>
      <c r="AO135" s="1"/>
      <c r="AP135" s="1"/>
      <c r="AQ135" s="1"/>
      <c r="AR135" s="1"/>
      <c r="AS135" s="1"/>
      <c r="AT135" s="1"/>
    </row>
    <row r="136" customFormat="false" ht="12.75" hidden="false" customHeight="true" outlineLevel="0" collapsed="false">
      <c r="A136" s="392" t="s">
        <v>256</v>
      </c>
      <c r="B136" s="387"/>
      <c r="C136" s="393" t="n">
        <v>-22926</v>
      </c>
      <c r="D136" s="394" t="n">
        <v>22926</v>
      </c>
      <c r="E136" s="395" t="n">
        <v>0</v>
      </c>
      <c r="F136" s="395" t="n">
        <v>0</v>
      </c>
      <c r="G136" s="394" t="n">
        <v>0</v>
      </c>
      <c r="H136" s="396" t="n">
        <v>0</v>
      </c>
      <c r="I136" s="397" t="n">
        <v>0</v>
      </c>
      <c r="K136" s="70"/>
      <c r="L136" s="70"/>
      <c r="M136" s="70"/>
      <c r="N136" s="345"/>
      <c r="O136" s="70"/>
      <c r="P136" s="70"/>
      <c r="Q136" s="70"/>
      <c r="R136" s="70"/>
      <c r="AJ136" s="1"/>
      <c r="AK136" s="1"/>
      <c r="AN136" s="1"/>
      <c r="AO136" s="1"/>
      <c r="AP136" s="1"/>
      <c r="AQ136" s="1"/>
      <c r="AR136" s="1"/>
      <c r="AS136" s="1"/>
      <c r="AT136" s="1"/>
    </row>
    <row r="137" customFormat="false" ht="12.75" hidden="false" customHeight="true" outlineLevel="0" collapsed="false">
      <c r="A137" s="392" t="s">
        <v>257</v>
      </c>
      <c r="B137" s="1"/>
      <c r="C137" s="398" t="n">
        <f aca="false">C133-D137</f>
        <v>0</v>
      </c>
      <c r="D137" s="399" t="n">
        <f aca="false">D133</f>
        <v>0</v>
      </c>
      <c r="E137" s="400" t="n">
        <f aca="false">E133-E174-F137</f>
        <v>0</v>
      </c>
      <c r="F137" s="401" t="n">
        <f aca="false">E133+F133</f>
        <v>0</v>
      </c>
      <c r="G137" s="402"/>
      <c r="H137" s="403"/>
      <c r="I137" s="404" t="n">
        <f aca="false">SUM(C137:H137)</f>
        <v>0</v>
      </c>
      <c r="K137" s="70"/>
      <c r="L137" s="70"/>
      <c r="M137" s="70"/>
      <c r="N137" s="345"/>
      <c r="O137" s="70"/>
      <c r="P137" s="70"/>
      <c r="Q137" s="70"/>
      <c r="R137" s="70"/>
      <c r="AJ137" s="1"/>
      <c r="AK137" s="1"/>
      <c r="AN137" s="1"/>
      <c r="AO137" s="1"/>
      <c r="AP137" s="1"/>
      <c r="AQ137" s="1"/>
      <c r="AR137" s="1"/>
      <c r="AS137" s="1"/>
      <c r="AT137" s="1"/>
    </row>
    <row r="138" customFormat="false" ht="12.75" hidden="false" customHeight="true" outlineLevel="0" collapsed="false">
      <c r="A138" s="392" t="s">
        <v>116</v>
      </c>
      <c r="B138" s="1"/>
      <c r="C138" s="405" t="n">
        <f aca="false">SUM(C136:C137)</f>
        <v>-22926</v>
      </c>
      <c r="D138" s="406" t="n">
        <f aca="false">SUM(D136:D137)</f>
        <v>22926</v>
      </c>
      <c r="E138" s="407" t="n">
        <f aca="false">SUM(E136:E137)</f>
        <v>0</v>
      </c>
      <c r="F138" s="407" t="n">
        <f aca="false">SUM(F136:F137)</f>
        <v>0</v>
      </c>
      <c r="G138" s="407" t="n">
        <f aca="false">SUM(G136:G137)</f>
        <v>0</v>
      </c>
      <c r="H138" s="408" t="n">
        <f aca="false">SUM(H136:H137)</f>
        <v>0</v>
      </c>
      <c r="I138" s="409" t="n">
        <f aca="false">SUM(I136:I137)</f>
        <v>0</v>
      </c>
      <c r="K138" s="70"/>
      <c r="L138" s="70"/>
      <c r="M138" s="70"/>
      <c r="N138" s="345"/>
      <c r="O138" s="70"/>
      <c r="P138" s="70"/>
      <c r="Q138" s="70"/>
      <c r="R138" s="70"/>
      <c r="AJ138" s="1"/>
      <c r="AK138" s="1"/>
      <c r="AN138" s="1"/>
      <c r="AO138" s="1"/>
      <c r="AP138" s="1"/>
      <c r="AQ138" s="1"/>
      <c r="AR138" s="1"/>
      <c r="AS138" s="1"/>
      <c r="AT138" s="1"/>
    </row>
    <row r="139" customFormat="false" ht="12.75" hidden="false" customHeight="true" outlineLevel="0" collapsed="false">
      <c r="A139" s="392" t="s">
        <v>258</v>
      </c>
      <c r="B139" s="1"/>
      <c r="C139" s="410" t="n">
        <f aca="false">SUM(C137:D137)</f>
        <v>0</v>
      </c>
      <c r="D139" s="410"/>
      <c r="E139" s="410" t="n">
        <f aca="false">E137+F137+G137</f>
        <v>0</v>
      </c>
      <c r="F139" s="410"/>
      <c r="G139" s="410"/>
      <c r="H139" s="410"/>
      <c r="I139" s="411"/>
      <c r="K139" s="70"/>
      <c r="L139" s="70"/>
      <c r="M139" s="70"/>
      <c r="N139" s="345"/>
      <c r="O139" s="70"/>
      <c r="P139" s="70"/>
      <c r="Q139" s="70"/>
      <c r="R139" s="70"/>
      <c r="AJ139" s="1"/>
      <c r="AK139" s="1"/>
      <c r="AN139" s="1"/>
      <c r="AO139" s="1"/>
      <c r="AP139" s="1"/>
      <c r="AQ139" s="1"/>
      <c r="AR139" s="1"/>
      <c r="AS139" s="1"/>
      <c r="AT139" s="1"/>
    </row>
    <row r="140" customFormat="false" ht="12.75" hidden="false" customHeight="true" outlineLevel="0" collapsed="false">
      <c r="A140" s="392" t="s">
        <v>259</v>
      </c>
      <c r="B140" s="1"/>
      <c r="C140" s="410" t="n">
        <f aca="false">SUM(C173:D173)</f>
        <v>0</v>
      </c>
      <c r="D140" s="410"/>
      <c r="E140" s="410" t="n">
        <f aca="false">E173+G173+F173</f>
        <v>0</v>
      </c>
      <c r="F140" s="410"/>
      <c r="G140" s="410"/>
      <c r="H140" s="410"/>
      <c r="I140" s="411"/>
      <c r="K140" s="70"/>
      <c r="L140" s="70"/>
      <c r="M140" s="70"/>
      <c r="N140" s="345"/>
      <c r="O140" s="70"/>
      <c r="P140" s="70"/>
      <c r="Q140" s="70"/>
      <c r="R140" s="70"/>
      <c r="AJ140" s="1"/>
      <c r="AK140" s="1"/>
      <c r="AN140" s="1"/>
      <c r="AO140" s="1"/>
      <c r="AP140" s="1"/>
      <c r="AQ140" s="1"/>
      <c r="AR140" s="1"/>
      <c r="AS140" s="1"/>
      <c r="AT140" s="1"/>
    </row>
    <row r="141" customFormat="false" ht="12.75" hidden="false" customHeight="true" outlineLevel="0" collapsed="false">
      <c r="A141" s="367"/>
      <c r="B141" s="1"/>
      <c r="C141" s="1"/>
      <c r="D141" s="1"/>
      <c r="E141" s="1"/>
      <c r="F141" s="1"/>
      <c r="G141" s="1"/>
      <c r="H141" s="1"/>
      <c r="I141" s="412"/>
      <c r="K141" s="70"/>
      <c r="L141" s="70"/>
      <c r="M141" s="70"/>
      <c r="N141" s="345"/>
      <c r="O141" s="70"/>
      <c r="P141" s="70"/>
      <c r="Q141" s="70"/>
      <c r="R141" s="70"/>
      <c r="AJ141" s="1"/>
      <c r="AK141" s="1"/>
      <c r="AN141" s="1"/>
      <c r="AO141" s="1"/>
      <c r="AP141" s="1"/>
      <c r="AQ141" s="1"/>
      <c r="AR141" s="1"/>
      <c r="AS141" s="1"/>
      <c r="AT141" s="1"/>
    </row>
    <row r="142" customFormat="false" ht="12.75" hidden="false" customHeight="true" outlineLevel="0" collapsed="false">
      <c r="A142" s="367"/>
      <c r="B142" s="413" t="n">
        <f aca="false">+B4</f>
        <v>37165</v>
      </c>
      <c r="C142" s="414"/>
      <c r="D142" s="414"/>
      <c r="E142" s="414"/>
      <c r="F142" s="414"/>
      <c r="G142" s="414"/>
      <c r="H142" s="414"/>
      <c r="I142" s="415" t="n">
        <f aca="false">SUM(C142:H142)</f>
        <v>0</v>
      </c>
      <c r="K142" s="70"/>
      <c r="L142" s="70"/>
      <c r="M142" s="70"/>
      <c r="N142" s="345"/>
      <c r="O142" s="70"/>
      <c r="P142" s="70"/>
      <c r="Q142" s="70"/>
      <c r="R142" s="70"/>
      <c r="AJ142" s="1"/>
      <c r="AK142" s="1"/>
      <c r="AN142" s="1"/>
      <c r="AO142" s="1"/>
      <c r="AP142" s="1"/>
      <c r="AQ142" s="1"/>
      <c r="AR142" s="1"/>
      <c r="AS142" s="1"/>
      <c r="AT142" s="1"/>
    </row>
    <row r="143" customFormat="false" ht="12.75" hidden="false" customHeight="true" outlineLevel="0" collapsed="false">
      <c r="A143" s="367"/>
      <c r="B143" s="413" t="n">
        <f aca="false">+B142+1</f>
        <v>37166</v>
      </c>
      <c r="C143" s="416"/>
      <c r="D143" s="416"/>
      <c r="E143" s="416"/>
      <c r="F143" s="416"/>
      <c r="G143" s="416"/>
      <c r="H143" s="416"/>
      <c r="I143" s="417" t="n">
        <f aca="false">SUM(C143:H143)</f>
        <v>0</v>
      </c>
      <c r="K143" s="70"/>
      <c r="L143" s="70"/>
      <c r="M143" s="70"/>
      <c r="N143" s="345"/>
      <c r="O143" s="70"/>
      <c r="P143" s="70"/>
      <c r="Q143" s="70"/>
      <c r="R143" s="70"/>
      <c r="AJ143" s="1"/>
      <c r="AK143" s="1"/>
      <c r="AN143" s="1"/>
      <c r="AO143" s="1"/>
      <c r="AP143" s="1"/>
      <c r="AQ143" s="1"/>
      <c r="AR143" s="1"/>
      <c r="AS143" s="1"/>
      <c r="AT143" s="1"/>
    </row>
    <row r="144" customFormat="false" ht="12.75" hidden="false" customHeight="true" outlineLevel="0" collapsed="false">
      <c r="A144" s="367"/>
      <c r="B144" s="413" t="n">
        <f aca="false">+B143+1</f>
        <v>37167</v>
      </c>
      <c r="C144" s="416"/>
      <c r="D144" s="416"/>
      <c r="E144" s="416"/>
      <c r="F144" s="416"/>
      <c r="G144" s="416"/>
      <c r="H144" s="416"/>
      <c r="I144" s="417" t="n">
        <f aca="false">SUM(C144:H144)</f>
        <v>0</v>
      </c>
      <c r="K144" s="70"/>
      <c r="L144" s="70"/>
      <c r="M144" s="70"/>
      <c r="N144" s="345"/>
      <c r="O144" s="70"/>
      <c r="P144" s="70"/>
      <c r="Q144" s="70"/>
      <c r="R144" s="70"/>
      <c r="AJ144" s="1"/>
      <c r="AK144" s="1"/>
      <c r="AN144" s="1"/>
      <c r="AO144" s="1"/>
      <c r="AP144" s="1"/>
      <c r="AQ144" s="1"/>
      <c r="AR144" s="1"/>
      <c r="AS144" s="1"/>
      <c r="AT144" s="1"/>
    </row>
    <row r="145" customFormat="false" ht="12.75" hidden="false" customHeight="true" outlineLevel="0" collapsed="false">
      <c r="A145" s="367"/>
      <c r="B145" s="413" t="n">
        <f aca="false">+B144+1</f>
        <v>37168</v>
      </c>
      <c r="C145" s="416"/>
      <c r="D145" s="416"/>
      <c r="E145" s="416"/>
      <c r="F145" s="416"/>
      <c r="G145" s="416"/>
      <c r="H145" s="416"/>
      <c r="I145" s="417" t="n">
        <f aca="false">SUM(C145:H145)</f>
        <v>0</v>
      </c>
      <c r="K145" s="70"/>
      <c r="L145" s="70"/>
      <c r="M145" s="70"/>
      <c r="N145" s="345"/>
      <c r="O145" s="70"/>
      <c r="P145" s="70"/>
      <c r="Q145" s="70"/>
      <c r="R145" s="70"/>
      <c r="AJ145" s="1"/>
      <c r="AK145" s="1"/>
      <c r="AN145" s="1"/>
      <c r="AO145" s="1"/>
      <c r="AP145" s="1"/>
      <c r="AQ145" s="1"/>
      <c r="AR145" s="1"/>
      <c r="AS145" s="1"/>
      <c r="AT145" s="1"/>
    </row>
    <row r="146" customFormat="false" ht="12.75" hidden="false" customHeight="true" outlineLevel="0" collapsed="false">
      <c r="A146" s="367"/>
      <c r="B146" s="413" t="n">
        <f aca="false">+B145+1</f>
        <v>37169</v>
      </c>
      <c r="C146" s="416"/>
      <c r="D146" s="416"/>
      <c r="E146" s="416"/>
      <c r="F146" s="416"/>
      <c r="G146" s="416"/>
      <c r="H146" s="416"/>
      <c r="I146" s="417" t="n">
        <f aca="false">SUM(C146:H146)</f>
        <v>0</v>
      </c>
      <c r="K146" s="70"/>
      <c r="L146" s="70"/>
      <c r="M146" s="70"/>
      <c r="N146" s="345"/>
      <c r="O146" s="70"/>
      <c r="P146" s="70"/>
      <c r="Q146" s="70"/>
      <c r="R146" s="70"/>
      <c r="AJ146" s="1"/>
      <c r="AK146" s="1"/>
      <c r="AN146" s="1"/>
      <c r="AO146" s="1"/>
      <c r="AP146" s="1"/>
      <c r="AQ146" s="1"/>
      <c r="AR146" s="1"/>
      <c r="AS146" s="1"/>
      <c r="AT146" s="1"/>
    </row>
    <row r="147" customFormat="false" ht="12.75" hidden="false" customHeight="true" outlineLevel="0" collapsed="false">
      <c r="A147" s="367"/>
      <c r="B147" s="413" t="n">
        <f aca="false">+B146+1</f>
        <v>37170</v>
      </c>
      <c r="C147" s="416"/>
      <c r="D147" s="416"/>
      <c r="E147" s="416"/>
      <c r="F147" s="416"/>
      <c r="G147" s="416"/>
      <c r="H147" s="416"/>
      <c r="I147" s="417" t="n">
        <f aca="false">SUM(C147:H147)</f>
        <v>0</v>
      </c>
      <c r="K147" s="70"/>
      <c r="L147" s="70"/>
      <c r="M147" s="70"/>
      <c r="N147" s="345"/>
      <c r="O147" s="70"/>
      <c r="P147" s="70"/>
      <c r="Q147" s="70"/>
      <c r="R147" s="70"/>
      <c r="AJ147" s="1"/>
      <c r="AK147" s="1"/>
      <c r="AN147" s="1"/>
      <c r="AO147" s="1"/>
      <c r="AP147" s="1"/>
      <c r="AQ147" s="1"/>
      <c r="AR147" s="1"/>
      <c r="AS147" s="1"/>
      <c r="AT147" s="1"/>
    </row>
    <row r="148" customFormat="false" ht="12.75" hidden="false" customHeight="true" outlineLevel="0" collapsed="false">
      <c r="A148" s="367"/>
      <c r="B148" s="413" t="n">
        <f aca="false">+B147+1</f>
        <v>37171</v>
      </c>
      <c r="C148" s="416"/>
      <c r="D148" s="416"/>
      <c r="E148" s="416"/>
      <c r="F148" s="416"/>
      <c r="G148" s="416"/>
      <c r="H148" s="416"/>
      <c r="I148" s="417" t="n">
        <f aca="false">SUM(C148:H148)</f>
        <v>0</v>
      </c>
      <c r="K148" s="70"/>
      <c r="L148" s="70"/>
      <c r="M148" s="70"/>
      <c r="N148" s="345"/>
      <c r="O148" s="70"/>
      <c r="P148" s="70"/>
      <c r="Q148" s="70"/>
      <c r="R148" s="70"/>
      <c r="AJ148" s="1"/>
      <c r="AK148" s="1"/>
      <c r="AN148" s="1"/>
      <c r="AO148" s="1"/>
      <c r="AP148" s="1"/>
      <c r="AQ148" s="1"/>
      <c r="AR148" s="1"/>
      <c r="AS148" s="1"/>
      <c r="AT148" s="1"/>
    </row>
    <row r="149" customFormat="false" ht="12.75" hidden="false" customHeight="true" outlineLevel="0" collapsed="false">
      <c r="A149" s="367"/>
      <c r="B149" s="413" t="n">
        <f aca="false">+B148+1</f>
        <v>37172</v>
      </c>
      <c r="C149" s="416"/>
      <c r="D149" s="416"/>
      <c r="E149" s="416"/>
      <c r="F149" s="416"/>
      <c r="G149" s="416"/>
      <c r="H149" s="416"/>
      <c r="I149" s="417" t="n">
        <f aca="false">SUM(C149:H149)</f>
        <v>0</v>
      </c>
      <c r="K149" s="70"/>
      <c r="L149" s="70"/>
      <c r="M149" s="70"/>
      <c r="N149" s="345"/>
      <c r="O149" s="70"/>
      <c r="P149" s="70"/>
      <c r="Q149" s="70"/>
      <c r="R149" s="70"/>
      <c r="AJ149" s="1"/>
      <c r="AK149" s="1"/>
      <c r="AN149" s="1"/>
      <c r="AO149" s="1"/>
      <c r="AP149" s="1"/>
      <c r="AQ149" s="1"/>
      <c r="AR149" s="1"/>
      <c r="AS149" s="1"/>
      <c r="AT149" s="1"/>
    </row>
    <row r="150" customFormat="false" ht="12.75" hidden="false" customHeight="true" outlineLevel="0" collapsed="false">
      <c r="A150" s="367"/>
      <c r="B150" s="413" t="n">
        <f aca="false">+B149+1</f>
        <v>37173</v>
      </c>
      <c r="C150" s="416"/>
      <c r="D150" s="416"/>
      <c r="E150" s="416"/>
      <c r="F150" s="416"/>
      <c r="G150" s="416"/>
      <c r="H150" s="416"/>
      <c r="I150" s="417" t="n">
        <f aca="false">SUM(C150:H150)</f>
        <v>0</v>
      </c>
      <c r="K150" s="70"/>
      <c r="L150" s="70"/>
      <c r="M150" s="70"/>
      <c r="N150" s="345"/>
      <c r="O150" s="70"/>
      <c r="P150" s="70"/>
      <c r="Q150" s="70"/>
      <c r="R150" s="70"/>
      <c r="AJ150" s="1"/>
      <c r="AK150" s="1"/>
      <c r="AN150" s="1"/>
      <c r="AO150" s="1"/>
      <c r="AP150" s="1"/>
      <c r="AQ150" s="1"/>
      <c r="AR150" s="1"/>
      <c r="AS150" s="1"/>
      <c r="AT150" s="1"/>
    </row>
    <row r="151" customFormat="false" ht="12.75" hidden="false" customHeight="true" outlineLevel="0" collapsed="false">
      <c r="A151" s="367"/>
      <c r="B151" s="413" t="n">
        <f aca="false">+B150+1</f>
        <v>37174</v>
      </c>
      <c r="C151" s="416"/>
      <c r="D151" s="416"/>
      <c r="E151" s="416"/>
      <c r="F151" s="416"/>
      <c r="G151" s="416"/>
      <c r="H151" s="416"/>
      <c r="I151" s="417" t="n">
        <f aca="false">SUM(C151:H151)</f>
        <v>0</v>
      </c>
      <c r="K151" s="70"/>
      <c r="L151" s="70"/>
      <c r="M151" s="70"/>
      <c r="N151" s="345"/>
      <c r="O151" s="70"/>
      <c r="P151" s="70"/>
      <c r="Q151" s="70"/>
      <c r="R151" s="70"/>
      <c r="AJ151" s="1"/>
      <c r="AK151" s="1"/>
      <c r="AN151" s="1"/>
      <c r="AO151" s="1"/>
      <c r="AP151" s="1"/>
      <c r="AQ151" s="1"/>
      <c r="AR151" s="1"/>
      <c r="AS151" s="1"/>
      <c r="AT151" s="1"/>
    </row>
    <row r="152" customFormat="false" ht="12.75" hidden="false" customHeight="true" outlineLevel="0" collapsed="false">
      <c r="A152" s="367"/>
      <c r="B152" s="413" t="n">
        <f aca="false">+B151+1</f>
        <v>37175</v>
      </c>
      <c r="C152" s="416"/>
      <c r="D152" s="416"/>
      <c r="E152" s="416"/>
      <c r="F152" s="416"/>
      <c r="G152" s="416"/>
      <c r="H152" s="416"/>
      <c r="I152" s="417" t="n">
        <f aca="false">SUM(C152:H152)</f>
        <v>0</v>
      </c>
      <c r="K152" s="70"/>
      <c r="L152" s="70"/>
      <c r="M152" s="70"/>
      <c r="N152" s="345"/>
      <c r="O152" s="70"/>
      <c r="P152" s="70"/>
      <c r="Q152" s="70"/>
      <c r="R152" s="70"/>
      <c r="AJ152" s="1"/>
      <c r="AK152" s="1"/>
      <c r="AN152" s="1"/>
      <c r="AO152" s="1"/>
      <c r="AP152" s="1"/>
      <c r="AQ152" s="1"/>
      <c r="AR152" s="1"/>
      <c r="AS152" s="1"/>
      <c r="AT152" s="1"/>
    </row>
    <row r="153" customFormat="false" ht="12.75" hidden="false" customHeight="true" outlineLevel="0" collapsed="false">
      <c r="A153" s="367"/>
      <c r="B153" s="413" t="n">
        <f aca="false">+B152+1</f>
        <v>37176</v>
      </c>
      <c r="C153" s="416"/>
      <c r="D153" s="416"/>
      <c r="E153" s="416"/>
      <c r="F153" s="416"/>
      <c r="G153" s="416"/>
      <c r="H153" s="416"/>
      <c r="I153" s="417" t="n">
        <f aca="false">SUM(C153:H153)</f>
        <v>0</v>
      </c>
      <c r="K153" s="70"/>
      <c r="L153" s="70"/>
      <c r="M153" s="70"/>
      <c r="N153" s="345"/>
      <c r="O153" s="70"/>
      <c r="P153" s="70"/>
      <c r="Q153" s="70"/>
      <c r="R153" s="70"/>
      <c r="AJ153" s="1"/>
      <c r="AK153" s="1"/>
      <c r="AN153" s="1"/>
      <c r="AO153" s="1"/>
      <c r="AP153" s="1"/>
      <c r="AQ153" s="1"/>
      <c r="AR153" s="1"/>
      <c r="AS153" s="1"/>
      <c r="AT153" s="1"/>
    </row>
    <row r="154" customFormat="false" ht="12.75" hidden="false" customHeight="true" outlineLevel="0" collapsed="false">
      <c r="A154" s="367"/>
      <c r="B154" s="413" t="n">
        <f aca="false">+B153+1</f>
        <v>37177</v>
      </c>
      <c r="C154" s="416"/>
      <c r="D154" s="416"/>
      <c r="E154" s="416"/>
      <c r="F154" s="416"/>
      <c r="G154" s="416"/>
      <c r="H154" s="416"/>
      <c r="I154" s="417" t="n">
        <f aca="false">SUM(C154:H154)</f>
        <v>0</v>
      </c>
      <c r="K154" s="70"/>
      <c r="L154" s="70"/>
      <c r="M154" s="70"/>
      <c r="N154" s="345"/>
      <c r="O154" s="70"/>
      <c r="P154" s="70"/>
      <c r="Q154" s="70"/>
      <c r="R154" s="70"/>
      <c r="AJ154" s="1"/>
      <c r="AK154" s="1"/>
      <c r="AN154" s="1"/>
      <c r="AO154" s="1"/>
      <c r="AP154" s="1"/>
      <c r="AQ154" s="1"/>
      <c r="AR154" s="1"/>
      <c r="AS154" s="1"/>
      <c r="AT154" s="1"/>
    </row>
    <row r="155" customFormat="false" ht="12.75" hidden="false" customHeight="true" outlineLevel="0" collapsed="false">
      <c r="A155" s="367"/>
      <c r="B155" s="413" t="n">
        <f aca="false">+B154+1</f>
        <v>37178</v>
      </c>
      <c r="C155" s="416"/>
      <c r="D155" s="416"/>
      <c r="E155" s="416"/>
      <c r="F155" s="416"/>
      <c r="G155" s="416"/>
      <c r="H155" s="416"/>
      <c r="I155" s="417" t="n">
        <f aca="false">SUM(C155:H155)</f>
        <v>0</v>
      </c>
      <c r="K155" s="70"/>
      <c r="L155" s="70"/>
      <c r="M155" s="70"/>
      <c r="N155" s="345"/>
      <c r="O155" s="70"/>
      <c r="P155" s="70"/>
      <c r="Q155" s="70"/>
      <c r="R155" s="70"/>
      <c r="AJ155" s="1"/>
      <c r="AK155" s="1"/>
      <c r="AN155" s="1"/>
      <c r="AO155" s="1"/>
      <c r="AP155" s="1"/>
      <c r="AQ155" s="1"/>
      <c r="AR155" s="1"/>
      <c r="AS155" s="1"/>
      <c r="AT155" s="1"/>
    </row>
    <row r="156" customFormat="false" ht="12.75" hidden="false" customHeight="true" outlineLevel="0" collapsed="false">
      <c r="A156" s="367"/>
      <c r="B156" s="413" t="n">
        <f aca="false">+B155+1</f>
        <v>37179</v>
      </c>
      <c r="C156" s="416"/>
      <c r="D156" s="416"/>
      <c r="E156" s="416"/>
      <c r="F156" s="416"/>
      <c r="G156" s="416"/>
      <c r="H156" s="416"/>
      <c r="I156" s="417" t="n">
        <f aca="false">SUM(C156:H156)</f>
        <v>0</v>
      </c>
      <c r="K156" s="70"/>
      <c r="L156" s="70"/>
      <c r="M156" s="70"/>
      <c r="N156" s="345"/>
      <c r="O156" s="70"/>
      <c r="P156" s="70"/>
      <c r="Q156" s="70"/>
      <c r="R156" s="70"/>
      <c r="AJ156" s="1"/>
      <c r="AK156" s="1"/>
      <c r="AN156" s="1"/>
      <c r="AO156" s="1"/>
      <c r="AP156" s="1"/>
      <c r="AQ156" s="1"/>
      <c r="AR156" s="1"/>
      <c r="AS156" s="1"/>
      <c r="AT156" s="1"/>
    </row>
    <row r="157" customFormat="false" ht="12.75" hidden="false" customHeight="true" outlineLevel="0" collapsed="false">
      <c r="A157" s="367"/>
      <c r="B157" s="413" t="n">
        <f aca="false">+B156+1</f>
        <v>37180</v>
      </c>
      <c r="C157" s="416"/>
      <c r="D157" s="416"/>
      <c r="E157" s="416"/>
      <c r="F157" s="416"/>
      <c r="G157" s="416"/>
      <c r="H157" s="416"/>
      <c r="I157" s="417" t="n">
        <f aca="false">SUM(C157:H157)</f>
        <v>0</v>
      </c>
      <c r="K157" s="70"/>
      <c r="L157" s="70"/>
      <c r="M157" s="70"/>
      <c r="N157" s="345"/>
      <c r="O157" s="70"/>
      <c r="P157" s="70"/>
      <c r="Q157" s="70"/>
      <c r="R157" s="70"/>
      <c r="AJ157" s="1"/>
      <c r="AK157" s="1"/>
      <c r="AN157" s="1"/>
      <c r="AO157" s="1"/>
      <c r="AP157" s="1"/>
      <c r="AQ157" s="1"/>
      <c r="AR157" s="1"/>
      <c r="AS157" s="1"/>
      <c r="AT157" s="1"/>
    </row>
    <row r="158" customFormat="false" ht="12.75" hidden="false" customHeight="true" outlineLevel="0" collapsed="false">
      <c r="A158" s="367"/>
      <c r="B158" s="413" t="n">
        <f aca="false">+B157+1</f>
        <v>37181</v>
      </c>
      <c r="C158" s="393"/>
      <c r="D158" s="394"/>
      <c r="E158" s="393"/>
      <c r="F158" s="395"/>
      <c r="G158" s="416"/>
      <c r="H158" s="416"/>
      <c r="I158" s="417" t="n">
        <f aca="false">SUM(C158:H158)</f>
        <v>0</v>
      </c>
      <c r="K158" s="70"/>
      <c r="L158" s="70"/>
      <c r="M158" s="70"/>
      <c r="N158" s="345"/>
      <c r="O158" s="70"/>
      <c r="P158" s="70"/>
      <c r="Q158" s="70"/>
      <c r="R158" s="70"/>
      <c r="AJ158" s="1"/>
      <c r="AK158" s="1"/>
      <c r="AN158" s="1"/>
      <c r="AO158" s="1"/>
      <c r="AP158" s="1"/>
      <c r="AQ158" s="1"/>
      <c r="AR158" s="1"/>
      <c r="AS158" s="1"/>
      <c r="AT158" s="1"/>
    </row>
    <row r="159" customFormat="false" ht="12.75" hidden="false" customHeight="true" outlineLevel="0" collapsed="false">
      <c r="A159" s="367"/>
      <c r="B159" s="413" t="n">
        <f aca="false">+B158+1</f>
        <v>37182</v>
      </c>
      <c r="C159" s="416"/>
      <c r="D159" s="416"/>
      <c r="E159" s="416"/>
      <c r="F159" s="416"/>
      <c r="G159" s="416"/>
      <c r="H159" s="416"/>
      <c r="I159" s="417" t="n">
        <f aca="false">SUM(C159:H159)</f>
        <v>0</v>
      </c>
      <c r="K159" s="70"/>
      <c r="L159" s="70"/>
      <c r="M159" s="70"/>
      <c r="N159" s="345"/>
      <c r="O159" s="70"/>
      <c r="P159" s="70"/>
      <c r="Q159" s="70"/>
      <c r="R159" s="70"/>
      <c r="AJ159" s="1"/>
      <c r="AK159" s="1"/>
      <c r="AN159" s="1"/>
      <c r="AO159" s="1"/>
      <c r="AP159" s="1"/>
      <c r="AQ159" s="1"/>
      <c r="AR159" s="1"/>
      <c r="AS159" s="1"/>
      <c r="AT159" s="1"/>
    </row>
    <row r="160" customFormat="false" ht="12.75" hidden="false" customHeight="true" outlineLevel="0" collapsed="false">
      <c r="A160" s="418"/>
      <c r="B160" s="413" t="n">
        <f aca="false">+B159+1</f>
        <v>37183</v>
      </c>
      <c r="C160" s="393"/>
      <c r="D160" s="394"/>
      <c r="E160" s="393"/>
      <c r="F160" s="395"/>
      <c r="G160" s="419"/>
      <c r="H160" s="403"/>
      <c r="I160" s="417" t="n">
        <f aca="false">SUM(C160:H160)</f>
        <v>0</v>
      </c>
      <c r="K160" s="70"/>
      <c r="L160" s="70"/>
      <c r="M160" s="70"/>
      <c r="N160" s="345"/>
      <c r="O160" s="70"/>
      <c r="P160" s="70"/>
      <c r="Q160" s="70"/>
      <c r="R160" s="70"/>
      <c r="AJ160" s="1"/>
      <c r="AK160" s="1"/>
      <c r="AN160" s="1"/>
      <c r="AO160" s="1"/>
      <c r="AP160" s="1"/>
      <c r="AQ160" s="1"/>
      <c r="AR160" s="1"/>
      <c r="AS160" s="1"/>
      <c r="AT160" s="1"/>
    </row>
    <row r="161" customFormat="false" ht="12.75" hidden="false" customHeight="true" outlineLevel="0" collapsed="false">
      <c r="A161" s="418"/>
      <c r="B161" s="413" t="n">
        <f aca="false">+B160+1</f>
        <v>37184</v>
      </c>
      <c r="C161" s="416"/>
      <c r="D161" s="416"/>
      <c r="E161" s="416"/>
      <c r="F161" s="416"/>
      <c r="G161" s="416"/>
      <c r="H161" s="416"/>
      <c r="I161" s="417" t="n">
        <f aca="false">SUM(C161:H161)</f>
        <v>0</v>
      </c>
      <c r="K161" s="70"/>
      <c r="L161" s="70"/>
      <c r="M161" s="70"/>
      <c r="N161" s="345"/>
      <c r="O161" s="70"/>
      <c r="P161" s="70"/>
      <c r="Q161" s="70"/>
      <c r="R161" s="70"/>
      <c r="AJ161" s="1"/>
      <c r="AK161" s="1"/>
      <c r="AN161" s="1"/>
      <c r="AO161" s="1"/>
      <c r="AP161" s="1"/>
      <c r="AQ161" s="1"/>
      <c r="AR161" s="1"/>
      <c r="AS161" s="1"/>
      <c r="AT161" s="1"/>
    </row>
    <row r="162" customFormat="false" ht="12.75" hidden="false" customHeight="true" outlineLevel="0" collapsed="false">
      <c r="A162" s="418"/>
      <c r="B162" s="413" t="n">
        <f aca="false">+B161+1</f>
        <v>37185</v>
      </c>
      <c r="C162" s="416"/>
      <c r="D162" s="416"/>
      <c r="E162" s="416"/>
      <c r="F162" s="416"/>
      <c r="G162" s="416"/>
      <c r="H162" s="416"/>
      <c r="I162" s="417" t="n">
        <f aca="false">SUM(C162:H162)</f>
        <v>0</v>
      </c>
      <c r="K162" s="70"/>
      <c r="L162" s="70"/>
      <c r="M162" s="70"/>
      <c r="N162" s="345"/>
      <c r="O162" s="70"/>
      <c r="P162" s="70"/>
      <c r="Q162" s="70"/>
      <c r="R162" s="70"/>
      <c r="AJ162" s="1"/>
      <c r="AK162" s="1"/>
      <c r="AN162" s="1"/>
      <c r="AO162" s="1"/>
      <c r="AP162" s="1"/>
      <c r="AQ162" s="1"/>
      <c r="AR162" s="1"/>
      <c r="AS162" s="1"/>
      <c r="AT162" s="1"/>
    </row>
    <row r="163" customFormat="false" ht="12.75" hidden="false" customHeight="true" outlineLevel="0" collapsed="false">
      <c r="A163" s="367"/>
      <c r="B163" s="413" t="n">
        <f aca="false">+B162+1</f>
        <v>37186</v>
      </c>
      <c r="C163" s="416"/>
      <c r="D163" s="416"/>
      <c r="E163" s="416"/>
      <c r="F163" s="416"/>
      <c r="G163" s="416"/>
      <c r="H163" s="416"/>
      <c r="I163" s="417" t="n">
        <f aca="false">SUM(C163:H163)</f>
        <v>0</v>
      </c>
      <c r="K163" s="70"/>
      <c r="L163" s="70"/>
      <c r="M163" s="70"/>
      <c r="N163" s="345"/>
      <c r="O163" s="70"/>
      <c r="P163" s="70"/>
      <c r="Q163" s="70"/>
      <c r="R163" s="70"/>
      <c r="AJ163" s="1"/>
      <c r="AK163" s="1"/>
      <c r="AN163" s="1"/>
      <c r="AO163" s="1"/>
      <c r="AP163" s="1"/>
      <c r="AQ163" s="1"/>
      <c r="AR163" s="1"/>
      <c r="AS163" s="1"/>
      <c r="AT163" s="1"/>
    </row>
    <row r="164" customFormat="false" ht="12.75" hidden="false" customHeight="true" outlineLevel="0" collapsed="false">
      <c r="A164" s="367"/>
      <c r="B164" s="413" t="n">
        <f aca="false">+B163+1</f>
        <v>37187</v>
      </c>
      <c r="C164" s="416"/>
      <c r="D164" s="416"/>
      <c r="E164" s="416"/>
      <c r="F164" s="416"/>
      <c r="G164" s="416"/>
      <c r="H164" s="416"/>
      <c r="I164" s="417" t="n">
        <f aca="false">SUM(C164:H164)</f>
        <v>0</v>
      </c>
      <c r="K164" s="70"/>
      <c r="L164" s="70"/>
      <c r="M164" s="70"/>
      <c r="N164" s="345"/>
      <c r="O164" s="70"/>
      <c r="P164" s="70"/>
      <c r="Q164" s="70"/>
      <c r="R164" s="70"/>
      <c r="AJ164" s="1"/>
      <c r="AK164" s="1"/>
      <c r="AN164" s="1"/>
      <c r="AO164" s="1"/>
      <c r="AP164" s="1"/>
      <c r="AQ164" s="1"/>
      <c r="AR164" s="1"/>
      <c r="AS164" s="1"/>
      <c r="AT164" s="1"/>
    </row>
    <row r="165" customFormat="false" ht="12.75" hidden="false" customHeight="true" outlineLevel="0" collapsed="false">
      <c r="A165" s="420" t="s">
        <v>260</v>
      </c>
      <c r="B165" s="413" t="n">
        <f aca="false">+B164+1</f>
        <v>37188</v>
      </c>
      <c r="C165" s="416"/>
      <c r="D165" s="416"/>
      <c r="E165" s="416"/>
      <c r="F165" s="416"/>
      <c r="G165" s="416"/>
      <c r="H165" s="416"/>
      <c r="I165" s="417" t="n">
        <f aca="false">SUM(C165:H165)</f>
        <v>0</v>
      </c>
      <c r="K165" s="70"/>
      <c r="L165" s="70"/>
      <c r="M165" s="70"/>
      <c r="N165" s="345"/>
      <c r="O165" s="70"/>
      <c r="P165" s="70"/>
      <c r="Q165" s="70"/>
      <c r="R165" s="70"/>
      <c r="AJ165" s="1"/>
      <c r="AK165" s="1"/>
      <c r="AN165" s="1"/>
      <c r="AO165" s="1"/>
      <c r="AP165" s="1"/>
      <c r="AQ165" s="1"/>
      <c r="AR165" s="1"/>
      <c r="AS165" s="1"/>
      <c r="AT165" s="1"/>
    </row>
    <row r="166" customFormat="false" ht="12.75" hidden="false" customHeight="true" outlineLevel="0" collapsed="false">
      <c r="A166" s="421" t="n">
        <v>0</v>
      </c>
      <c r="B166" s="413" t="n">
        <f aca="false">+B165+1</f>
        <v>37189</v>
      </c>
      <c r="C166" s="416"/>
      <c r="D166" s="416"/>
      <c r="E166" s="416"/>
      <c r="F166" s="416"/>
      <c r="G166" s="416"/>
      <c r="H166" s="416"/>
      <c r="I166" s="417" t="n">
        <f aca="false">SUM(C166:H166)</f>
        <v>0</v>
      </c>
      <c r="K166" s="70"/>
      <c r="L166" s="70"/>
      <c r="M166" s="70"/>
      <c r="N166" s="345"/>
      <c r="O166" s="70"/>
      <c r="P166" s="70"/>
      <c r="Q166" s="70"/>
      <c r="R166" s="70"/>
      <c r="AJ166" s="1"/>
      <c r="AK166" s="1"/>
      <c r="AN166" s="1"/>
      <c r="AO166" s="1"/>
      <c r="AP166" s="1"/>
      <c r="AQ166" s="1"/>
      <c r="AR166" s="1"/>
      <c r="AS166" s="1"/>
      <c r="AT166" s="1"/>
    </row>
    <row r="167" customFormat="false" ht="12.75" hidden="false" customHeight="true" outlineLevel="0" collapsed="false">
      <c r="A167" s="418" t="n">
        <f aca="false">SUM(C173:D173)</f>
        <v>0</v>
      </c>
      <c r="B167" s="413" t="n">
        <f aca="false">+B166+1</f>
        <v>37190</v>
      </c>
      <c r="C167" s="416"/>
      <c r="D167" s="416"/>
      <c r="E167" s="416"/>
      <c r="F167" s="416"/>
      <c r="G167" s="416"/>
      <c r="H167" s="416"/>
      <c r="I167" s="417" t="n">
        <f aca="false">SUM(C167:H167)</f>
        <v>0</v>
      </c>
      <c r="K167" s="70"/>
      <c r="L167" s="70"/>
      <c r="M167" s="70"/>
      <c r="N167" s="345"/>
      <c r="O167" s="70"/>
      <c r="P167" s="70"/>
      <c r="Q167" s="70"/>
      <c r="R167" s="70"/>
      <c r="AJ167" s="1"/>
      <c r="AK167" s="1"/>
      <c r="AN167" s="1"/>
      <c r="AO167" s="1"/>
      <c r="AP167" s="1"/>
      <c r="AQ167" s="1"/>
      <c r="AR167" s="1"/>
      <c r="AS167" s="1"/>
      <c r="AT167" s="1"/>
    </row>
    <row r="168" customFormat="false" ht="12.75" hidden="false" customHeight="true" outlineLevel="0" collapsed="false">
      <c r="A168" s="422" t="n">
        <f aca="false">+A166-A167</f>
        <v>0</v>
      </c>
      <c r="B168" s="413" t="n">
        <f aca="false">+B167+1</f>
        <v>37191</v>
      </c>
      <c r="C168" s="416"/>
      <c r="D168" s="416"/>
      <c r="E168" s="416"/>
      <c r="F168" s="416"/>
      <c r="G168" s="416"/>
      <c r="H168" s="416"/>
      <c r="I168" s="417" t="n">
        <f aca="false">SUM(C168:H168)</f>
        <v>0</v>
      </c>
      <c r="K168" s="70"/>
      <c r="L168" s="70"/>
      <c r="M168" s="70"/>
      <c r="N168" s="345"/>
      <c r="O168" s="70"/>
      <c r="P168" s="70"/>
      <c r="Q168" s="70"/>
      <c r="R168" s="70"/>
      <c r="AJ168" s="1"/>
      <c r="AK168" s="1"/>
      <c r="AN168" s="1"/>
      <c r="AO168" s="1"/>
      <c r="AP168" s="1"/>
      <c r="AQ168" s="1"/>
      <c r="AR168" s="1"/>
      <c r="AS168" s="1"/>
      <c r="AT168" s="1"/>
    </row>
    <row r="169" customFormat="false" ht="12.75" hidden="false" customHeight="true" outlineLevel="0" collapsed="false">
      <c r="A169" s="367"/>
      <c r="B169" s="413" t="n">
        <f aca="false">+B168+1</f>
        <v>37192</v>
      </c>
      <c r="C169" s="416"/>
      <c r="D169" s="416"/>
      <c r="E169" s="416"/>
      <c r="F169" s="416"/>
      <c r="G169" s="416"/>
      <c r="H169" s="416"/>
      <c r="I169" s="417" t="n">
        <f aca="false">SUM(C169:H169)</f>
        <v>0</v>
      </c>
      <c r="K169" s="70"/>
      <c r="L169" s="70"/>
      <c r="M169" s="70"/>
      <c r="N169" s="345"/>
      <c r="O169" s="70"/>
      <c r="P169" s="70"/>
      <c r="Q169" s="70"/>
      <c r="R169" s="70"/>
      <c r="AJ169" s="1"/>
      <c r="AK169" s="1"/>
      <c r="AN169" s="1"/>
      <c r="AO169" s="1"/>
      <c r="AP169" s="1"/>
      <c r="AQ169" s="1"/>
      <c r="AR169" s="1"/>
      <c r="AS169" s="1"/>
      <c r="AT169" s="1"/>
    </row>
    <row r="170" customFormat="false" ht="12.75" hidden="false" customHeight="true" outlineLevel="0" collapsed="false">
      <c r="A170" s="367"/>
      <c r="B170" s="413" t="n">
        <f aca="false">+B169+1</f>
        <v>37193</v>
      </c>
      <c r="C170" s="416"/>
      <c r="D170" s="416"/>
      <c r="E170" s="416"/>
      <c r="F170" s="416"/>
      <c r="G170" s="416"/>
      <c r="H170" s="304"/>
      <c r="I170" s="417" t="n">
        <f aca="false">SUM(C170:H170)</f>
        <v>0</v>
      </c>
      <c r="K170" s="70"/>
      <c r="L170" s="70"/>
      <c r="M170" s="70"/>
      <c r="N170" s="345"/>
      <c r="O170" s="70"/>
      <c r="P170" s="70"/>
      <c r="Q170" s="70"/>
      <c r="R170" s="70"/>
      <c r="AJ170" s="1"/>
      <c r="AK170" s="1"/>
      <c r="AN170" s="1"/>
      <c r="AO170" s="1"/>
      <c r="AP170" s="1"/>
      <c r="AQ170" s="1"/>
      <c r="AR170" s="1"/>
      <c r="AS170" s="1"/>
      <c r="AT170" s="1"/>
    </row>
    <row r="171" customFormat="false" ht="12.75" hidden="false" customHeight="true" outlineLevel="0" collapsed="false">
      <c r="A171" s="367"/>
      <c r="B171" s="413" t="n">
        <f aca="false">+B170+1</f>
        <v>37194</v>
      </c>
      <c r="C171" s="416"/>
      <c r="D171" s="416"/>
      <c r="E171" s="416"/>
      <c r="F171" s="416"/>
      <c r="G171" s="416"/>
      <c r="H171" s="304"/>
      <c r="I171" s="417" t="n">
        <f aca="false">SUM(C171:H171)</f>
        <v>0</v>
      </c>
      <c r="K171" s="70"/>
      <c r="L171" s="70"/>
      <c r="M171" s="70"/>
      <c r="N171" s="345"/>
      <c r="O171" s="70"/>
      <c r="P171" s="70"/>
      <c r="Q171" s="70"/>
      <c r="R171" s="70"/>
      <c r="AJ171" s="1"/>
      <c r="AK171" s="1"/>
      <c r="AN171" s="1"/>
      <c r="AO171" s="1"/>
      <c r="AP171" s="1"/>
      <c r="AQ171" s="1"/>
      <c r="AR171" s="1"/>
      <c r="AS171" s="1"/>
      <c r="AT171" s="1"/>
    </row>
    <row r="172" customFormat="false" ht="12.75" hidden="false" customHeight="true" outlineLevel="0" collapsed="false">
      <c r="A172" s="367"/>
      <c r="B172" s="413" t="n">
        <f aca="false">+B171+1</f>
        <v>37195</v>
      </c>
      <c r="C172" s="423"/>
      <c r="D172" s="424"/>
      <c r="E172" s="424"/>
      <c r="F172" s="424"/>
      <c r="G172" s="423"/>
      <c r="H172" s="425"/>
      <c r="I172" s="426" t="n">
        <f aca="false">SUM(C172:H172)</f>
        <v>0</v>
      </c>
      <c r="K172" s="70"/>
      <c r="L172" s="70"/>
      <c r="M172" s="70"/>
      <c r="N172" s="345"/>
      <c r="O172" s="70"/>
      <c r="P172" s="70"/>
      <c r="Q172" s="70"/>
      <c r="R172" s="70"/>
      <c r="AJ172" s="1"/>
      <c r="AK172" s="1"/>
      <c r="AN172" s="1"/>
      <c r="AO172" s="1"/>
      <c r="AP172" s="1"/>
      <c r="AQ172" s="1"/>
      <c r="AR172" s="1"/>
      <c r="AS172" s="1"/>
      <c r="AT172" s="1"/>
    </row>
    <row r="173" customFormat="false" ht="12.75" hidden="false" customHeight="true" outlineLevel="0" collapsed="false">
      <c r="A173" s="367"/>
      <c r="B173" s="427" t="s">
        <v>261</v>
      </c>
      <c r="C173" s="407" t="n">
        <f aca="false">SUM(C142:C172)</f>
        <v>0</v>
      </c>
      <c r="D173" s="407" t="n">
        <f aca="false">SUM(D142:D172)</f>
        <v>0</v>
      </c>
      <c r="E173" s="407" t="n">
        <f aca="false">SUM(E142:E172)</f>
        <v>0</v>
      </c>
      <c r="F173" s="407" t="n">
        <f aca="false">SUM(F142:F172)</f>
        <v>0</v>
      </c>
      <c r="G173" s="407" t="n">
        <f aca="false">SUM(G142:G172)</f>
        <v>0</v>
      </c>
      <c r="H173" s="407" t="n">
        <f aca="false">SUM(H142:H172)</f>
        <v>0</v>
      </c>
      <c r="I173" s="417" t="n">
        <f aca="false">SUM(I142:I172)</f>
        <v>0</v>
      </c>
      <c r="K173" s="70"/>
      <c r="L173" s="70"/>
      <c r="M173" s="70"/>
      <c r="N173" s="345"/>
      <c r="O173" s="70"/>
      <c r="P173" s="70"/>
      <c r="Q173" s="70"/>
      <c r="R173" s="70"/>
      <c r="AJ173" s="1"/>
      <c r="AK173" s="1"/>
      <c r="AN173" s="1"/>
      <c r="AO173" s="1"/>
      <c r="AP173" s="1"/>
      <c r="AQ173" s="1"/>
      <c r="AR173" s="1"/>
      <c r="AS173" s="1"/>
      <c r="AT173" s="1"/>
    </row>
    <row r="174" customFormat="false" ht="12.75" hidden="false" customHeight="true" outlineLevel="0" collapsed="false">
      <c r="A174" s="367"/>
      <c r="B174" s="427" t="s">
        <v>127</v>
      </c>
      <c r="C174" s="428"/>
      <c r="D174" s="135"/>
      <c r="E174" s="407"/>
      <c r="F174" s="135"/>
      <c r="G174" s="135"/>
      <c r="H174" s="135"/>
      <c r="I174" s="429"/>
      <c r="K174" s="70"/>
      <c r="L174" s="70"/>
      <c r="M174" s="70"/>
      <c r="N174" s="345"/>
      <c r="O174" s="70"/>
      <c r="P174" s="70"/>
      <c r="Q174" s="70"/>
      <c r="R174" s="70"/>
      <c r="AJ174" s="1"/>
      <c r="AK174" s="1"/>
      <c r="AN174" s="1"/>
      <c r="AO174" s="1"/>
      <c r="AP174" s="1"/>
      <c r="AQ174" s="1"/>
      <c r="AR174" s="1"/>
      <c r="AS174" s="1"/>
      <c r="AT174" s="1"/>
    </row>
    <row r="175" customFormat="false" ht="12.75" hidden="false" customHeight="true" outlineLevel="0" collapsed="false">
      <c r="A175" s="430"/>
      <c r="B175" s="431"/>
      <c r="C175" s="432"/>
      <c r="D175" s="432"/>
      <c r="E175" s="432"/>
      <c r="F175" s="433"/>
      <c r="G175" s="432"/>
      <c r="H175" s="432"/>
      <c r="I175" s="434"/>
      <c r="K175" s="70"/>
      <c r="L175" s="70"/>
      <c r="M175" s="70"/>
      <c r="N175" s="345"/>
      <c r="O175" s="70"/>
      <c r="P175" s="70"/>
      <c r="Q175" s="70"/>
      <c r="R175" s="70"/>
      <c r="AJ175" s="1"/>
      <c r="AK175" s="1"/>
      <c r="AN175" s="1"/>
      <c r="AO175" s="1"/>
      <c r="AP175" s="1"/>
      <c r="AQ175" s="1"/>
      <c r="AR175" s="1"/>
      <c r="AS175" s="1"/>
      <c r="AT175" s="1"/>
    </row>
    <row r="176" customFormat="false" ht="12.75" hidden="false" customHeight="true" outlineLevel="0" collapsed="false">
      <c r="A176" s="435"/>
      <c r="B176" s="27"/>
      <c r="C176" s="23"/>
      <c r="D176" s="23"/>
      <c r="E176" s="23"/>
      <c r="F176" s="436"/>
      <c r="G176" s="23"/>
      <c r="H176" s="23"/>
      <c r="I176" s="23"/>
      <c r="K176" s="70"/>
      <c r="L176" s="70"/>
      <c r="M176" s="70"/>
      <c r="N176" s="345"/>
      <c r="O176" s="70"/>
      <c r="P176" s="70"/>
      <c r="Q176" s="70"/>
      <c r="R176" s="70"/>
      <c r="AJ176" s="1"/>
      <c r="AK176" s="1"/>
      <c r="AN176" s="1"/>
      <c r="AO176" s="1"/>
      <c r="AP176" s="1"/>
      <c r="AQ176" s="1"/>
      <c r="AR176" s="1"/>
      <c r="AS176" s="1"/>
      <c r="AT176" s="1"/>
    </row>
    <row r="177" customFormat="false" ht="12.75" hidden="false" customHeight="true" outlineLevel="0" collapsed="false">
      <c r="A177" s="9"/>
      <c r="B177" s="437"/>
      <c r="C177" s="438"/>
      <c r="D177" s="438"/>
      <c r="E177" s="9"/>
      <c r="F177" s="438"/>
      <c r="G177" s="70"/>
      <c r="H177" s="70"/>
      <c r="I177" s="70"/>
      <c r="K177" s="70"/>
      <c r="L177" s="70"/>
      <c r="M177" s="70"/>
      <c r="N177" s="345"/>
      <c r="O177" s="70"/>
      <c r="P177" s="70"/>
      <c r="Q177" s="70"/>
      <c r="R177" s="70"/>
      <c r="AJ177" s="1"/>
      <c r="AK177" s="1"/>
      <c r="AN177" s="1"/>
      <c r="AO177" s="1"/>
      <c r="AP177" s="1"/>
      <c r="AQ177" s="1"/>
      <c r="AR177" s="1"/>
      <c r="AS177" s="1"/>
      <c r="AT177" s="1"/>
    </row>
    <row r="178" customFormat="false" ht="12.75" hidden="false" customHeight="true" outlineLevel="0" collapsed="false">
      <c r="A178" s="9"/>
      <c r="B178" s="439"/>
      <c r="C178" s="440"/>
      <c r="D178" s="437"/>
      <c r="E178" s="9"/>
      <c r="F178" s="441"/>
      <c r="G178" s="70"/>
      <c r="H178" s="70"/>
      <c r="I178" s="70"/>
      <c r="K178" s="70"/>
      <c r="L178" s="70"/>
      <c r="M178" s="70"/>
      <c r="N178" s="345"/>
      <c r="O178" s="70"/>
      <c r="P178" s="70"/>
      <c r="Q178" s="70"/>
      <c r="R178" s="70"/>
      <c r="AJ178" s="1"/>
      <c r="AK178" s="1"/>
      <c r="AN178" s="1"/>
      <c r="AO178" s="1"/>
      <c r="AP178" s="1"/>
      <c r="AQ178" s="1"/>
      <c r="AR178" s="1"/>
      <c r="AS178" s="1"/>
      <c r="AT178" s="1"/>
    </row>
    <row r="179" customFormat="false" ht="12.75" hidden="false" customHeight="true" outlineLevel="0" collapsed="false">
      <c r="A179" s="9"/>
      <c r="B179" s="439"/>
      <c r="C179" s="440"/>
      <c r="D179" s="437"/>
      <c r="E179" s="9"/>
      <c r="F179" s="437"/>
      <c r="G179" s="70"/>
      <c r="H179" s="70"/>
      <c r="I179" s="70"/>
      <c r="K179" s="70"/>
      <c r="L179" s="70"/>
      <c r="M179" s="70"/>
      <c r="N179" s="345"/>
      <c r="O179" s="70"/>
      <c r="P179" s="70"/>
      <c r="Q179" s="70"/>
      <c r="R179" s="70"/>
      <c r="AJ179" s="1"/>
      <c r="AK179" s="1"/>
      <c r="AN179" s="1"/>
      <c r="AO179" s="1"/>
      <c r="AP179" s="1"/>
      <c r="AQ179" s="1"/>
      <c r="AR179" s="1"/>
      <c r="AS179" s="1"/>
      <c r="AT179" s="1"/>
    </row>
    <row r="180" customFormat="false" ht="12.75" hidden="false" customHeight="true" outlineLevel="0" collapsed="false">
      <c r="A180" s="9"/>
      <c r="B180" s="439"/>
      <c r="C180" s="437"/>
      <c r="D180" s="437"/>
      <c r="E180" s="9"/>
      <c r="F180" s="437"/>
      <c r="G180" s="70"/>
      <c r="H180" s="70"/>
      <c r="I180" s="70"/>
      <c r="K180" s="70"/>
      <c r="L180" s="70"/>
      <c r="M180" s="70"/>
      <c r="N180" s="345"/>
      <c r="O180" s="70"/>
      <c r="P180" s="70"/>
      <c r="Q180" s="70"/>
      <c r="R180" s="70"/>
      <c r="AJ180" s="1"/>
      <c r="AK180" s="1"/>
      <c r="AN180" s="1"/>
      <c r="AO180" s="1"/>
      <c r="AP180" s="1"/>
      <c r="AQ180" s="1"/>
      <c r="AR180" s="1"/>
      <c r="AS180" s="1"/>
      <c r="AT180" s="1"/>
    </row>
    <row r="181" customFormat="false" ht="12.75" hidden="false" customHeight="true" outlineLevel="0" collapsed="false">
      <c r="A181" s="9"/>
      <c r="B181" s="439"/>
      <c r="C181" s="437"/>
      <c r="D181" s="437"/>
      <c r="E181" s="9"/>
      <c r="F181" s="437"/>
      <c r="G181" s="70"/>
      <c r="H181" s="70"/>
      <c r="I181" s="70"/>
      <c r="K181" s="70"/>
      <c r="L181" s="70"/>
      <c r="M181" s="70"/>
      <c r="N181" s="345"/>
      <c r="O181" s="70"/>
      <c r="P181" s="70"/>
      <c r="Q181" s="70"/>
      <c r="R181" s="70"/>
      <c r="AJ181" s="1"/>
      <c r="AK181" s="1"/>
      <c r="AN181" s="1"/>
      <c r="AO181" s="1"/>
      <c r="AP181" s="1"/>
      <c r="AQ181" s="1"/>
      <c r="AR181" s="1"/>
      <c r="AS181" s="1"/>
      <c r="AT181" s="1"/>
    </row>
    <row r="182" customFormat="false" ht="12.75" hidden="false" customHeight="true" outlineLevel="0" collapsed="false">
      <c r="A182" s="9"/>
      <c r="B182" s="442"/>
      <c r="C182" s="443"/>
      <c r="D182" s="443"/>
      <c r="E182" s="9"/>
      <c r="F182" s="443"/>
      <c r="G182" s="70"/>
      <c r="H182" s="70"/>
      <c r="I182" s="70"/>
      <c r="K182" s="70"/>
      <c r="L182" s="70"/>
      <c r="M182" s="70"/>
      <c r="N182" s="345"/>
      <c r="O182" s="70"/>
      <c r="P182" s="70"/>
      <c r="Q182" s="70"/>
      <c r="R182" s="70"/>
      <c r="AJ182" s="1"/>
      <c r="AK182" s="1"/>
      <c r="AN182" s="1"/>
      <c r="AO182" s="1"/>
      <c r="AP182" s="1"/>
      <c r="AQ182" s="1"/>
      <c r="AR182" s="1"/>
      <c r="AS182" s="1"/>
      <c r="AT182" s="1"/>
    </row>
    <row r="183" customFormat="false" ht="12.75" hidden="false" customHeight="true" outlineLevel="0" collapsed="false">
      <c r="A183" s="9"/>
      <c r="B183" s="9"/>
      <c r="C183" s="9"/>
      <c r="D183" s="9"/>
      <c r="E183" s="9"/>
      <c r="F183" s="9"/>
      <c r="G183" s="70"/>
      <c r="H183" s="70"/>
      <c r="I183" s="70"/>
      <c r="K183" s="70"/>
      <c r="L183" s="70"/>
      <c r="M183" s="70"/>
      <c r="N183" s="345"/>
      <c r="O183" s="70"/>
      <c r="P183" s="70"/>
      <c r="Q183" s="70"/>
      <c r="R183" s="70"/>
      <c r="AJ183" s="1"/>
      <c r="AK183" s="1"/>
      <c r="AN183" s="1"/>
      <c r="AO183" s="1"/>
      <c r="AP183" s="1"/>
      <c r="AQ183" s="1"/>
      <c r="AR183" s="1"/>
      <c r="AS183" s="1"/>
      <c r="AT183" s="1"/>
    </row>
    <row r="184" customFormat="false" ht="12.75" hidden="false" customHeight="true" outlineLevel="0" collapsed="false">
      <c r="A184" s="444"/>
      <c r="B184" s="444"/>
      <c r="C184" s="437"/>
      <c r="D184" s="437"/>
      <c r="E184" s="437"/>
      <c r="F184" s="70"/>
      <c r="K184" s="70"/>
      <c r="L184" s="70"/>
      <c r="M184" s="70"/>
      <c r="N184" s="345"/>
      <c r="O184" s="70"/>
      <c r="P184" s="70"/>
      <c r="Q184" s="70"/>
      <c r="R184" s="70"/>
      <c r="AJ184" s="1"/>
      <c r="AK184" s="1"/>
      <c r="AN184" s="1"/>
      <c r="AO184" s="1"/>
      <c r="AP184" s="1"/>
      <c r="AQ184" s="1"/>
      <c r="AR184" s="1"/>
      <c r="AS184" s="1"/>
      <c r="AT184" s="1"/>
    </row>
    <row r="185" customFormat="false" ht="12.75" hidden="false" customHeight="true" outlineLevel="0" collapsed="false">
      <c r="A185" s="346" t="s">
        <v>262</v>
      </c>
      <c r="B185" s="349"/>
      <c r="C185" s="70"/>
      <c r="D185" s="445" t="s">
        <v>263</v>
      </c>
      <c r="E185" s="445"/>
      <c r="F185" s="445"/>
      <c r="G185" s="445"/>
      <c r="H185" s="445"/>
      <c r="I185" s="445"/>
      <c r="J185" s="445"/>
      <c r="K185" s="345"/>
      <c r="L185" s="70"/>
      <c r="M185" s="70"/>
      <c r="N185" s="70"/>
      <c r="O185" s="70"/>
      <c r="AG185" s="1"/>
      <c r="AH185" s="1"/>
      <c r="AK185" s="1"/>
      <c r="AL185" s="1"/>
      <c r="AM185" s="1"/>
      <c r="AN185" s="1"/>
      <c r="AO185" s="1"/>
      <c r="AP185" s="1"/>
      <c r="AQ185" s="1"/>
    </row>
    <row r="186" customFormat="false" ht="12.75" hidden="false" customHeight="true" outlineLevel="0" collapsed="false">
      <c r="A186" s="446" t="s">
        <v>238</v>
      </c>
      <c r="B186" s="447" t="s">
        <v>264</v>
      </c>
      <c r="D186" s="448" t="s">
        <v>265</v>
      </c>
      <c r="E186" s="449" t="s">
        <v>266</v>
      </c>
      <c r="F186" s="449"/>
      <c r="G186" s="449"/>
      <c r="H186" s="449"/>
      <c r="I186" s="449"/>
      <c r="J186" s="450" t="s">
        <v>264</v>
      </c>
      <c r="K186" s="345"/>
      <c r="L186" s="70"/>
      <c r="M186" s="70"/>
      <c r="N186" s="70"/>
      <c r="O186" s="70"/>
      <c r="AG186" s="1"/>
      <c r="AH186" s="1"/>
      <c r="AK186" s="1"/>
      <c r="AL186" s="1"/>
      <c r="AM186" s="1"/>
      <c r="AN186" s="1"/>
      <c r="AO186" s="1"/>
      <c r="AP186" s="1"/>
      <c r="AQ186" s="1"/>
    </row>
    <row r="187" customFormat="false" ht="12.75" hidden="false" customHeight="true" outlineLevel="0" collapsed="false">
      <c r="A187" s="451" t="s">
        <v>267</v>
      </c>
      <c r="B187" s="452"/>
      <c r="D187" s="453"/>
      <c r="E187" s="454"/>
      <c r="F187" s="454"/>
      <c r="G187" s="70"/>
      <c r="H187" s="1"/>
      <c r="I187" s="455"/>
      <c r="J187" s="456"/>
      <c r="K187" s="345"/>
      <c r="L187" s="70"/>
      <c r="M187" s="70"/>
      <c r="N187" s="70"/>
      <c r="O187" s="70"/>
      <c r="AG187" s="1"/>
      <c r="AH187" s="1"/>
      <c r="AK187" s="1"/>
      <c r="AL187" s="1"/>
      <c r="AM187" s="1"/>
      <c r="AN187" s="1"/>
      <c r="AO187" s="1"/>
      <c r="AP187" s="1"/>
      <c r="AQ187" s="1"/>
    </row>
    <row r="188" customFormat="false" ht="12.75" hidden="false" customHeight="true" outlineLevel="0" collapsed="false">
      <c r="A188" s="457" t="n">
        <v>35079</v>
      </c>
      <c r="B188" s="458"/>
      <c r="D188" s="459"/>
      <c r="E188" s="9"/>
      <c r="F188" s="9"/>
      <c r="G188" s="48"/>
      <c r="H188" s="1"/>
      <c r="I188" s="455"/>
      <c r="J188" s="456"/>
      <c r="K188" s="345"/>
      <c r="L188" s="70"/>
      <c r="M188" s="70"/>
      <c r="N188" s="70"/>
      <c r="O188" s="70"/>
      <c r="AG188" s="1"/>
      <c r="AH188" s="1"/>
      <c r="AK188" s="1"/>
      <c r="AL188" s="1"/>
      <c r="AM188" s="1"/>
      <c r="AN188" s="1"/>
      <c r="AO188" s="1"/>
      <c r="AP188" s="1"/>
      <c r="AQ188" s="1"/>
    </row>
    <row r="189" customFormat="false" ht="12.75" hidden="false" customHeight="true" outlineLevel="0" collapsed="false">
      <c r="A189" s="457" t="n">
        <v>35111</v>
      </c>
      <c r="B189" s="458"/>
      <c r="D189" s="459"/>
      <c r="E189" s="70"/>
      <c r="F189" s="70"/>
      <c r="G189" s="1"/>
      <c r="H189" s="1"/>
      <c r="I189" s="455"/>
      <c r="J189" s="456"/>
      <c r="K189" s="345"/>
      <c r="L189" s="70"/>
      <c r="M189" s="70"/>
      <c r="N189" s="70"/>
      <c r="O189" s="70"/>
      <c r="AG189" s="1"/>
      <c r="AH189" s="1"/>
      <c r="AK189" s="1"/>
      <c r="AL189" s="1"/>
      <c r="AM189" s="1"/>
      <c r="AN189" s="1"/>
      <c r="AO189" s="1"/>
      <c r="AP189" s="1"/>
      <c r="AQ189" s="1"/>
    </row>
    <row r="190" customFormat="false" ht="12.75" hidden="false" customHeight="true" outlineLevel="0" collapsed="false">
      <c r="A190" s="457" t="n">
        <v>35143</v>
      </c>
      <c r="B190" s="458"/>
      <c r="D190" s="459"/>
      <c r="E190" s="70"/>
      <c r="F190" s="70"/>
      <c r="G190" s="1"/>
      <c r="H190" s="1"/>
      <c r="I190" s="460"/>
      <c r="J190" s="461"/>
      <c r="K190" s="345"/>
      <c r="L190" s="70"/>
      <c r="M190" s="70"/>
      <c r="N190" s="70"/>
      <c r="O190" s="70"/>
      <c r="AG190" s="1"/>
      <c r="AH190" s="1"/>
      <c r="AK190" s="1"/>
      <c r="AL190" s="1"/>
      <c r="AM190" s="1"/>
      <c r="AN190" s="1"/>
      <c r="AO190" s="1"/>
      <c r="AP190" s="1"/>
      <c r="AQ190" s="1"/>
    </row>
    <row r="191" customFormat="false" ht="12.75" hidden="false" customHeight="true" outlineLevel="0" collapsed="false">
      <c r="A191" s="457" t="n">
        <v>35175</v>
      </c>
      <c r="B191" s="458"/>
      <c r="D191" s="459"/>
      <c r="E191" s="70"/>
      <c r="F191" s="70"/>
      <c r="G191" s="1"/>
      <c r="H191" s="1"/>
      <c r="I191" s="460"/>
      <c r="J191" s="456"/>
      <c r="K191" s="345"/>
      <c r="L191" s="70"/>
      <c r="M191" s="70"/>
      <c r="N191" s="70"/>
      <c r="O191" s="70"/>
      <c r="AG191" s="1"/>
      <c r="AH191" s="1"/>
      <c r="AK191" s="1"/>
      <c r="AL191" s="1"/>
      <c r="AM191" s="1"/>
      <c r="AN191" s="1"/>
      <c r="AO191" s="1"/>
      <c r="AP191" s="1"/>
      <c r="AQ191" s="1"/>
    </row>
    <row r="192" customFormat="false" ht="12.75" hidden="false" customHeight="true" outlineLevel="0" collapsed="false">
      <c r="A192" s="457" t="n">
        <v>35207</v>
      </c>
      <c r="B192" s="458"/>
      <c r="D192" s="459"/>
      <c r="E192" s="70"/>
      <c r="F192" s="70"/>
      <c r="G192" s="1"/>
      <c r="H192" s="1"/>
      <c r="I192" s="460"/>
      <c r="J192" s="456"/>
      <c r="K192" s="70"/>
      <c r="L192" s="345"/>
      <c r="M192" s="70"/>
      <c r="N192" s="70"/>
      <c r="O192" s="70"/>
      <c r="P192" s="70"/>
      <c r="AH192" s="1"/>
      <c r="AI192" s="1"/>
      <c r="AL192" s="1"/>
      <c r="AM192" s="1"/>
      <c r="AN192" s="1"/>
      <c r="AO192" s="1"/>
      <c r="AP192" s="1"/>
      <c r="AQ192" s="1"/>
    </row>
    <row r="193" customFormat="false" ht="12.75" hidden="false" customHeight="true" outlineLevel="0" collapsed="false">
      <c r="A193" s="457" t="n">
        <v>35239</v>
      </c>
      <c r="B193" s="458"/>
      <c r="D193" s="459"/>
      <c r="E193" s="1"/>
      <c r="F193" s="1"/>
      <c r="G193" s="1"/>
      <c r="H193" s="1"/>
      <c r="I193" s="455"/>
      <c r="J193" s="461"/>
      <c r="K193" s="70"/>
      <c r="L193" s="345"/>
      <c r="M193" s="70"/>
      <c r="N193" s="70"/>
      <c r="O193" s="70"/>
      <c r="P193" s="70"/>
      <c r="AH193" s="1"/>
      <c r="AI193" s="1"/>
      <c r="AL193" s="1"/>
      <c r="AM193" s="1"/>
      <c r="AN193" s="1"/>
      <c r="AO193" s="1"/>
      <c r="AP193" s="1"/>
      <c r="AQ193" s="1"/>
    </row>
    <row r="194" customFormat="false" ht="12.75" hidden="false" customHeight="true" outlineLevel="0" collapsed="false">
      <c r="A194" s="457" t="n">
        <v>35271</v>
      </c>
      <c r="B194" s="458"/>
      <c r="D194" s="459"/>
      <c r="E194" s="70"/>
      <c r="F194" s="70"/>
      <c r="G194" s="1"/>
      <c r="H194" s="1"/>
      <c r="I194" s="460"/>
      <c r="J194" s="461"/>
      <c r="K194" s="70"/>
      <c r="L194" s="345"/>
      <c r="M194" s="70"/>
      <c r="N194" s="70"/>
      <c r="O194" s="70"/>
      <c r="P194" s="70"/>
      <c r="AH194" s="1"/>
      <c r="AI194" s="1"/>
      <c r="AL194" s="1"/>
      <c r="AM194" s="1"/>
      <c r="AN194" s="1"/>
      <c r="AO194" s="1"/>
      <c r="AP194" s="1"/>
      <c r="AQ194" s="1"/>
    </row>
    <row r="195" customFormat="false" ht="12.75" hidden="false" customHeight="true" outlineLevel="0" collapsed="false">
      <c r="A195" s="457" t="n">
        <v>35303</v>
      </c>
      <c r="B195" s="458"/>
      <c r="D195" s="459"/>
      <c r="E195" s="70"/>
      <c r="F195" s="70"/>
      <c r="G195" s="1"/>
      <c r="H195" s="1"/>
      <c r="I195" s="460"/>
      <c r="J195" s="456"/>
      <c r="K195" s="70"/>
      <c r="L195" s="345"/>
      <c r="M195" s="70"/>
      <c r="N195" s="70"/>
      <c r="O195" s="70"/>
      <c r="P195" s="70"/>
      <c r="AH195" s="1"/>
      <c r="AI195" s="1"/>
      <c r="AL195" s="1"/>
      <c r="AM195" s="1"/>
      <c r="AN195" s="1"/>
      <c r="AO195" s="1"/>
      <c r="AP195" s="1"/>
      <c r="AQ195" s="1"/>
    </row>
    <row r="196" customFormat="false" ht="12.75" hidden="false" customHeight="true" outlineLevel="0" collapsed="false">
      <c r="A196" s="457" t="n">
        <v>35335</v>
      </c>
      <c r="B196" s="458"/>
      <c r="D196" s="459"/>
      <c r="E196" s="70"/>
      <c r="F196" s="70"/>
      <c r="G196" s="1"/>
      <c r="H196" s="1"/>
      <c r="I196" s="460"/>
      <c r="J196" s="456"/>
      <c r="AF196" s="70"/>
      <c r="AH196" s="70"/>
      <c r="AI196" s="4"/>
      <c r="AJ196" s="222"/>
      <c r="AK196" s="2"/>
    </row>
    <row r="197" customFormat="false" ht="12.75" hidden="false" customHeight="true" outlineLevel="0" collapsed="false">
      <c r="A197" s="457" t="n">
        <v>35367</v>
      </c>
      <c r="B197" s="458"/>
      <c r="D197" s="459"/>
      <c r="E197" s="70"/>
      <c r="F197" s="70"/>
      <c r="G197" s="1"/>
      <c r="H197" s="1"/>
      <c r="I197" s="460"/>
      <c r="J197" s="456"/>
      <c r="AF197" s="70"/>
      <c r="AH197" s="70"/>
      <c r="AI197" s="4"/>
      <c r="AJ197" s="222"/>
      <c r="AK197" s="2"/>
    </row>
    <row r="198" customFormat="false" ht="12.75" hidden="false" customHeight="true" outlineLevel="0" collapsed="false">
      <c r="A198" s="457" t="n">
        <v>35399</v>
      </c>
      <c r="B198" s="458"/>
      <c r="D198" s="459"/>
      <c r="E198" s="70"/>
      <c r="F198" s="70"/>
      <c r="G198" s="1"/>
      <c r="H198" s="1"/>
      <c r="I198" s="460"/>
      <c r="J198" s="456"/>
      <c r="AF198" s="70"/>
      <c r="AH198" s="70"/>
      <c r="AI198" s="4"/>
      <c r="AJ198" s="222"/>
      <c r="AK198" s="2"/>
    </row>
    <row r="199" customFormat="false" ht="12.75" hidden="false" customHeight="true" outlineLevel="0" collapsed="false">
      <c r="A199" s="457" t="n">
        <v>35430</v>
      </c>
      <c r="B199" s="458"/>
      <c r="D199" s="459"/>
      <c r="E199" s="70"/>
      <c r="F199" s="70"/>
      <c r="G199" s="1"/>
      <c r="H199" s="1"/>
      <c r="I199" s="460"/>
      <c r="J199" s="456"/>
      <c r="AI199" s="1"/>
      <c r="AJ199" s="222"/>
      <c r="AK199" s="2"/>
    </row>
    <row r="200" customFormat="false" ht="12.75" hidden="false" customHeight="true" outlineLevel="0" collapsed="false">
      <c r="A200" s="457" t="n">
        <v>35431</v>
      </c>
      <c r="B200" s="458"/>
      <c r="D200" s="459"/>
      <c r="E200" s="70"/>
      <c r="F200" s="70"/>
      <c r="G200" s="1"/>
      <c r="H200" s="1"/>
      <c r="I200" s="460"/>
      <c r="J200" s="456"/>
      <c r="AG200" s="1"/>
      <c r="AH200" s="9"/>
      <c r="AI200" s="9"/>
      <c r="AJ200" s="1"/>
      <c r="AK200" s="1"/>
    </row>
    <row r="201" customFormat="false" ht="12.75" hidden="false" customHeight="true" outlineLevel="0" collapsed="false">
      <c r="A201" s="457" t="n">
        <v>35462</v>
      </c>
      <c r="B201" s="458"/>
      <c r="D201" s="459"/>
      <c r="E201" s="70"/>
      <c r="F201" s="70"/>
      <c r="G201" s="1"/>
      <c r="H201" s="1"/>
      <c r="I201" s="460"/>
      <c r="J201" s="456"/>
      <c r="K201" s="1"/>
      <c r="L201" s="1"/>
      <c r="M201" s="1"/>
      <c r="N201" s="1"/>
    </row>
    <row r="202" customFormat="false" ht="12.75" hidden="false" customHeight="true" outlineLevel="0" collapsed="false">
      <c r="A202" s="457" t="n">
        <v>35490</v>
      </c>
      <c r="B202" s="458"/>
      <c r="D202" s="459"/>
      <c r="E202" s="70"/>
      <c r="F202" s="70"/>
      <c r="G202" s="1"/>
      <c r="H202" s="1"/>
      <c r="I202" s="460"/>
      <c r="J202" s="456"/>
      <c r="K202" s="1"/>
      <c r="L202" s="1"/>
      <c r="M202" s="1"/>
      <c r="N202" s="1"/>
    </row>
    <row r="203" customFormat="false" ht="12.75" hidden="false" customHeight="true" outlineLevel="0" collapsed="false">
      <c r="A203" s="457" t="n">
        <v>35521</v>
      </c>
      <c r="B203" s="462" t="n">
        <f aca="false">E87+E88</f>
        <v>0</v>
      </c>
      <c r="D203" s="459"/>
      <c r="E203" s="70"/>
      <c r="F203" s="70"/>
      <c r="G203" s="1"/>
      <c r="H203" s="1"/>
      <c r="I203" s="460"/>
      <c r="J203" s="456"/>
      <c r="K203" s="1"/>
      <c r="L203" s="1"/>
      <c r="M203" s="1"/>
      <c r="N203" s="1"/>
    </row>
    <row r="204" customFormat="false" ht="12.75" hidden="false" customHeight="true" outlineLevel="0" collapsed="false">
      <c r="A204" s="457" t="n">
        <v>35551</v>
      </c>
      <c r="B204" s="462"/>
      <c r="D204" s="459"/>
      <c r="E204" s="70"/>
      <c r="F204" s="70"/>
      <c r="G204" s="1"/>
      <c r="H204" s="1"/>
      <c r="I204" s="460"/>
      <c r="J204" s="456"/>
      <c r="K204" s="1"/>
      <c r="L204" s="1"/>
      <c r="M204" s="1"/>
      <c r="N204" s="1"/>
    </row>
    <row r="205" customFormat="false" ht="12.75" hidden="false" customHeight="true" outlineLevel="0" collapsed="false">
      <c r="A205" s="457" t="n">
        <v>35582</v>
      </c>
      <c r="B205" s="462"/>
      <c r="D205" s="459"/>
      <c r="E205" s="70"/>
      <c r="F205" s="70"/>
      <c r="G205" s="1"/>
      <c r="H205" s="1"/>
      <c r="I205" s="460"/>
      <c r="J205" s="456"/>
      <c r="K205" s="1"/>
      <c r="L205" s="1"/>
      <c r="M205" s="1"/>
      <c r="N205" s="1"/>
    </row>
    <row r="206" customFormat="false" ht="12.75" hidden="false" customHeight="true" outlineLevel="0" collapsed="false">
      <c r="A206" s="457" t="n">
        <v>35612</v>
      </c>
      <c r="B206" s="462"/>
      <c r="D206" s="459"/>
      <c r="E206" s="70"/>
      <c r="F206" s="70"/>
      <c r="G206" s="1"/>
      <c r="H206" s="1"/>
      <c r="I206" s="460"/>
      <c r="J206" s="456"/>
      <c r="K206" s="1"/>
      <c r="L206" s="1"/>
      <c r="M206" s="1"/>
      <c r="N206" s="1"/>
    </row>
    <row r="207" customFormat="false" ht="12.75" hidden="false" customHeight="true" outlineLevel="0" collapsed="false">
      <c r="A207" s="457" t="n">
        <v>35643</v>
      </c>
      <c r="B207" s="462"/>
      <c r="D207" s="459"/>
      <c r="E207" s="70"/>
      <c r="F207" s="70"/>
      <c r="G207" s="1"/>
      <c r="H207" s="1"/>
      <c r="I207" s="460"/>
      <c r="J207" s="456"/>
      <c r="K207" s="1"/>
      <c r="L207" s="1"/>
      <c r="M207" s="1"/>
      <c r="N207" s="1"/>
    </row>
    <row r="208" customFormat="false" ht="12.75" hidden="false" customHeight="true" outlineLevel="0" collapsed="false">
      <c r="A208" s="457" t="n">
        <v>35674</v>
      </c>
      <c r="B208" s="462"/>
      <c r="D208" s="459"/>
      <c r="E208" s="70"/>
      <c r="F208" s="70"/>
      <c r="G208" s="1"/>
      <c r="H208" s="1"/>
      <c r="I208" s="460"/>
      <c r="J208" s="456"/>
      <c r="K208" s="1"/>
      <c r="L208" s="1"/>
      <c r="M208" s="1"/>
      <c r="N208" s="1"/>
    </row>
    <row r="209" customFormat="false" ht="12.75" hidden="false" customHeight="true" outlineLevel="0" collapsed="false">
      <c r="A209" s="457" t="n">
        <v>35704</v>
      </c>
      <c r="B209" s="462"/>
      <c r="D209" s="459"/>
      <c r="E209" s="70"/>
      <c r="F209" s="70"/>
      <c r="G209" s="1"/>
      <c r="H209" s="1"/>
      <c r="I209" s="460"/>
      <c r="J209" s="456"/>
      <c r="K209" s="1"/>
      <c r="L209" s="1"/>
      <c r="M209" s="1"/>
      <c r="N209" s="1"/>
    </row>
    <row r="210" customFormat="false" ht="12.75" hidden="false" customHeight="true" outlineLevel="0" collapsed="false">
      <c r="A210" s="457" t="n">
        <v>35735</v>
      </c>
      <c r="B210" s="462"/>
      <c r="D210" s="459"/>
      <c r="E210" s="70"/>
      <c r="F210" s="70"/>
      <c r="G210" s="1"/>
      <c r="H210" s="1"/>
      <c r="I210" s="460"/>
      <c r="J210" s="456"/>
      <c r="K210" s="1"/>
      <c r="L210" s="1"/>
      <c r="M210" s="1"/>
      <c r="N210" s="1"/>
    </row>
    <row r="211" customFormat="false" ht="12.75" hidden="false" customHeight="true" outlineLevel="0" collapsed="false">
      <c r="A211" s="457" t="n">
        <v>35765</v>
      </c>
      <c r="B211" s="462"/>
      <c r="D211" s="459"/>
      <c r="E211" s="70"/>
      <c r="F211" s="70"/>
      <c r="G211" s="1"/>
      <c r="H211" s="1"/>
      <c r="I211" s="460"/>
      <c r="J211" s="456"/>
      <c r="K211" s="1"/>
      <c r="L211" s="1"/>
      <c r="M211" s="1"/>
      <c r="N211" s="1"/>
    </row>
    <row r="212" customFormat="false" ht="12.75" hidden="false" customHeight="true" outlineLevel="0" collapsed="false">
      <c r="A212" s="457" t="n">
        <v>35796</v>
      </c>
      <c r="B212" s="456"/>
      <c r="D212" s="459"/>
      <c r="E212" s="70"/>
      <c r="F212" s="70"/>
      <c r="G212" s="1"/>
      <c r="H212" s="1"/>
      <c r="I212" s="460"/>
      <c r="J212" s="456"/>
      <c r="K212" s="1"/>
      <c r="L212" s="1"/>
      <c r="M212" s="1"/>
      <c r="N212" s="1"/>
    </row>
    <row r="213" customFormat="false" ht="12.75" hidden="false" customHeight="true" outlineLevel="0" collapsed="false">
      <c r="A213" s="457" t="n">
        <v>35827</v>
      </c>
      <c r="B213" s="456" t="n">
        <f aca="false">E87+E88+E99</f>
        <v>0</v>
      </c>
      <c r="D213" s="459"/>
      <c r="E213" s="70"/>
      <c r="F213" s="70"/>
      <c r="G213" s="1"/>
      <c r="H213" s="1"/>
      <c r="I213" s="460"/>
      <c r="J213" s="456"/>
      <c r="K213" s="1"/>
      <c r="L213" s="1"/>
      <c r="M213" s="1"/>
      <c r="N213" s="1"/>
    </row>
    <row r="214" customFormat="false" ht="12.75" hidden="false" customHeight="true" outlineLevel="0" collapsed="false">
      <c r="A214" s="457" t="n">
        <v>35855</v>
      </c>
      <c r="B214" s="456"/>
      <c r="D214" s="459"/>
      <c r="E214" s="70"/>
      <c r="F214" s="70"/>
      <c r="G214" s="1"/>
      <c r="H214" s="1"/>
      <c r="I214" s="460"/>
      <c r="J214" s="456"/>
      <c r="K214" s="1"/>
      <c r="L214" s="1"/>
      <c r="M214" s="1"/>
      <c r="N214" s="1"/>
    </row>
    <row r="215" customFormat="false" ht="12.75" hidden="false" customHeight="true" outlineLevel="0" collapsed="false">
      <c r="A215" s="457" t="n">
        <v>35886</v>
      </c>
      <c r="B215" s="456"/>
      <c r="D215" s="459"/>
      <c r="E215" s="70"/>
      <c r="F215" s="70"/>
      <c r="G215" s="1"/>
      <c r="H215" s="1"/>
      <c r="I215" s="460"/>
      <c r="J215" s="456"/>
      <c r="K215" s="1"/>
      <c r="L215" s="1"/>
      <c r="M215" s="1"/>
      <c r="N215" s="1"/>
    </row>
    <row r="216" customFormat="false" ht="12.75" hidden="false" customHeight="true" outlineLevel="0" collapsed="false">
      <c r="A216" s="457" t="n">
        <v>35916</v>
      </c>
      <c r="B216" s="456"/>
      <c r="D216" s="459"/>
      <c r="E216" s="70"/>
      <c r="F216" s="70"/>
      <c r="G216" s="1"/>
      <c r="H216" s="1"/>
      <c r="I216" s="460"/>
      <c r="J216" s="456"/>
      <c r="K216" s="1"/>
      <c r="L216" s="1"/>
      <c r="M216" s="1"/>
      <c r="N216" s="1"/>
    </row>
    <row r="217" customFormat="false" ht="12.75" hidden="false" customHeight="true" outlineLevel="0" collapsed="false">
      <c r="A217" s="457" t="n">
        <v>35947</v>
      </c>
      <c r="B217" s="456"/>
      <c r="D217" s="459"/>
      <c r="E217" s="70"/>
      <c r="F217" s="70"/>
      <c r="G217" s="1"/>
      <c r="H217" s="1"/>
      <c r="I217" s="460"/>
      <c r="J217" s="456"/>
      <c r="K217" s="1"/>
      <c r="L217" s="1"/>
      <c r="M217" s="1"/>
      <c r="N217" s="1"/>
    </row>
    <row r="218" customFormat="false" ht="12.75" hidden="false" customHeight="true" outlineLevel="0" collapsed="false">
      <c r="A218" s="457"/>
      <c r="B218" s="456"/>
      <c r="D218" s="459"/>
      <c r="E218" s="70"/>
      <c r="F218" s="70"/>
      <c r="G218" s="1"/>
      <c r="H218" s="1"/>
      <c r="I218" s="460"/>
      <c r="J218" s="456"/>
      <c r="K218" s="1"/>
      <c r="L218" s="1"/>
      <c r="M218" s="1"/>
      <c r="N218" s="1"/>
    </row>
    <row r="219" customFormat="false" ht="12.75" hidden="false" customHeight="true" outlineLevel="0" collapsed="false">
      <c r="A219" s="457"/>
      <c r="B219" s="463"/>
      <c r="D219" s="459"/>
      <c r="E219" s="70"/>
      <c r="F219" s="70"/>
      <c r="G219" s="1"/>
      <c r="H219" s="1"/>
      <c r="I219" s="460"/>
      <c r="J219" s="463"/>
      <c r="K219" s="1"/>
      <c r="L219" s="1"/>
      <c r="M219" s="1"/>
      <c r="N219" s="1"/>
    </row>
    <row r="220" customFormat="false" ht="12.75" hidden="false" customHeight="true" outlineLevel="0" collapsed="false">
      <c r="A220" s="464" t="s">
        <v>76</v>
      </c>
      <c r="B220" s="465" t="n">
        <f aca="false">SUM(B187:B219)</f>
        <v>0</v>
      </c>
      <c r="D220" s="466"/>
      <c r="E220" s="70"/>
      <c r="F220" s="70"/>
      <c r="G220" s="1"/>
      <c r="H220" s="1"/>
      <c r="I220" s="467" t="s">
        <v>268</v>
      </c>
      <c r="J220" s="465" t="n">
        <f aca="false">SUM(J187:J219)</f>
        <v>0</v>
      </c>
      <c r="K220" s="1"/>
      <c r="L220" s="1"/>
      <c r="M220" s="1"/>
      <c r="N220" s="1"/>
    </row>
    <row r="221" customFormat="false" ht="12.75" hidden="false" customHeight="true" outlineLevel="0" collapsed="false">
      <c r="A221" s="468"/>
      <c r="B221" s="434"/>
      <c r="D221" s="469"/>
      <c r="E221" s="432"/>
      <c r="F221" s="432"/>
      <c r="G221" s="432"/>
      <c r="H221" s="432"/>
      <c r="I221" s="432"/>
      <c r="J221" s="434"/>
      <c r="K221" s="1"/>
      <c r="L221" s="1"/>
      <c r="M221" s="1"/>
      <c r="N221" s="1"/>
    </row>
    <row r="222" customFormat="false" ht="12.75" hidden="false" customHeight="true" outlineLevel="0" collapsed="false">
      <c r="A222" s="70"/>
      <c r="B222" s="70"/>
      <c r="D222" s="176"/>
      <c r="E222" s="70"/>
      <c r="F222" s="70"/>
      <c r="G222" s="70"/>
      <c r="H222" s="70"/>
      <c r="I222" s="70"/>
      <c r="J222" s="70"/>
      <c r="K222" s="1"/>
      <c r="L222" s="1"/>
      <c r="M222" s="1"/>
      <c r="N222" s="1"/>
    </row>
    <row r="223" customFormat="false" ht="12.75" hidden="false" customHeight="true" outlineLevel="0" collapsed="false">
      <c r="A223" s="70"/>
      <c r="B223" s="70"/>
      <c r="D223" s="176"/>
      <c r="E223" s="70"/>
      <c r="F223" s="70"/>
      <c r="G223" s="70"/>
      <c r="H223" s="70"/>
      <c r="I223" s="70"/>
      <c r="J223" s="70"/>
      <c r="K223" s="1"/>
      <c r="L223" s="1"/>
      <c r="M223" s="1"/>
      <c r="N223" s="1"/>
    </row>
    <row r="224" customFormat="false" ht="12.75" hidden="false" customHeight="true" outlineLevel="0" collapsed="false">
      <c r="A224" s="1"/>
      <c r="B224" s="1"/>
      <c r="C224" s="1"/>
      <c r="D224" s="1"/>
      <c r="E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</row>
    <row r="225" customFormat="false" ht="12.75" hidden="false" customHeight="true" outlineLevel="0" collapsed="false">
      <c r="A225" s="470" t="s">
        <v>269</v>
      </c>
      <c r="B225" s="471"/>
      <c r="C225" s="471"/>
      <c r="D225" s="471"/>
      <c r="E225" s="471"/>
      <c r="F225" s="471"/>
      <c r="G225" s="471"/>
      <c r="H225" s="471"/>
      <c r="I225" s="471"/>
      <c r="J225" s="471"/>
      <c r="K225" s="471"/>
      <c r="L225" s="471"/>
      <c r="M225" s="472"/>
      <c r="N225" s="70"/>
      <c r="P225" s="1"/>
      <c r="Q225" s="1"/>
      <c r="R225" s="1"/>
      <c r="S225" s="1"/>
    </row>
    <row r="226" customFormat="false" ht="12.75" hidden="false" customHeight="true" outlineLevel="0" collapsed="false">
      <c r="A226" s="473" t="s">
        <v>265</v>
      </c>
      <c r="B226" s="474" t="s">
        <v>270</v>
      </c>
      <c r="C226" s="475" t="s">
        <v>271</v>
      </c>
      <c r="D226" s="476" t="s">
        <v>266</v>
      </c>
      <c r="E226" s="476"/>
      <c r="F226" s="476"/>
      <c r="G226" s="476"/>
      <c r="H226" s="476"/>
      <c r="I226" s="476"/>
      <c r="J226" s="476"/>
      <c r="K226" s="476"/>
      <c r="L226" s="476"/>
      <c r="M226" s="477" t="s">
        <v>264</v>
      </c>
      <c r="N226" s="1"/>
      <c r="P226" s="1"/>
      <c r="Q226" s="1"/>
      <c r="R226" s="1"/>
      <c r="S226" s="1"/>
    </row>
    <row r="227" customFormat="false" ht="12.75" hidden="false" customHeight="true" outlineLevel="0" collapsed="false">
      <c r="A227" s="478"/>
      <c r="B227" s="479"/>
      <c r="C227" s="460"/>
      <c r="D227" s="70"/>
      <c r="E227" s="70"/>
      <c r="F227" s="70"/>
      <c r="G227" s="70"/>
      <c r="H227" s="70"/>
      <c r="I227" s="70"/>
      <c r="J227" s="70"/>
      <c r="K227" s="70"/>
      <c r="L227" s="70"/>
      <c r="M227" s="480"/>
      <c r="N227" s="1"/>
      <c r="P227" s="1"/>
      <c r="Q227" s="1"/>
      <c r="R227" s="1"/>
      <c r="S227" s="1"/>
    </row>
    <row r="228" customFormat="false" ht="12.75" hidden="false" customHeight="true" outlineLevel="0" collapsed="false">
      <c r="A228" s="478"/>
      <c r="B228" s="479"/>
      <c r="C228" s="460"/>
      <c r="D228" s="70"/>
      <c r="E228" s="70"/>
      <c r="F228" s="70"/>
      <c r="G228" s="70"/>
      <c r="H228" s="70"/>
      <c r="I228" s="70"/>
      <c r="J228" s="70"/>
      <c r="K228" s="70"/>
      <c r="L228" s="70"/>
      <c r="M228" s="480"/>
      <c r="N228" s="1"/>
      <c r="P228" s="1"/>
      <c r="Q228" s="1"/>
      <c r="R228" s="1"/>
      <c r="S228" s="1"/>
    </row>
    <row r="229" customFormat="false" ht="12.75" hidden="false" customHeight="true" outlineLevel="0" collapsed="false">
      <c r="A229" s="478"/>
      <c r="B229" s="479"/>
      <c r="C229" s="460"/>
      <c r="D229" s="70"/>
      <c r="E229" s="70"/>
      <c r="F229" s="70"/>
      <c r="G229" s="70"/>
      <c r="H229" s="70"/>
      <c r="I229" s="70"/>
      <c r="J229" s="70"/>
      <c r="K229" s="70"/>
      <c r="L229" s="70"/>
      <c r="M229" s="480"/>
      <c r="N229" s="1"/>
      <c r="P229" s="1"/>
      <c r="Q229" s="1"/>
      <c r="R229" s="1"/>
      <c r="S229" s="1"/>
    </row>
    <row r="230" customFormat="false" ht="12.75" hidden="false" customHeight="true" outlineLevel="0" collapsed="false">
      <c r="A230" s="478"/>
      <c r="B230" s="479"/>
      <c r="C230" s="460"/>
      <c r="D230" s="70"/>
      <c r="E230" s="70"/>
      <c r="F230" s="70"/>
      <c r="G230" s="70"/>
      <c r="H230" s="70"/>
      <c r="I230" s="70"/>
      <c r="J230" s="70"/>
      <c r="K230" s="70"/>
      <c r="L230" s="70"/>
      <c r="M230" s="480"/>
      <c r="N230" s="1"/>
      <c r="P230" s="1"/>
      <c r="Q230" s="1"/>
      <c r="R230" s="1"/>
      <c r="S230" s="1"/>
    </row>
    <row r="231" customFormat="false" ht="12.75" hidden="false" customHeight="true" outlineLevel="0" collapsed="false">
      <c r="A231" s="478"/>
      <c r="B231" s="479"/>
      <c r="C231" s="460"/>
      <c r="D231" s="70"/>
      <c r="E231" s="70"/>
      <c r="F231" s="70"/>
      <c r="G231" s="70"/>
      <c r="H231" s="70"/>
      <c r="I231" s="70"/>
      <c r="J231" s="70"/>
      <c r="K231" s="70"/>
      <c r="L231" s="70"/>
      <c r="M231" s="480"/>
      <c r="N231" s="1"/>
      <c r="P231" s="1"/>
      <c r="Q231" s="1"/>
      <c r="R231" s="1"/>
      <c r="S231" s="1"/>
    </row>
    <row r="232" customFormat="false" ht="12.75" hidden="false" customHeight="true" outlineLevel="0" collapsed="false">
      <c r="A232" s="478"/>
      <c r="B232" s="479"/>
      <c r="C232" s="460"/>
      <c r="D232" s="70"/>
      <c r="E232" s="70"/>
      <c r="F232" s="70"/>
      <c r="G232" s="70"/>
      <c r="H232" s="70"/>
      <c r="I232" s="70"/>
      <c r="J232" s="70"/>
      <c r="K232" s="70"/>
      <c r="L232" s="70"/>
      <c r="M232" s="480"/>
      <c r="N232" s="1"/>
    </row>
    <row r="233" customFormat="false" ht="12.75" hidden="false" customHeight="true" outlineLevel="0" collapsed="false">
      <c r="A233" s="478"/>
      <c r="B233" s="479"/>
      <c r="C233" s="460"/>
      <c r="D233" s="70"/>
      <c r="E233" s="70"/>
      <c r="F233" s="70"/>
      <c r="G233" s="70"/>
      <c r="H233" s="70"/>
      <c r="I233" s="70"/>
      <c r="J233" s="70"/>
      <c r="K233" s="70"/>
      <c r="L233" s="70"/>
      <c r="M233" s="480"/>
      <c r="N233" s="1"/>
    </row>
    <row r="234" customFormat="false" ht="12.75" hidden="false" customHeight="true" outlineLevel="0" collapsed="false">
      <c r="A234" s="478"/>
      <c r="B234" s="479"/>
      <c r="C234" s="460"/>
      <c r="D234" s="70"/>
      <c r="E234" s="70"/>
      <c r="F234" s="70"/>
      <c r="G234" s="70"/>
      <c r="H234" s="70"/>
      <c r="I234" s="70"/>
      <c r="J234" s="70"/>
      <c r="K234" s="70"/>
      <c r="L234" s="70"/>
      <c r="M234" s="480"/>
      <c r="N234" s="1"/>
    </row>
    <row r="235" customFormat="false" ht="12.75" hidden="false" customHeight="true" outlineLevel="0" collapsed="false">
      <c r="A235" s="478"/>
      <c r="B235" s="479"/>
      <c r="C235" s="460"/>
      <c r="D235" s="70"/>
      <c r="E235" s="70"/>
      <c r="F235" s="70"/>
      <c r="G235" s="70"/>
      <c r="H235" s="70"/>
      <c r="I235" s="70"/>
      <c r="J235" s="70"/>
      <c r="K235" s="70"/>
      <c r="L235" s="70"/>
      <c r="M235" s="480"/>
      <c r="N235" s="1"/>
    </row>
    <row r="236" customFormat="false" ht="12.75" hidden="false" customHeight="true" outlineLevel="0" collapsed="false">
      <c r="A236" s="478"/>
      <c r="B236" s="479"/>
      <c r="C236" s="460"/>
      <c r="D236" s="70"/>
      <c r="E236" s="70"/>
      <c r="F236" s="70"/>
      <c r="G236" s="70"/>
      <c r="H236" s="70"/>
      <c r="I236" s="70"/>
      <c r="J236" s="70"/>
      <c r="K236" s="70"/>
      <c r="L236" s="70"/>
      <c r="M236" s="480"/>
      <c r="N236" s="1"/>
    </row>
    <row r="237" customFormat="false" ht="12.75" hidden="false" customHeight="true" outlineLevel="0" collapsed="false">
      <c r="A237" s="478"/>
      <c r="B237" s="479"/>
      <c r="C237" s="460"/>
      <c r="D237" s="70"/>
      <c r="E237" s="70"/>
      <c r="F237" s="70"/>
      <c r="G237" s="70"/>
      <c r="H237" s="70"/>
      <c r="I237" s="70"/>
      <c r="J237" s="70"/>
      <c r="K237" s="70"/>
      <c r="L237" s="70"/>
      <c r="M237" s="480"/>
      <c r="N237" s="1"/>
    </row>
    <row r="238" customFormat="false" ht="12.75" hidden="false" customHeight="true" outlineLevel="0" collapsed="false">
      <c r="A238" s="478"/>
      <c r="B238" s="479"/>
      <c r="C238" s="460"/>
      <c r="D238" s="70"/>
      <c r="E238" s="70"/>
      <c r="F238" s="70"/>
      <c r="G238" s="70"/>
      <c r="H238" s="70"/>
      <c r="I238" s="70"/>
      <c r="J238" s="70"/>
      <c r="K238" s="70"/>
      <c r="L238" s="70"/>
      <c r="M238" s="480"/>
      <c r="N238" s="1"/>
    </row>
    <row r="239" customFormat="false" ht="12.75" hidden="false" customHeight="true" outlineLevel="0" collapsed="false">
      <c r="A239" s="478"/>
      <c r="B239" s="479"/>
      <c r="C239" s="460"/>
      <c r="D239" s="70"/>
      <c r="E239" s="70"/>
      <c r="F239" s="70"/>
      <c r="G239" s="70"/>
      <c r="H239" s="70"/>
      <c r="I239" s="70"/>
      <c r="J239" s="70"/>
      <c r="K239" s="70"/>
      <c r="L239" s="70"/>
      <c r="M239" s="480"/>
      <c r="N239" s="1"/>
    </row>
    <row r="240" customFormat="false" ht="12.75" hidden="false" customHeight="true" outlineLevel="0" collapsed="false">
      <c r="A240" s="478"/>
      <c r="B240" s="479"/>
      <c r="C240" s="460"/>
      <c r="D240" s="70"/>
      <c r="E240" s="70"/>
      <c r="F240" s="70"/>
      <c r="G240" s="70"/>
      <c r="H240" s="70"/>
      <c r="I240" s="70"/>
      <c r="J240" s="70"/>
      <c r="K240" s="70"/>
      <c r="L240" s="70"/>
      <c r="M240" s="480"/>
      <c r="N240" s="1"/>
    </row>
    <row r="241" customFormat="false" ht="12.75" hidden="false" customHeight="true" outlineLevel="0" collapsed="false">
      <c r="A241" s="478"/>
      <c r="B241" s="481"/>
      <c r="C241" s="460"/>
      <c r="D241" s="70"/>
      <c r="E241" s="70"/>
      <c r="F241" s="70"/>
      <c r="G241" s="70"/>
      <c r="H241" s="70"/>
      <c r="I241" s="70"/>
      <c r="J241" s="70"/>
      <c r="K241" s="70"/>
      <c r="L241" s="70"/>
      <c r="M241" s="480"/>
      <c r="N241" s="1"/>
    </row>
    <row r="242" customFormat="false" ht="12.75" hidden="false" customHeight="true" outlineLevel="0" collapsed="false">
      <c r="A242" s="478"/>
      <c r="B242" s="481"/>
      <c r="C242" s="460"/>
      <c r="D242" s="70"/>
      <c r="E242" s="70"/>
      <c r="F242" s="70"/>
      <c r="G242" s="70"/>
      <c r="H242" s="70"/>
      <c r="I242" s="70"/>
      <c r="J242" s="70"/>
      <c r="K242" s="70"/>
      <c r="L242" s="70"/>
      <c r="M242" s="480"/>
      <c r="N242" s="1"/>
    </row>
    <row r="243" customFormat="false" ht="12.75" hidden="false" customHeight="true" outlineLevel="0" collapsed="false">
      <c r="A243" s="478"/>
      <c r="B243" s="481"/>
      <c r="C243" s="460"/>
      <c r="D243" s="70"/>
      <c r="E243" s="70"/>
      <c r="F243" s="70"/>
      <c r="G243" s="70"/>
      <c r="H243" s="70"/>
      <c r="I243" s="70"/>
      <c r="J243" s="70"/>
      <c r="K243" s="70"/>
      <c r="L243" s="70"/>
      <c r="M243" s="480"/>
      <c r="N243" s="1"/>
    </row>
    <row r="244" customFormat="false" ht="12.75" hidden="false" customHeight="true" outlineLevel="0" collapsed="false">
      <c r="A244" s="478"/>
      <c r="B244" s="482"/>
      <c r="C244" s="460"/>
      <c r="D244" s="70"/>
      <c r="E244" s="70"/>
      <c r="F244" s="70"/>
      <c r="G244" s="70"/>
      <c r="H244" s="70"/>
      <c r="I244" s="70"/>
      <c r="J244" s="70"/>
      <c r="K244" s="70"/>
      <c r="L244" s="70"/>
      <c r="M244" s="480"/>
      <c r="N244" s="1"/>
    </row>
    <row r="245" customFormat="false" ht="12.75" hidden="false" customHeight="true" outlineLevel="0" collapsed="false">
      <c r="A245" s="478"/>
      <c r="B245" s="482"/>
      <c r="C245" s="460"/>
      <c r="D245" s="70"/>
      <c r="E245" s="70"/>
      <c r="F245" s="70"/>
      <c r="G245" s="70"/>
      <c r="H245" s="70"/>
      <c r="I245" s="70"/>
      <c r="J245" s="70"/>
      <c r="K245" s="70"/>
      <c r="L245" s="70"/>
      <c r="M245" s="480"/>
      <c r="N245" s="1"/>
    </row>
    <row r="246" customFormat="false" ht="12.75" hidden="false" customHeight="true" outlineLevel="0" collapsed="false">
      <c r="A246" s="478"/>
      <c r="B246" s="482"/>
      <c r="C246" s="460"/>
      <c r="D246" s="70"/>
      <c r="E246" s="70"/>
      <c r="F246" s="70"/>
      <c r="G246" s="70"/>
      <c r="H246" s="70"/>
      <c r="I246" s="70"/>
      <c r="J246" s="70"/>
      <c r="K246" s="70"/>
      <c r="L246" s="70"/>
      <c r="M246" s="480"/>
      <c r="N246" s="1"/>
    </row>
    <row r="247" customFormat="false" ht="12.75" hidden="false" customHeight="true" outlineLevel="0" collapsed="false">
      <c r="A247" s="478"/>
      <c r="B247" s="482"/>
      <c r="C247" s="460"/>
      <c r="D247" s="70"/>
      <c r="E247" s="70"/>
      <c r="F247" s="70"/>
      <c r="G247" s="70"/>
      <c r="H247" s="70"/>
      <c r="I247" s="70"/>
      <c r="J247" s="70"/>
      <c r="K247" s="70"/>
      <c r="L247" s="70"/>
      <c r="M247" s="480"/>
      <c r="N247" s="1"/>
    </row>
    <row r="248" customFormat="false" ht="12.75" hidden="false" customHeight="true" outlineLevel="0" collapsed="false">
      <c r="A248" s="478"/>
      <c r="B248" s="482"/>
      <c r="C248" s="460"/>
      <c r="D248" s="70"/>
      <c r="E248" s="70"/>
      <c r="F248" s="70"/>
      <c r="G248" s="70"/>
      <c r="H248" s="70"/>
      <c r="I248" s="70"/>
      <c r="J248" s="70"/>
      <c r="K248" s="70"/>
      <c r="L248" s="70"/>
      <c r="M248" s="480"/>
      <c r="N248" s="1"/>
    </row>
    <row r="249" customFormat="false" ht="12.75" hidden="false" customHeight="true" outlineLevel="0" collapsed="false">
      <c r="A249" s="478"/>
      <c r="B249" s="482"/>
      <c r="C249" s="460"/>
      <c r="D249" s="70"/>
      <c r="E249" s="70"/>
      <c r="F249" s="70"/>
      <c r="G249" s="70"/>
      <c r="H249" s="70"/>
      <c r="I249" s="70"/>
      <c r="J249" s="70"/>
      <c r="K249" s="70"/>
      <c r="L249" s="70"/>
      <c r="M249" s="480"/>
      <c r="N249" s="1"/>
    </row>
    <row r="250" customFormat="false" ht="12.75" hidden="false" customHeight="true" outlineLevel="0" collapsed="false">
      <c r="A250" s="478"/>
      <c r="B250" s="483"/>
      <c r="C250" s="460"/>
      <c r="D250" s="70"/>
      <c r="E250" s="70"/>
      <c r="F250" s="70"/>
      <c r="G250" s="70"/>
      <c r="H250" s="70"/>
      <c r="I250" s="70"/>
      <c r="J250" s="70"/>
      <c r="K250" s="70"/>
      <c r="L250" s="467" t="s">
        <v>272</v>
      </c>
      <c r="M250" s="484" t="n">
        <f aca="false">SUM(M227:M249)</f>
        <v>0</v>
      </c>
      <c r="N250" s="1"/>
    </row>
    <row r="251" customFormat="false" ht="12.75" hidden="false" customHeight="true" outlineLevel="0" collapsed="false">
      <c r="A251" s="430"/>
      <c r="B251" s="432"/>
      <c r="C251" s="432"/>
      <c r="D251" s="432"/>
      <c r="E251" s="432"/>
      <c r="F251" s="432"/>
      <c r="G251" s="432"/>
      <c r="H251" s="432"/>
      <c r="I251" s="432"/>
      <c r="J251" s="432"/>
      <c r="K251" s="432"/>
      <c r="L251" s="432"/>
      <c r="M251" s="434"/>
      <c r="N251" s="1"/>
    </row>
    <row r="252" customFormat="false" ht="12.75" hidden="false" customHeight="true" outlineLevel="0" collapsed="false"/>
    <row r="253" customFormat="false" ht="12.75" hidden="false" customHeight="true" outlineLevel="0" collapsed="false"/>
    <row r="254" customFormat="false" ht="12.75" hidden="false" customHeight="true" outlineLevel="0" collapsed="false">
      <c r="D254" s="1"/>
      <c r="E254" s="1"/>
      <c r="F254" s="1"/>
      <c r="G254" s="213"/>
      <c r="H254" s="213"/>
    </row>
    <row r="255" customFormat="false" ht="12.75" hidden="false" customHeight="true" outlineLevel="0" collapsed="false">
      <c r="A255" s="485" t="s">
        <v>273</v>
      </c>
      <c r="B255" s="486"/>
      <c r="C255" s="486"/>
      <c r="D255" s="486"/>
      <c r="E255" s="486"/>
      <c r="F255" s="487"/>
      <c r="G255" s="213"/>
      <c r="H255" s="213"/>
      <c r="I255" s="213"/>
      <c r="J255" s="213"/>
      <c r="K255" s="213"/>
      <c r="L255" s="213"/>
      <c r="M255" s="213"/>
      <c r="N255" s="213"/>
      <c r="O255" s="213"/>
    </row>
    <row r="256" customFormat="false" ht="12.75" hidden="false" customHeight="true" outlineLevel="0" collapsed="false">
      <c r="A256" s="488" t="s">
        <v>274</v>
      </c>
      <c r="B256" s="489" t="s">
        <v>265</v>
      </c>
      <c r="C256" s="490" t="s">
        <v>270</v>
      </c>
      <c r="D256" s="491" t="s">
        <v>271</v>
      </c>
      <c r="E256" s="491"/>
      <c r="F256" s="492" t="s">
        <v>264</v>
      </c>
      <c r="G256" s="493"/>
      <c r="H256" s="493"/>
      <c r="I256" s="213"/>
      <c r="J256" s="213"/>
      <c r="K256" s="213"/>
      <c r="L256" s="213"/>
      <c r="M256" s="213"/>
      <c r="N256" s="213"/>
      <c r="O256" s="213"/>
    </row>
    <row r="257" customFormat="false" ht="12.75" hidden="false" customHeight="true" outlineLevel="0" collapsed="false">
      <c r="A257" s="494"/>
      <c r="B257" s="165"/>
      <c r="C257" s="495"/>
      <c r="D257" s="70"/>
      <c r="E257" s="496"/>
      <c r="F257" s="497"/>
      <c r="G257" s="493"/>
      <c r="H257" s="493"/>
      <c r="I257" s="493"/>
      <c r="J257" s="493"/>
      <c r="K257" s="493"/>
      <c r="L257" s="493"/>
      <c r="M257" s="493"/>
      <c r="N257" s="493"/>
      <c r="O257" s="493"/>
    </row>
    <row r="258" customFormat="false" ht="12.75" hidden="false" customHeight="true" outlineLevel="0" collapsed="false">
      <c r="A258" s="494"/>
      <c r="B258" s="165"/>
      <c r="C258" s="213"/>
      <c r="D258" s="246"/>
      <c r="E258" s="496"/>
      <c r="F258" s="498"/>
      <c r="G258" s="213"/>
      <c r="H258" s="213"/>
      <c r="I258" s="493"/>
      <c r="J258" s="493"/>
      <c r="K258" s="493"/>
      <c r="L258" s="493"/>
      <c r="M258" s="493"/>
      <c r="N258" s="493"/>
      <c r="O258" s="493"/>
    </row>
    <row r="259" customFormat="false" ht="12.75" hidden="false" customHeight="true" outlineLevel="0" collapsed="false">
      <c r="A259" s="494"/>
      <c r="B259" s="165"/>
      <c r="C259" s="213"/>
      <c r="D259" s="246"/>
      <c r="E259" s="496"/>
      <c r="F259" s="499"/>
      <c r="G259" s="213"/>
      <c r="H259" s="213"/>
      <c r="I259" s="213"/>
      <c r="J259" s="213"/>
      <c r="K259" s="213"/>
      <c r="L259" s="213"/>
      <c r="M259" s="213"/>
      <c r="N259" s="213"/>
      <c r="O259" s="213"/>
    </row>
    <row r="260" customFormat="false" ht="12.75" hidden="false" customHeight="true" outlineLevel="0" collapsed="false">
      <c r="A260" s="494"/>
      <c r="B260" s="165"/>
      <c r="C260" s="213"/>
      <c r="D260" s="246"/>
      <c r="E260" s="496"/>
      <c r="F260" s="499"/>
      <c r="G260" s="213"/>
      <c r="H260" s="213"/>
      <c r="I260" s="213"/>
      <c r="J260" s="213"/>
      <c r="K260" s="213"/>
      <c r="L260" s="213"/>
      <c r="M260" s="213"/>
      <c r="N260" s="213"/>
      <c r="O260" s="213"/>
    </row>
    <row r="261" customFormat="false" ht="12.75" hidden="false" customHeight="true" outlineLevel="0" collapsed="false">
      <c r="A261" s="494"/>
      <c r="B261" s="165"/>
      <c r="C261" s="213"/>
      <c r="D261" s="246"/>
      <c r="E261" s="496"/>
      <c r="F261" s="499"/>
      <c r="G261" s="213"/>
      <c r="H261" s="213"/>
      <c r="I261" s="213"/>
      <c r="J261" s="213"/>
      <c r="K261" s="213"/>
      <c r="L261" s="213"/>
      <c r="M261" s="213"/>
      <c r="N261" s="213"/>
      <c r="O261" s="213"/>
    </row>
    <row r="262" customFormat="false" ht="12.75" hidden="false" customHeight="true" outlineLevel="0" collapsed="false">
      <c r="A262" s="494"/>
      <c r="B262" s="165"/>
      <c r="C262" s="213"/>
      <c r="D262" s="246"/>
      <c r="E262" s="496"/>
      <c r="F262" s="499"/>
      <c r="G262" s="213"/>
      <c r="H262" s="213"/>
      <c r="I262" s="213"/>
      <c r="J262" s="213"/>
      <c r="K262" s="213"/>
      <c r="L262" s="213"/>
      <c r="M262" s="213"/>
      <c r="N262" s="213"/>
      <c r="O262" s="213"/>
    </row>
    <row r="263" customFormat="false" ht="12.75" hidden="false" customHeight="true" outlineLevel="0" collapsed="false">
      <c r="A263" s="494"/>
      <c r="B263" s="165"/>
      <c r="C263" s="213"/>
      <c r="D263" s="246"/>
      <c r="E263" s="496"/>
      <c r="F263" s="499"/>
      <c r="G263" s="213"/>
      <c r="H263" s="213"/>
      <c r="I263" s="213"/>
      <c r="J263" s="213"/>
      <c r="K263" s="213"/>
      <c r="L263" s="213"/>
      <c r="M263" s="213"/>
      <c r="N263" s="213"/>
      <c r="O263" s="213"/>
    </row>
    <row r="264" customFormat="false" ht="12.75" hidden="false" customHeight="true" outlineLevel="0" collapsed="false">
      <c r="A264" s="494"/>
      <c r="B264" s="165"/>
      <c r="C264" s="213"/>
      <c r="D264" s="246"/>
      <c r="E264" s="496"/>
      <c r="F264" s="499"/>
      <c r="G264" s="213"/>
      <c r="H264" s="213"/>
      <c r="I264" s="213"/>
      <c r="J264" s="213"/>
      <c r="K264" s="213"/>
      <c r="L264" s="213"/>
      <c r="M264" s="213"/>
      <c r="N264" s="213"/>
      <c r="O264" s="213"/>
    </row>
    <row r="265" customFormat="false" ht="12.75" hidden="false" customHeight="true" outlineLevel="0" collapsed="false">
      <c r="A265" s="494"/>
      <c r="B265" s="165"/>
      <c r="C265" s="213"/>
      <c r="D265" s="246"/>
      <c r="E265" s="496"/>
      <c r="F265" s="499"/>
      <c r="G265" s="213"/>
      <c r="H265" s="213"/>
      <c r="I265" s="213"/>
      <c r="J265" s="213"/>
      <c r="K265" s="213"/>
      <c r="L265" s="213"/>
      <c r="M265" s="213"/>
      <c r="N265" s="213"/>
      <c r="O265" s="213"/>
    </row>
    <row r="266" customFormat="false" ht="12.75" hidden="false" customHeight="true" outlineLevel="0" collapsed="false">
      <c r="A266" s="494"/>
      <c r="B266" s="165"/>
      <c r="C266" s="213"/>
      <c r="D266" s="246"/>
      <c r="E266" s="496"/>
      <c r="F266" s="499"/>
      <c r="G266" s="213"/>
      <c r="H266" s="213"/>
      <c r="I266" s="213"/>
      <c r="J266" s="213"/>
      <c r="K266" s="213"/>
      <c r="L266" s="213"/>
      <c r="M266" s="213"/>
      <c r="N266" s="213"/>
      <c r="O266" s="213"/>
    </row>
    <row r="267" customFormat="false" ht="12.75" hidden="false" customHeight="true" outlineLevel="0" collapsed="false">
      <c r="A267" s="494"/>
      <c r="B267" s="165"/>
      <c r="C267" s="213"/>
      <c r="D267" s="246"/>
      <c r="E267" s="496"/>
      <c r="F267" s="499"/>
      <c r="G267" s="213"/>
      <c r="H267" s="213"/>
      <c r="I267" s="213"/>
      <c r="J267" s="213"/>
      <c r="K267" s="213"/>
      <c r="L267" s="213"/>
      <c r="M267" s="213"/>
      <c r="N267" s="213"/>
      <c r="O267" s="213"/>
    </row>
    <row r="268" customFormat="false" ht="12.75" hidden="false" customHeight="true" outlineLevel="0" collapsed="false">
      <c r="A268" s="494"/>
      <c r="B268" s="165"/>
      <c r="C268" s="213"/>
      <c r="D268" s="246"/>
      <c r="E268" s="496"/>
      <c r="F268" s="499"/>
      <c r="G268" s="213"/>
      <c r="H268" s="213"/>
      <c r="I268" s="213"/>
      <c r="J268" s="213"/>
      <c r="K268" s="213"/>
      <c r="L268" s="213"/>
      <c r="M268" s="213"/>
      <c r="N268" s="213"/>
      <c r="O268" s="213"/>
    </row>
    <row r="269" customFormat="false" ht="12.75" hidden="false" customHeight="true" outlineLevel="0" collapsed="false">
      <c r="A269" s="494"/>
      <c r="B269" s="165"/>
      <c r="C269" s="213"/>
      <c r="D269" s="246"/>
      <c r="E269" s="496"/>
      <c r="F269" s="499"/>
      <c r="G269" s="213"/>
      <c r="H269" s="213"/>
      <c r="I269" s="213"/>
      <c r="J269" s="213"/>
      <c r="K269" s="213"/>
      <c r="L269" s="213"/>
      <c r="M269" s="213"/>
      <c r="N269" s="213"/>
      <c r="O269" s="213"/>
    </row>
    <row r="270" customFormat="false" ht="12.75" hidden="false" customHeight="true" outlineLevel="0" collapsed="false">
      <c r="A270" s="494"/>
      <c r="B270" s="165"/>
      <c r="C270" s="213"/>
      <c r="D270" s="246"/>
      <c r="E270" s="496"/>
      <c r="F270" s="499"/>
      <c r="G270" s="213"/>
      <c r="H270" s="213"/>
      <c r="I270" s="213"/>
      <c r="J270" s="213"/>
      <c r="K270" s="213"/>
      <c r="L270" s="213"/>
      <c r="M270" s="213"/>
      <c r="N270" s="213"/>
      <c r="O270" s="213"/>
    </row>
    <row r="271" customFormat="false" ht="12.75" hidden="false" customHeight="true" outlineLevel="0" collapsed="false">
      <c r="A271" s="494"/>
      <c r="B271" s="165"/>
      <c r="C271" s="213"/>
      <c r="D271" s="246"/>
      <c r="E271" s="496"/>
      <c r="F271" s="499"/>
      <c r="G271" s="213"/>
      <c r="H271" s="213"/>
      <c r="I271" s="213"/>
      <c r="J271" s="213"/>
      <c r="K271" s="213"/>
      <c r="L271" s="213"/>
      <c r="M271" s="213"/>
      <c r="N271" s="213"/>
      <c r="O271" s="213"/>
    </row>
    <row r="272" customFormat="false" ht="12.75" hidden="false" customHeight="true" outlineLevel="0" collapsed="false">
      <c r="A272" s="494"/>
      <c r="B272" s="165"/>
      <c r="C272" s="213"/>
      <c r="D272" s="246"/>
      <c r="E272" s="496"/>
      <c r="F272" s="499"/>
      <c r="G272" s="213"/>
      <c r="H272" s="213"/>
      <c r="I272" s="213"/>
      <c r="J272" s="213"/>
      <c r="K272" s="213"/>
      <c r="L272" s="213"/>
      <c r="M272" s="213"/>
      <c r="N272" s="213"/>
      <c r="O272" s="213"/>
    </row>
    <row r="273" customFormat="false" ht="12.75" hidden="false" customHeight="true" outlineLevel="0" collapsed="false">
      <c r="A273" s="494"/>
      <c r="B273" s="165"/>
      <c r="C273" s="213"/>
      <c r="D273" s="246"/>
      <c r="E273" s="496"/>
      <c r="F273" s="499"/>
      <c r="G273" s="213"/>
      <c r="H273" s="213"/>
      <c r="I273" s="213"/>
      <c r="J273" s="213"/>
      <c r="K273" s="213"/>
      <c r="L273" s="213"/>
      <c r="M273" s="213"/>
      <c r="N273" s="213"/>
      <c r="O273" s="213"/>
    </row>
    <row r="274" customFormat="false" ht="12.75" hidden="false" customHeight="true" outlineLevel="0" collapsed="false">
      <c r="A274" s="494"/>
      <c r="B274" s="165"/>
      <c r="C274" s="213"/>
      <c r="D274" s="246"/>
      <c r="E274" s="496"/>
      <c r="F274" s="499"/>
      <c r="G274" s="213"/>
      <c r="H274" s="213"/>
      <c r="I274" s="213"/>
      <c r="J274" s="213"/>
      <c r="K274" s="213"/>
      <c r="L274" s="213"/>
      <c r="M274" s="213"/>
      <c r="N274" s="213"/>
      <c r="O274" s="213"/>
    </row>
    <row r="275" customFormat="false" ht="12.75" hidden="false" customHeight="true" outlineLevel="0" collapsed="false">
      <c r="A275" s="494"/>
      <c r="B275" s="165"/>
      <c r="C275" s="213"/>
      <c r="D275" s="213"/>
      <c r="E275" s="467" t="s">
        <v>275</v>
      </c>
      <c r="F275" s="500" t="n">
        <f aca="false">SUM(F257:F274)</f>
        <v>0</v>
      </c>
      <c r="G275" s="213"/>
      <c r="H275" s="213"/>
      <c r="I275" s="213"/>
      <c r="J275" s="213"/>
      <c r="K275" s="213"/>
      <c r="L275" s="213"/>
      <c r="M275" s="213"/>
      <c r="N275" s="213"/>
      <c r="O275" s="213"/>
    </row>
    <row r="276" customFormat="false" ht="12.75" hidden="false" customHeight="true" outlineLevel="0" collapsed="false">
      <c r="A276" s="501"/>
      <c r="B276" s="502"/>
      <c r="C276" s="503"/>
      <c r="D276" s="503"/>
      <c r="E276" s="504"/>
      <c r="F276" s="505"/>
      <c r="I276" s="213"/>
      <c r="J276" s="213"/>
      <c r="K276" s="213"/>
      <c r="L276" s="213"/>
      <c r="M276" s="213"/>
      <c r="N276" s="213"/>
      <c r="O276" s="213"/>
    </row>
    <row r="277" customFormat="false" ht="12.75" hidden="false" customHeight="true" outlineLevel="0" collapsed="false"/>
  </sheetData>
  <mergeCells count="11">
    <mergeCell ref="G6:H6"/>
    <mergeCell ref="F14:I14"/>
    <mergeCell ref="F34:G34"/>
    <mergeCell ref="A67:B67"/>
    <mergeCell ref="A120:B120"/>
    <mergeCell ref="C131:D131"/>
    <mergeCell ref="E131:G131"/>
    <mergeCell ref="D185:J185"/>
    <mergeCell ref="E186:I186"/>
    <mergeCell ref="D226:L226"/>
    <mergeCell ref="D256:E256"/>
  </mergeCells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drawing r:id="rId2"/>
  <legacyDrawing r:id="rId3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277"/>
  <sheetViews>
    <sheetView showFormulas="false" showGridLines="true" showRowColHeaders="true" showZeros="true" rightToLeft="false" tabSelected="false" showOutlineSymbols="true" defaultGridColor="true" view="normal" topLeftCell="R7" colorId="64" zoomScale="80" zoomScaleNormal="80" zoomScalePageLayoutView="100" workbookViewId="0">
      <selection pane="topLeft" activeCell="C174" activeCellId="0" sqref="C174:I174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49" width="25.41"/>
    <col collapsed="false" customWidth="true" hidden="false" outlineLevel="0" max="2" min="2" style="49" width="17.28"/>
    <col collapsed="false" customWidth="true" hidden="false" outlineLevel="0" max="3" min="3" style="49" width="14.41"/>
    <col collapsed="false" customWidth="true" hidden="false" outlineLevel="0" max="4" min="4" style="49" width="14.85"/>
    <col collapsed="false" customWidth="true" hidden="false" outlineLevel="0" max="5" min="5" style="49" width="17.28"/>
    <col collapsed="false" customWidth="true" hidden="false" outlineLevel="0" max="6" min="6" style="49" width="19.85"/>
    <col collapsed="false" customWidth="true" hidden="false" outlineLevel="0" max="7" min="7" style="49" width="16.99"/>
    <col collapsed="false" customWidth="true" hidden="false" outlineLevel="0" max="8" min="8" style="49" width="16.7"/>
    <col collapsed="false" customWidth="true" hidden="false" outlineLevel="0" max="9" min="9" style="49" width="19.85"/>
    <col collapsed="false" customWidth="true" hidden="false" outlineLevel="0" max="10" min="10" style="49" width="14.85"/>
    <col collapsed="false" customWidth="true" hidden="false" outlineLevel="0" max="11" min="11" style="49" width="16.84"/>
    <col collapsed="false" customWidth="true" hidden="false" outlineLevel="0" max="12" min="12" style="49" width="14.85"/>
    <col collapsed="false" customWidth="true" hidden="false" outlineLevel="0" max="13" min="13" style="49" width="15.28"/>
    <col collapsed="false" customWidth="true" hidden="false" outlineLevel="0" max="18" min="14" style="49" width="14.85"/>
    <col collapsed="false" customWidth="true" hidden="false" outlineLevel="0" max="19" min="19" style="49" width="20.85"/>
    <col collapsed="false" customWidth="true" hidden="false" outlineLevel="0" max="24" min="20" style="49" width="14.85"/>
    <col collapsed="false" customWidth="true" hidden="false" outlineLevel="0" max="25" min="25" style="49" width="15.41"/>
    <col collapsed="false" customWidth="true" hidden="false" outlineLevel="0" max="34" min="26" style="49" width="14.85"/>
    <col collapsed="false" customWidth="true" hidden="false" outlineLevel="0" max="35" min="35" style="49" width="13.85"/>
    <col collapsed="false" customWidth="true" hidden="false" outlineLevel="0" max="36" min="36" style="49" width="15.13"/>
    <col collapsed="false" customWidth="true" hidden="false" outlineLevel="0" max="37" min="37" style="49" width="16.13"/>
    <col collapsed="false" customWidth="true" hidden="false" outlineLevel="0" max="38" min="38" style="49" width="14.56"/>
    <col collapsed="false" customWidth="true" hidden="false" outlineLevel="0" max="39" min="39" style="49" width="11.99"/>
    <col collapsed="false" customWidth="true" hidden="false" outlineLevel="0" max="40" min="40" style="49" width="13.28"/>
    <col collapsed="false" customWidth="true" hidden="false" outlineLevel="0" max="41" min="41" style="49" width="11.56"/>
    <col collapsed="false" customWidth="true" hidden="false" outlineLevel="0" max="42" min="42" style="49" width="14.56"/>
    <col collapsed="false" customWidth="false" hidden="false" outlineLevel="0" max="257" min="43" style="49" width="9.14"/>
  </cols>
  <sheetData>
    <row r="1" customFormat="false" ht="18" hidden="false" customHeight="true" outlineLevel="0" collapsed="false">
      <c r="B1" s="120"/>
      <c r="C1" s="121"/>
      <c r="D1" s="122"/>
      <c r="E1" s="1" t="s">
        <v>102</v>
      </c>
      <c r="F1" s="1"/>
      <c r="G1" s="1"/>
      <c r="H1" s="1"/>
      <c r="I1" s="1"/>
      <c r="J1" s="1"/>
      <c r="K1" s="1"/>
      <c r="L1" s="1"/>
      <c r="M1" s="1"/>
      <c r="N1" s="1"/>
      <c r="O1" s="1"/>
      <c r="P1" s="1"/>
    </row>
    <row r="2" customFormat="false" ht="12.75" hidden="false" customHeight="true" outlineLevel="0" collapsed="false">
      <c r="A2" s="123" t="s">
        <v>103</v>
      </c>
      <c r="B2" s="124"/>
      <c r="D2" s="125"/>
      <c r="E2" s="98" t="s">
        <v>104</v>
      </c>
      <c r="F2" s="1"/>
      <c r="G2" s="1"/>
      <c r="H2" s="1"/>
      <c r="I2" s="1"/>
      <c r="J2" s="1"/>
      <c r="K2" s="1"/>
      <c r="L2" s="1"/>
      <c r="M2" s="1"/>
      <c r="N2" s="1"/>
      <c r="O2" s="1"/>
      <c r="P2" s="1"/>
      <c r="S2" s="1"/>
      <c r="T2" s="1"/>
      <c r="U2" s="1"/>
    </row>
    <row r="3" customFormat="false" ht="12.75" hidden="false" customHeight="true" outlineLevel="0" collapsed="false">
      <c r="A3" s="126" t="s">
        <v>105</v>
      </c>
      <c r="B3" s="127" t="s">
        <v>280</v>
      </c>
      <c r="C3" s="124"/>
      <c r="D3" s="128"/>
      <c r="E3" s="1" t="s">
        <v>107</v>
      </c>
      <c r="F3" s="1"/>
      <c r="G3" s="1"/>
      <c r="H3" s="1"/>
      <c r="I3" s="1"/>
      <c r="J3" s="1"/>
      <c r="K3" s="1"/>
      <c r="L3" s="1"/>
      <c r="M3" s="1"/>
      <c r="N3" s="1"/>
      <c r="O3" s="1"/>
      <c r="P3" s="1"/>
      <c r="S3" s="1"/>
      <c r="T3" s="1"/>
      <c r="U3" s="1"/>
    </row>
    <row r="4" customFormat="false" ht="12.75" hidden="false" customHeight="true" outlineLevel="0" collapsed="false">
      <c r="A4" s="126" t="s">
        <v>108</v>
      </c>
      <c r="B4" s="129" t="n">
        <f aca="false">'WSCC-N'!B4</f>
        <v>37165</v>
      </c>
      <c r="D4" s="130"/>
      <c r="E4" s="1" t="s">
        <v>109</v>
      </c>
      <c r="F4" s="1"/>
      <c r="G4" s="1"/>
      <c r="H4" s="1"/>
      <c r="I4" s="1"/>
      <c r="J4" s="131"/>
      <c r="K4" s="1"/>
      <c r="L4" s="1"/>
      <c r="M4" s="1"/>
      <c r="N4" s="1"/>
      <c r="O4" s="1"/>
      <c r="P4" s="1"/>
      <c r="S4" s="1"/>
      <c r="T4" s="1"/>
      <c r="U4" s="1"/>
    </row>
    <row r="5" customFormat="false" ht="12.75" hidden="false" customHeight="true" outlineLevel="0" collapsed="false">
      <c r="A5" s="126" t="s">
        <v>110</v>
      </c>
      <c r="B5" s="132" t="n">
        <f aca="false">'WSCC-N'!B5</f>
        <v>37195</v>
      </c>
      <c r="C5" s="133"/>
      <c r="J5" s="134"/>
      <c r="K5" s="1"/>
      <c r="S5" s="135"/>
      <c r="T5" s="135"/>
      <c r="U5" s="135"/>
      <c r="V5" s="135"/>
      <c r="W5" s="135"/>
      <c r="X5" s="135"/>
      <c r="Y5" s="135"/>
      <c r="Z5" s="135"/>
      <c r="AA5" s="135"/>
      <c r="AB5" s="135"/>
      <c r="AC5" s="136"/>
      <c r="AD5" s="136"/>
      <c r="AE5" s="136"/>
      <c r="AF5" s="136"/>
      <c r="AG5" s="136"/>
      <c r="AH5" s="136"/>
      <c r="AI5" s="136"/>
      <c r="AJ5" s="136"/>
    </row>
    <row r="6" customFormat="false" ht="12.75" hidden="false" customHeight="true" outlineLevel="0" collapsed="false">
      <c r="A6" s="137"/>
      <c r="B6" s="138"/>
      <c r="C6" s="133"/>
      <c r="D6" s="139" t="s">
        <v>111</v>
      </c>
      <c r="E6" s="1"/>
      <c r="F6" s="140" t="s">
        <v>112</v>
      </c>
      <c r="G6" s="141" t="s">
        <v>113</v>
      </c>
      <c r="H6" s="141"/>
      <c r="I6" s="142" t="s">
        <v>114</v>
      </c>
      <c r="J6" s="143"/>
      <c r="K6" s="1"/>
      <c r="L6" s="1"/>
      <c r="M6" s="1"/>
      <c r="N6" s="144" t="s">
        <v>115</v>
      </c>
      <c r="O6" s="144" t="s">
        <v>116</v>
      </c>
      <c r="P6" s="144" t="s">
        <v>117</v>
      </c>
      <c r="Q6" s="1"/>
      <c r="R6" s="1"/>
      <c r="S6" s="145"/>
      <c r="T6" s="146" t="s">
        <v>118</v>
      </c>
      <c r="U6" s="146" t="s">
        <v>118</v>
      </c>
      <c r="V6" s="147" t="s">
        <v>119</v>
      </c>
      <c r="W6" s="147" t="s">
        <v>120</v>
      </c>
      <c r="X6" s="147" t="s">
        <v>121</v>
      </c>
      <c r="Y6" s="147" t="s">
        <v>122</v>
      </c>
      <c r="Z6" s="147" t="s">
        <v>123</v>
      </c>
      <c r="AA6" s="147" t="s">
        <v>124</v>
      </c>
      <c r="AB6" s="147" t="s">
        <v>80</v>
      </c>
      <c r="AC6" s="147" t="s">
        <v>80</v>
      </c>
      <c r="AD6" s="147" t="s">
        <v>125</v>
      </c>
      <c r="AE6" s="147" t="s">
        <v>41</v>
      </c>
      <c r="AF6" s="147" t="s">
        <v>126</v>
      </c>
      <c r="AG6" s="147" t="s">
        <v>127</v>
      </c>
      <c r="AH6" s="147" t="s">
        <v>126</v>
      </c>
      <c r="AI6" s="147" t="s">
        <v>127</v>
      </c>
      <c r="AJ6" s="147" t="s">
        <v>128</v>
      </c>
    </row>
    <row r="7" customFormat="false" ht="12.75" hidden="false" customHeight="true" outlineLevel="0" collapsed="false">
      <c r="A7" s="148" t="s">
        <v>129</v>
      </c>
      <c r="C7" s="1"/>
      <c r="D7" s="149" t="s">
        <v>130</v>
      </c>
      <c r="E7" s="28" t="s">
        <v>131</v>
      </c>
      <c r="F7" s="150"/>
      <c r="G7" s="151" t="s">
        <v>126</v>
      </c>
      <c r="H7" s="152" t="s">
        <v>127</v>
      </c>
      <c r="I7" s="153" t="s">
        <v>126</v>
      </c>
      <c r="J7" s="154" t="s">
        <v>132</v>
      </c>
      <c r="K7" s="1"/>
      <c r="L7" s="1"/>
      <c r="M7" s="1"/>
      <c r="N7" s="144" t="s">
        <v>133</v>
      </c>
      <c r="O7" s="155"/>
      <c r="P7" s="155"/>
      <c r="Q7" s="1"/>
      <c r="R7" s="1"/>
      <c r="S7" s="156"/>
      <c r="T7" s="157" t="s">
        <v>134</v>
      </c>
      <c r="U7" s="157" t="s">
        <v>135</v>
      </c>
      <c r="V7" s="157" t="s">
        <v>136</v>
      </c>
      <c r="W7" s="157" t="s">
        <v>136</v>
      </c>
      <c r="X7" s="157"/>
      <c r="Y7" s="157" t="s">
        <v>81</v>
      </c>
      <c r="Z7" s="157" t="s">
        <v>81</v>
      </c>
      <c r="AA7" s="157"/>
      <c r="AB7" s="157" t="s">
        <v>137</v>
      </c>
      <c r="AC7" s="157"/>
      <c r="AD7" s="157"/>
      <c r="AE7" s="157"/>
      <c r="AF7" s="157" t="s">
        <v>122</v>
      </c>
      <c r="AG7" s="157" t="s">
        <v>122</v>
      </c>
      <c r="AH7" s="157" t="s">
        <v>123</v>
      </c>
      <c r="AI7" s="157" t="s">
        <v>123</v>
      </c>
      <c r="AJ7" s="157" t="s">
        <v>138</v>
      </c>
    </row>
    <row r="8" customFormat="false" ht="12.75" hidden="false" customHeight="true" outlineLevel="0" collapsed="false">
      <c r="A8" s="49" t="s">
        <v>139</v>
      </c>
      <c r="C8" s="1"/>
      <c r="D8" s="158" t="n">
        <f aca="false">VLOOKUP($B$5,$S$8:$AG$38,2,0)+E8+E9+E10</f>
        <v>0</v>
      </c>
      <c r="E8" s="159"/>
      <c r="F8" s="160" t="s">
        <v>122</v>
      </c>
      <c r="G8" s="161"/>
      <c r="H8" s="161"/>
      <c r="I8" s="162"/>
      <c r="J8" s="163" t="n">
        <f aca="false">H8-I8</f>
        <v>0</v>
      </c>
      <c r="K8" s="1"/>
      <c r="L8" s="1"/>
      <c r="M8" s="1"/>
      <c r="N8" s="164" t="n">
        <v>0</v>
      </c>
      <c r="O8" s="164" t="n">
        <f aca="false">D16-P16</f>
        <v>0</v>
      </c>
      <c r="P8" s="164" t="n">
        <v>0</v>
      </c>
      <c r="Q8" s="1"/>
      <c r="R8" s="1"/>
      <c r="S8" s="165" t="n">
        <f aca="false">B4</f>
        <v>37165</v>
      </c>
      <c r="T8" s="166"/>
      <c r="U8" s="166"/>
      <c r="V8" s="166"/>
      <c r="W8" s="166"/>
      <c r="X8" s="166"/>
      <c r="Y8" s="166"/>
      <c r="Z8" s="166"/>
      <c r="AA8" s="166"/>
      <c r="AB8" s="166"/>
      <c r="AC8" s="166"/>
      <c r="AD8" s="166"/>
      <c r="AE8" s="166"/>
      <c r="AF8" s="166"/>
      <c r="AG8" s="166"/>
      <c r="AH8" s="166"/>
      <c r="AI8" s="166"/>
      <c r="AJ8" s="166"/>
    </row>
    <row r="9" customFormat="false" ht="12.75" hidden="false" customHeight="true" outlineLevel="0" collapsed="false">
      <c r="A9" s="49" t="s">
        <v>140</v>
      </c>
      <c r="C9" s="1"/>
      <c r="D9" s="161" t="n">
        <f aca="false">VLOOKUP($B$5,$S$8:$AG$38,3,0)</f>
        <v>0</v>
      </c>
      <c r="E9" s="125"/>
      <c r="F9" s="160" t="s">
        <v>123</v>
      </c>
      <c r="G9" s="161"/>
      <c r="H9" s="161"/>
      <c r="I9" s="162"/>
      <c r="J9" s="163" t="n">
        <f aca="false">H9-I9</f>
        <v>0</v>
      </c>
      <c r="K9" s="1"/>
      <c r="L9" s="1"/>
      <c r="M9" s="1"/>
      <c r="N9" s="167" t="n">
        <v>0</v>
      </c>
      <c r="O9" s="168"/>
      <c r="P9" s="167" t="n">
        <v>0</v>
      </c>
      <c r="Q9" s="1"/>
      <c r="R9" s="1"/>
      <c r="S9" s="165" t="n">
        <f aca="false">+S8+1</f>
        <v>37166</v>
      </c>
      <c r="T9" s="166"/>
      <c r="U9" s="166"/>
      <c r="V9" s="166"/>
      <c r="W9" s="166"/>
      <c r="X9" s="166"/>
      <c r="Y9" s="166"/>
      <c r="Z9" s="166"/>
      <c r="AA9" s="166"/>
      <c r="AB9" s="166"/>
      <c r="AC9" s="166"/>
      <c r="AD9" s="166"/>
      <c r="AE9" s="166"/>
      <c r="AF9" s="166"/>
      <c r="AG9" s="166"/>
      <c r="AH9" s="166"/>
      <c r="AI9" s="166"/>
      <c r="AJ9" s="166"/>
    </row>
    <row r="10" customFormat="false" ht="12.75" hidden="false" customHeight="true" outlineLevel="0" collapsed="false">
      <c r="A10" s="49" t="s">
        <v>141</v>
      </c>
      <c r="C10" s="1"/>
      <c r="D10" s="169" t="n">
        <v>0</v>
      </c>
      <c r="E10" s="125"/>
      <c r="F10" s="160" t="s">
        <v>142</v>
      </c>
      <c r="G10" s="170" t="n">
        <f aca="false">SUM(G8:G9)</f>
        <v>0</v>
      </c>
      <c r="H10" s="171" t="n">
        <f aca="false">SUM(H8:H9)</f>
        <v>0</v>
      </c>
      <c r="I10" s="171" t="n">
        <v>0</v>
      </c>
      <c r="J10" s="172" t="n">
        <f aca="false">H10-I10</f>
        <v>0</v>
      </c>
      <c r="K10" s="1"/>
      <c r="L10" s="1"/>
      <c r="M10" s="1"/>
      <c r="N10" s="167" t="n">
        <v>0</v>
      </c>
      <c r="O10" s="168"/>
      <c r="P10" s="167" t="n">
        <v>0</v>
      </c>
      <c r="Q10" s="1"/>
      <c r="R10" s="1"/>
      <c r="S10" s="165" t="n">
        <f aca="false">+S9+1</f>
        <v>37167</v>
      </c>
      <c r="T10" s="166"/>
      <c r="U10" s="166"/>
      <c r="V10" s="166"/>
      <c r="W10" s="166"/>
      <c r="X10" s="166"/>
      <c r="Y10" s="166"/>
      <c r="Z10" s="166"/>
      <c r="AA10" s="166"/>
      <c r="AB10" s="166"/>
      <c r="AC10" s="166"/>
      <c r="AD10" s="166"/>
      <c r="AE10" s="166"/>
      <c r="AF10" s="166"/>
      <c r="AG10" s="166"/>
      <c r="AH10" s="166"/>
      <c r="AI10" s="166"/>
      <c r="AJ10" s="166"/>
    </row>
    <row r="11" customFormat="false" ht="12.75" hidden="false" customHeight="true" outlineLevel="0" collapsed="false">
      <c r="A11" s="49" t="s">
        <v>143</v>
      </c>
      <c r="D11" s="169" t="n">
        <v>0</v>
      </c>
      <c r="E11" s="1"/>
      <c r="F11" s="173"/>
      <c r="G11" s="174"/>
      <c r="H11" s="174"/>
      <c r="I11" s="174"/>
      <c r="J11" s="175"/>
      <c r="K11" s="1"/>
      <c r="L11" s="1"/>
      <c r="M11" s="1"/>
      <c r="N11" s="167" t="n">
        <v>0</v>
      </c>
      <c r="O11" s="168"/>
      <c r="P11" s="167" t="n">
        <v>0</v>
      </c>
      <c r="Q11" s="1"/>
      <c r="R11" s="1"/>
      <c r="S11" s="165" t="n">
        <f aca="false">+S10+1</f>
        <v>37168</v>
      </c>
      <c r="T11" s="166"/>
      <c r="U11" s="166"/>
      <c r="V11" s="166"/>
      <c r="W11" s="166"/>
      <c r="X11" s="166"/>
      <c r="Y11" s="166"/>
      <c r="Z11" s="166"/>
      <c r="AA11" s="166"/>
      <c r="AB11" s="166"/>
      <c r="AC11" s="166"/>
      <c r="AD11" s="166"/>
      <c r="AE11" s="166"/>
      <c r="AF11" s="166"/>
      <c r="AG11" s="166"/>
      <c r="AH11" s="166"/>
      <c r="AI11" s="166"/>
      <c r="AJ11" s="166"/>
    </row>
    <row r="12" customFormat="false" ht="12.75" hidden="false" customHeight="true" outlineLevel="0" collapsed="false">
      <c r="A12" s="49" t="s">
        <v>144</v>
      </c>
      <c r="D12" s="169" t="n">
        <v>0</v>
      </c>
      <c r="E12" s="1"/>
      <c r="F12" s="1"/>
      <c r="G12" s="1"/>
      <c r="H12" s="1"/>
      <c r="I12" s="1"/>
      <c r="J12" s="176"/>
      <c r="K12" s="1"/>
      <c r="L12" s="1"/>
      <c r="M12" s="1"/>
      <c r="N12" s="167" t="n">
        <v>0</v>
      </c>
      <c r="O12" s="168"/>
      <c r="P12" s="167" t="n">
        <v>0</v>
      </c>
      <c r="Q12" s="1"/>
      <c r="R12" s="1"/>
      <c r="S12" s="165" t="n">
        <f aca="false">+S11+1</f>
        <v>37169</v>
      </c>
      <c r="T12" s="166"/>
      <c r="U12" s="166"/>
      <c r="V12" s="166"/>
      <c r="W12" s="166"/>
      <c r="X12" s="166"/>
      <c r="Y12" s="166"/>
      <c r="Z12" s="166"/>
      <c r="AA12" s="166"/>
      <c r="AB12" s="166"/>
      <c r="AC12" s="166"/>
      <c r="AD12" s="166"/>
      <c r="AE12" s="166"/>
      <c r="AF12" s="166"/>
      <c r="AG12" s="166"/>
      <c r="AH12" s="166"/>
      <c r="AI12" s="166"/>
      <c r="AJ12" s="166"/>
    </row>
    <row r="13" customFormat="false" ht="12.75" hidden="false" customHeight="true" outlineLevel="0" collapsed="false">
      <c r="A13" s="49" t="s">
        <v>145</v>
      </c>
      <c r="D13" s="177" t="n">
        <v>0</v>
      </c>
      <c r="E13" s="1"/>
      <c r="F13" s="1"/>
      <c r="G13" s="1"/>
      <c r="H13" s="59"/>
      <c r="I13" s="1"/>
      <c r="J13" s="134"/>
      <c r="K13" s="1"/>
      <c r="L13" s="1"/>
      <c r="M13" s="1"/>
      <c r="N13" s="167" t="n">
        <v>0</v>
      </c>
      <c r="O13" s="168"/>
      <c r="P13" s="167" t="n">
        <v>0</v>
      </c>
      <c r="Q13" s="1"/>
      <c r="R13" s="1"/>
      <c r="S13" s="165" t="n">
        <f aca="false">+S12+1</f>
        <v>37170</v>
      </c>
      <c r="T13" s="166"/>
      <c r="U13" s="166"/>
      <c r="V13" s="166"/>
      <c r="W13" s="166"/>
      <c r="X13" s="166"/>
      <c r="Y13" s="166"/>
      <c r="Z13" s="166"/>
      <c r="AA13" s="166"/>
      <c r="AB13" s="166"/>
      <c r="AC13" s="166"/>
      <c r="AD13" s="166"/>
      <c r="AE13" s="166"/>
      <c r="AF13" s="166"/>
      <c r="AG13" s="166"/>
      <c r="AH13" s="166"/>
      <c r="AI13" s="166"/>
      <c r="AJ13" s="166"/>
    </row>
    <row r="14" customFormat="false" ht="12.75" hidden="false" customHeight="true" outlineLevel="0" collapsed="false">
      <c r="A14" s="49" t="s">
        <v>146</v>
      </c>
      <c r="D14" s="177" t="n">
        <f aca="false">+J220</f>
        <v>0</v>
      </c>
      <c r="E14" s="1"/>
      <c r="F14" s="178" t="s">
        <v>147</v>
      </c>
      <c r="G14" s="178"/>
      <c r="H14" s="178"/>
      <c r="I14" s="178"/>
      <c r="J14" s="134"/>
      <c r="K14" s="1"/>
      <c r="L14" s="1"/>
      <c r="M14" s="1"/>
      <c r="N14" s="167" t="n">
        <v>0</v>
      </c>
      <c r="O14" s="168"/>
      <c r="P14" s="167" t="n">
        <v>0</v>
      </c>
      <c r="Q14" s="1"/>
      <c r="R14" s="1"/>
      <c r="S14" s="165" t="n">
        <f aca="false">+S13+1</f>
        <v>37171</v>
      </c>
      <c r="T14" s="166"/>
      <c r="U14" s="166"/>
      <c r="V14" s="166"/>
      <c r="W14" s="166"/>
      <c r="X14" s="166"/>
      <c r="Y14" s="166"/>
      <c r="Z14" s="166"/>
      <c r="AA14" s="166"/>
      <c r="AB14" s="166"/>
      <c r="AC14" s="166"/>
      <c r="AD14" s="166"/>
      <c r="AE14" s="166"/>
      <c r="AF14" s="166"/>
      <c r="AG14" s="166"/>
      <c r="AH14" s="166"/>
      <c r="AI14" s="166"/>
      <c r="AJ14" s="166"/>
    </row>
    <row r="15" customFormat="false" ht="12.75" hidden="false" customHeight="true" outlineLevel="0" collapsed="false">
      <c r="A15" s="1"/>
      <c r="D15" s="177"/>
      <c r="F15" s="150"/>
      <c r="G15" s="179" t="s">
        <v>148</v>
      </c>
      <c r="H15" s="180"/>
      <c r="I15" s="181"/>
      <c r="J15" s="176"/>
      <c r="K15" s="1"/>
      <c r="L15" s="1"/>
      <c r="M15" s="1"/>
      <c r="N15" s="167"/>
      <c r="O15" s="168"/>
      <c r="P15" s="167"/>
      <c r="Q15" s="1"/>
      <c r="R15" s="1"/>
      <c r="S15" s="165" t="n">
        <f aca="false">+S14+1</f>
        <v>37172</v>
      </c>
      <c r="T15" s="166"/>
      <c r="U15" s="166"/>
      <c r="V15" s="166"/>
      <c r="W15" s="166"/>
      <c r="X15" s="166"/>
      <c r="Y15" s="166"/>
      <c r="Z15" s="166"/>
      <c r="AA15" s="166"/>
      <c r="AB15" s="166"/>
      <c r="AC15" s="166"/>
      <c r="AD15" s="166"/>
      <c r="AE15" s="166"/>
      <c r="AF15" s="166"/>
      <c r="AG15" s="166"/>
      <c r="AH15" s="166"/>
      <c r="AI15" s="166"/>
      <c r="AJ15" s="166"/>
    </row>
    <row r="16" customFormat="false" ht="12.75" hidden="false" customHeight="true" outlineLevel="0" collapsed="false">
      <c r="A16" s="155" t="s">
        <v>17</v>
      </c>
      <c r="D16" s="182" t="n">
        <f aca="false">SUM(D8:D15)</f>
        <v>0</v>
      </c>
      <c r="E16" s="1"/>
      <c r="F16" s="183" t="s">
        <v>149</v>
      </c>
      <c r="G16" s="184" t="s">
        <v>150</v>
      </c>
      <c r="H16" s="185" t="s">
        <v>151</v>
      </c>
      <c r="I16" s="186" t="s">
        <v>142</v>
      </c>
      <c r="J16" s="176"/>
      <c r="K16" s="1"/>
      <c r="L16" s="1"/>
      <c r="M16" s="1"/>
      <c r="N16" s="182" t="n">
        <v>0</v>
      </c>
      <c r="O16" s="182" t="n">
        <f aca="false">SUM(O8:O14)</f>
        <v>0</v>
      </c>
      <c r="P16" s="182" t="n">
        <v>0</v>
      </c>
      <c r="Q16" s="1"/>
      <c r="R16" s="1"/>
      <c r="S16" s="165" t="n">
        <f aca="false">+S15+1</f>
        <v>37173</v>
      </c>
      <c r="T16" s="166"/>
      <c r="U16" s="166"/>
      <c r="V16" s="166"/>
      <c r="W16" s="166"/>
      <c r="X16" s="166"/>
      <c r="Y16" s="166"/>
      <c r="Z16" s="166"/>
      <c r="AA16" s="166"/>
      <c r="AB16" s="166"/>
      <c r="AC16" s="166"/>
      <c r="AD16" s="166"/>
      <c r="AE16" s="166"/>
      <c r="AF16" s="166"/>
      <c r="AG16" s="166"/>
      <c r="AH16" s="166"/>
      <c r="AI16" s="166"/>
      <c r="AJ16" s="166"/>
    </row>
    <row r="17" customFormat="false" ht="12.75" hidden="false" customHeight="true" outlineLevel="0" collapsed="false">
      <c r="A17" s="1"/>
      <c r="D17" s="1"/>
      <c r="E17" s="1"/>
      <c r="F17" s="187"/>
      <c r="G17" s="188"/>
      <c r="H17" s="189"/>
      <c r="I17" s="190"/>
      <c r="J17" s="176"/>
      <c r="K17" s="1"/>
      <c r="L17" s="1"/>
      <c r="M17" s="1"/>
      <c r="N17" s="1"/>
      <c r="P17" s="1"/>
      <c r="Q17" s="1"/>
      <c r="R17" s="1"/>
      <c r="S17" s="165" t="n">
        <f aca="false">+S16+1</f>
        <v>37174</v>
      </c>
      <c r="T17" s="166"/>
      <c r="U17" s="166"/>
      <c r="V17" s="166"/>
      <c r="W17" s="166"/>
      <c r="X17" s="166"/>
      <c r="Y17" s="166"/>
      <c r="Z17" s="166"/>
      <c r="AA17" s="166"/>
      <c r="AB17" s="166"/>
      <c r="AC17" s="166"/>
      <c r="AD17" s="166"/>
      <c r="AE17" s="166"/>
      <c r="AF17" s="166"/>
      <c r="AG17" s="166"/>
      <c r="AH17" s="166"/>
      <c r="AI17" s="166"/>
      <c r="AJ17" s="166"/>
    </row>
    <row r="18" customFormat="false" ht="12.75" hidden="false" customHeight="true" outlineLevel="0" collapsed="false">
      <c r="A18" s="148" t="s">
        <v>152</v>
      </c>
      <c r="D18" s="136"/>
      <c r="E18" s="1"/>
      <c r="F18" s="191" t="s">
        <v>153</v>
      </c>
      <c r="G18" s="192" t="n">
        <v>1</v>
      </c>
      <c r="H18" s="161" t="n">
        <f aca="false">VLOOKUP($B$5,$S$8:$AG$38,6,0)</f>
        <v>0</v>
      </c>
      <c r="I18" s="193" t="n">
        <f aca="false">H18*G18</f>
        <v>0</v>
      </c>
      <c r="J18" s="176"/>
      <c r="K18" s="1"/>
      <c r="L18" s="1"/>
      <c r="M18" s="1"/>
      <c r="Q18" s="1"/>
      <c r="R18" s="1"/>
      <c r="S18" s="165" t="n">
        <f aca="false">+S17+1</f>
        <v>37175</v>
      </c>
      <c r="T18" s="166"/>
      <c r="U18" s="166"/>
      <c r="V18" s="166"/>
      <c r="W18" s="166"/>
      <c r="X18" s="166"/>
      <c r="Y18" s="166"/>
      <c r="Z18" s="166"/>
      <c r="AA18" s="166"/>
      <c r="AB18" s="166"/>
      <c r="AC18" s="166"/>
      <c r="AD18" s="166"/>
      <c r="AE18" s="166"/>
      <c r="AF18" s="166"/>
      <c r="AG18" s="166"/>
      <c r="AH18" s="166"/>
      <c r="AI18" s="166"/>
      <c r="AJ18" s="166"/>
    </row>
    <row r="19" customFormat="false" ht="12.75" hidden="false" customHeight="true" outlineLevel="0" collapsed="false">
      <c r="A19" s="1" t="s">
        <v>154</v>
      </c>
      <c r="D19" s="161" t="n">
        <f aca="false">VLOOKUP($B$5,$S$8:$AG$38,11,0)</f>
        <v>0</v>
      </c>
      <c r="E19" s="1"/>
      <c r="F19" s="194" t="s">
        <v>155</v>
      </c>
      <c r="G19" s="195" t="n">
        <v>8.57</v>
      </c>
      <c r="H19" s="196"/>
      <c r="I19" s="197" t="n">
        <f aca="false">H18*G19</f>
        <v>0</v>
      </c>
      <c r="J19" s="176"/>
      <c r="K19" s="1"/>
      <c r="L19" s="1"/>
      <c r="M19" s="1"/>
      <c r="N19" s="198" t="n">
        <v>0</v>
      </c>
      <c r="O19" s="199" t="n">
        <f aca="false">D24-P24</f>
        <v>0</v>
      </c>
      <c r="P19" s="164" t="n">
        <v>0</v>
      </c>
      <c r="Q19" s="1"/>
      <c r="R19" s="1"/>
      <c r="S19" s="165" t="n">
        <f aca="false">+S18+1</f>
        <v>37176</v>
      </c>
      <c r="T19" s="166"/>
      <c r="U19" s="166"/>
      <c r="V19" s="166"/>
      <c r="W19" s="166"/>
      <c r="X19" s="166"/>
      <c r="Y19" s="166"/>
      <c r="Z19" s="166"/>
      <c r="AA19" s="166"/>
      <c r="AB19" s="166"/>
      <c r="AC19" s="166"/>
      <c r="AD19" s="166"/>
      <c r="AE19" s="166"/>
      <c r="AF19" s="166"/>
      <c r="AG19" s="166"/>
      <c r="AH19" s="166"/>
      <c r="AI19" s="166"/>
      <c r="AJ19" s="166"/>
    </row>
    <row r="20" customFormat="false" ht="12.75" hidden="false" customHeight="true" outlineLevel="0" collapsed="false">
      <c r="A20" s="49" t="s">
        <v>156</v>
      </c>
      <c r="D20" s="177" t="n">
        <v>0</v>
      </c>
      <c r="E20" s="1"/>
      <c r="F20" s="194"/>
      <c r="G20" s="200"/>
      <c r="H20" s="196"/>
      <c r="I20" s="197"/>
      <c r="J20" s="176"/>
      <c r="K20" s="1"/>
      <c r="L20" s="1"/>
      <c r="M20" s="1"/>
      <c r="N20" s="167" t="n">
        <v>0</v>
      </c>
      <c r="O20" s="167"/>
      <c r="P20" s="201" t="n">
        <v>0</v>
      </c>
      <c r="Q20" s="1"/>
      <c r="R20" s="1"/>
      <c r="S20" s="165" t="n">
        <f aca="false">+S19+1</f>
        <v>37177</v>
      </c>
      <c r="T20" s="166"/>
      <c r="U20" s="166"/>
      <c r="V20" s="166"/>
      <c r="W20" s="166"/>
      <c r="X20" s="166"/>
      <c r="Y20" s="166"/>
      <c r="Z20" s="166"/>
      <c r="AA20" s="166"/>
      <c r="AB20" s="166"/>
      <c r="AC20" s="166"/>
      <c r="AD20" s="166"/>
      <c r="AE20" s="166"/>
      <c r="AF20" s="166"/>
      <c r="AG20" s="166"/>
      <c r="AH20" s="166"/>
      <c r="AI20" s="166"/>
      <c r="AJ20" s="166"/>
    </row>
    <row r="21" customFormat="false" ht="12.75" hidden="false" customHeight="true" outlineLevel="0" collapsed="false">
      <c r="A21" s="1"/>
      <c r="D21" s="202"/>
      <c r="E21" s="1"/>
      <c r="F21" s="191" t="s">
        <v>157</v>
      </c>
      <c r="G21" s="203"/>
      <c r="H21" s="161" t="n">
        <f aca="false">VLOOKUP($B$5,$S$8:$AG$38,4,0)</f>
        <v>0</v>
      </c>
      <c r="I21" s="193" t="n">
        <f aca="false">H21</f>
        <v>0</v>
      </c>
      <c r="J21" s="176"/>
      <c r="K21" s="1"/>
      <c r="L21" s="1"/>
      <c r="M21" s="1"/>
      <c r="N21" s="167"/>
      <c r="O21" s="167"/>
      <c r="P21" s="201"/>
      <c r="Q21" s="1"/>
      <c r="R21" s="1"/>
      <c r="S21" s="165" t="n">
        <f aca="false">+S20+1</f>
        <v>37178</v>
      </c>
      <c r="T21" s="166"/>
      <c r="U21" s="166"/>
      <c r="V21" s="166"/>
      <c r="W21" s="166"/>
      <c r="X21" s="166"/>
      <c r="Y21" s="166"/>
      <c r="Z21" s="166"/>
      <c r="AA21" s="166"/>
      <c r="AB21" s="166"/>
      <c r="AC21" s="166"/>
      <c r="AD21" s="166"/>
      <c r="AE21" s="166"/>
      <c r="AF21" s="166"/>
      <c r="AG21" s="166"/>
      <c r="AH21" s="166"/>
      <c r="AI21" s="166"/>
      <c r="AJ21" s="166"/>
    </row>
    <row r="22" customFormat="false" ht="12.75" hidden="false" customHeight="true" outlineLevel="0" collapsed="false">
      <c r="D22" s="177"/>
      <c r="E22" s="1"/>
      <c r="F22" s="191" t="s">
        <v>158</v>
      </c>
      <c r="G22" s="203"/>
      <c r="H22" s="161" t="n">
        <f aca="false">VLOOKUP($B$5,$S$8:$AG$38,5,0)</f>
        <v>0</v>
      </c>
      <c r="I22" s="193" t="n">
        <f aca="false">H22</f>
        <v>0</v>
      </c>
      <c r="J22" s="176"/>
      <c r="K22" s="1"/>
      <c r="L22" s="1"/>
      <c r="M22" s="4"/>
      <c r="N22" s="167"/>
      <c r="O22" s="167"/>
      <c r="P22" s="201"/>
      <c r="Q22" s="1"/>
      <c r="R22" s="1"/>
      <c r="S22" s="165" t="n">
        <f aca="false">+S21+1</f>
        <v>37179</v>
      </c>
      <c r="T22" s="166"/>
      <c r="U22" s="166"/>
      <c r="V22" s="166"/>
      <c r="W22" s="166"/>
      <c r="X22" s="166"/>
      <c r="Y22" s="166"/>
      <c r="Z22" s="166"/>
      <c r="AA22" s="166"/>
      <c r="AB22" s="166"/>
      <c r="AC22" s="166"/>
      <c r="AD22" s="166"/>
      <c r="AE22" s="166"/>
      <c r="AF22" s="166"/>
      <c r="AG22" s="166"/>
      <c r="AH22" s="166"/>
      <c r="AI22" s="166"/>
      <c r="AJ22" s="166"/>
    </row>
    <row r="23" customFormat="false" ht="12.75" hidden="false" customHeight="true" outlineLevel="0" collapsed="false">
      <c r="D23" s="204"/>
      <c r="E23" s="1"/>
      <c r="F23" s="205" t="s">
        <v>159</v>
      </c>
      <c r="G23" s="206"/>
      <c r="H23" s="207"/>
      <c r="I23" s="208" t="n">
        <f aca="false">SUM(I21:I22)</f>
        <v>0</v>
      </c>
      <c r="J23" s="176"/>
      <c r="K23" s="1"/>
      <c r="L23" s="1"/>
      <c r="M23" s="4"/>
      <c r="N23" s="167"/>
      <c r="O23" s="167"/>
      <c r="P23" s="201"/>
      <c r="Q23" s="1"/>
      <c r="R23" s="1"/>
      <c r="S23" s="165" t="n">
        <f aca="false">+S22+1</f>
        <v>37180</v>
      </c>
      <c r="T23" s="166"/>
      <c r="U23" s="166"/>
      <c r="V23" s="166"/>
      <c r="W23" s="166"/>
      <c r="X23" s="166"/>
      <c r="Y23" s="166"/>
      <c r="Z23" s="166"/>
      <c r="AA23" s="166"/>
      <c r="AB23" s="166"/>
      <c r="AC23" s="166"/>
      <c r="AD23" s="166"/>
      <c r="AE23" s="166"/>
      <c r="AF23" s="166"/>
      <c r="AG23" s="166"/>
      <c r="AH23" s="166"/>
      <c r="AI23" s="166"/>
      <c r="AJ23" s="166"/>
    </row>
    <row r="24" customFormat="false" ht="12.75" hidden="false" customHeight="true" outlineLevel="0" collapsed="false">
      <c r="A24" s="155" t="s">
        <v>160</v>
      </c>
      <c r="D24" s="209" t="n">
        <f aca="false">SUM(D19:D22)</f>
        <v>0</v>
      </c>
      <c r="E24" s="1"/>
      <c r="F24" s="210" t="s">
        <v>161</v>
      </c>
      <c r="G24" s="211"/>
      <c r="H24" s="212"/>
      <c r="I24" s="190"/>
      <c r="J24" s="1"/>
      <c r="K24" s="1"/>
      <c r="L24" s="1"/>
      <c r="M24" s="1"/>
      <c r="N24" s="209" t="n">
        <v>0</v>
      </c>
      <c r="O24" s="209" t="n">
        <f aca="false">SUM(O19:O22)</f>
        <v>0</v>
      </c>
      <c r="P24" s="209" t="n">
        <v>0</v>
      </c>
      <c r="Q24" s="1"/>
      <c r="R24" s="1"/>
      <c r="S24" s="165" t="n">
        <f aca="false">+S23+1</f>
        <v>37181</v>
      </c>
      <c r="T24" s="166"/>
      <c r="U24" s="166"/>
      <c r="V24" s="166"/>
      <c r="W24" s="166"/>
      <c r="X24" s="166"/>
      <c r="Y24" s="166"/>
      <c r="Z24" s="166"/>
      <c r="AA24" s="166"/>
      <c r="AB24" s="166"/>
      <c r="AC24" s="166"/>
      <c r="AD24" s="166"/>
      <c r="AE24" s="166"/>
      <c r="AF24" s="166"/>
      <c r="AG24" s="166"/>
      <c r="AH24" s="166"/>
      <c r="AI24" s="166"/>
      <c r="AJ24" s="166"/>
    </row>
    <row r="25" customFormat="false" ht="12.75" hidden="false" customHeight="true" outlineLevel="0" collapsed="false">
      <c r="A25" s="1"/>
      <c r="D25" s="70"/>
      <c r="E25" s="1"/>
      <c r="F25" s="194" t="s">
        <v>157</v>
      </c>
      <c r="G25" s="9"/>
      <c r="H25" s="9"/>
      <c r="I25" s="193" t="n">
        <v>0</v>
      </c>
      <c r="J25" s="1"/>
      <c r="K25" s="1"/>
      <c r="L25" s="1"/>
      <c r="M25" s="1"/>
      <c r="N25" s="213"/>
      <c r="O25" s="213"/>
      <c r="P25" s="213"/>
      <c r="Q25" s="1"/>
      <c r="R25" s="1"/>
      <c r="S25" s="165" t="n">
        <f aca="false">+S24+1</f>
        <v>37182</v>
      </c>
      <c r="T25" s="166"/>
      <c r="U25" s="166"/>
      <c r="V25" s="166"/>
      <c r="W25" s="166"/>
      <c r="X25" s="166"/>
      <c r="Y25" s="166"/>
      <c r="Z25" s="166"/>
      <c r="AA25" s="166"/>
      <c r="AB25" s="166"/>
      <c r="AC25" s="166"/>
      <c r="AD25" s="166"/>
      <c r="AE25" s="166"/>
      <c r="AF25" s="166"/>
      <c r="AG25" s="166"/>
      <c r="AH25" s="166"/>
      <c r="AI25" s="166"/>
      <c r="AJ25" s="166"/>
      <c r="AK25" s="70"/>
    </row>
    <row r="26" customFormat="false" ht="12.75" hidden="false" customHeight="true" outlineLevel="0" collapsed="false">
      <c r="E26" s="1"/>
      <c r="F26" s="194" t="s">
        <v>158</v>
      </c>
      <c r="G26" s="9"/>
      <c r="H26" s="9"/>
      <c r="I26" s="193" t="n">
        <v>0</v>
      </c>
      <c r="J26" s="1"/>
      <c r="K26" s="1"/>
      <c r="L26" s="1"/>
      <c r="M26" s="1"/>
      <c r="Q26" s="1"/>
      <c r="R26" s="9"/>
      <c r="S26" s="165" t="n">
        <f aca="false">+S25+1</f>
        <v>37183</v>
      </c>
      <c r="T26" s="166"/>
      <c r="U26" s="166"/>
      <c r="V26" s="166"/>
      <c r="W26" s="166"/>
      <c r="X26" s="166"/>
      <c r="Y26" s="166"/>
      <c r="Z26" s="166"/>
      <c r="AA26" s="166"/>
      <c r="AB26" s="166"/>
      <c r="AC26" s="166"/>
      <c r="AD26" s="166"/>
      <c r="AE26" s="166"/>
      <c r="AF26" s="166"/>
      <c r="AG26" s="166"/>
      <c r="AH26" s="166"/>
      <c r="AI26" s="166"/>
      <c r="AJ26" s="166"/>
      <c r="AK26" s="70"/>
    </row>
    <row r="27" customFormat="false" ht="12.75" hidden="false" customHeight="true" outlineLevel="0" collapsed="false">
      <c r="A27" s="148" t="s">
        <v>162</v>
      </c>
      <c r="D27" s="70"/>
      <c r="E27" s="1"/>
      <c r="F27" s="214" t="s">
        <v>159</v>
      </c>
      <c r="G27" s="9"/>
      <c r="H27" s="9"/>
      <c r="I27" s="193" t="n">
        <v>0</v>
      </c>
      <c r="J27" s="1"/>
      <c r="K27" s="1"/>
      <c r="L27" s="1"/>
      <c r="M27" s="1"/>
      <c r="N27" s="70"/>
      <c r="O27" s="70"/>
      <c r="P27" s="70"/>
      <c r="Q27" s="1"/>
      <c r="R27" s="9"/>
      <c r="S27" s="165" t="n">
        <f aca="false">+S26+1</f>
        <v>37184</v>
      </c>
      <c r="T27" s="166"/>
      <c r="U27" s="166"/>
      <c r="V27" s="166"/>
      <c r="W27" s="166"/>
      <c r="X27" s="166"/>
      <c r="Y27" s="166"/>
      <c r="Z27" s="166"/>
      <c r="AA27" s="166"/>
      <c r="AB27" s="166"/>
      <c r="AC27" s="166"/>
      <c r="AD27" s="166"/>
      <c r="AE27" s="166"/>
      <c r="AF27" s="166"/>
      <c r="AG27" s="166"/>
      <c r="AH27" s="166"/>
      <c r="AI27" s="166"/>
      <c r="AJ27" s="166"/>
      <c r="AK27" s="70"/>
    </row>
    <row r="28" customFormat="false" ht="12.75" hidden="false" customHeight="true" outlineLevel="0" collapsed="false">
      <c r="A28" s="49" t="s">
        <v>163</v>
      </c>
      <c r="D28" s="164" t="n">
        <f aca="false">N38</f>
        <v>15520</v>
      </c>
      <c r="E28" s="1"/>
      <c r="F28" s="194"/>
      <c r="G28" s="215"/>
      <c r="H28" s="9"/>
      <c r="I28" s="216"/>
      <c r="J28" s="1"/>
      <c r="K28" s="1"/>
      <c r="L28" s="1"/>
      <c r="M28" s="1"/>
      <c r="N28" s="164" t="n">
        <v>15520</v>
      </c>
      <c r="O28" s="164" t="n">
        <f aca="false">D38-P38</f>
        <v>0</v>
      </c>
      <c r="P28" s="164" t="n">
        <v>15520</v>
      </c>
      <c r="Q28" s="1"/>
      <c r="R28" s="70"/>
      <c r="S28" s="165" t="n">
        <f aca="false">+S27+1</f>
        <v>37185</v>
      </c>
      <c r="T28" s="166"/>
      <c r="U28" s="166"/>
      <c r="V28" s="166"/>
      <c r="W28" s="166"/>
      <c r="X28" s="166"/>
      <c r="Y28" s="166"/>
      <c r="Z28" s="166"/>
      <c r="AA28" s="166"/>
      <c r="AB28" s="166"/>
      <c r="AC28" s="166"/>
      <c r="AD28" s="166"/>
      <c r="AE28" s="166"/>
      <c r="AF28" s="166"/>
      <c r="AG28" s="166"/>
      <c r="AH28" s="166"/>
      <c r="AI28" s="166"/>
      <c r="AJ28" s="166"/>
      <c r="AK28" s="70"/>
    </row>
    <row r="29" customFormat="false" ht="12.75" hidden="false" customHeight="true" outlineLevel="0" collapsed="false">
      <c r="A29" s="49" t="s">
        <v>164</v>
      </c>
      <c r="D29" s="167" t="n">
        <f aca="false">E173+G173+C178+C179</f>
        <v>0</v>
      </c>
      <c r="E29" s="1"/>
      <c r="F29" s="217" t="s">
        <v>165</v>
      </c>
      <c r="G29" s="218"/>
      <c r="H29" s="219"/>
      <c r="I29" s="220" t="n">
        <f aca="false">I23-I27</f>
        <v>0</v>
      </c>
      <c r="J29" s="70"/>
      <c r="K29" s="1"/>
      <c r="L29" s="1"/>
      <c r="M29" s="1"/>
      <c r="N29" s="167" t="n">
        <v>0</v>
      </c>
      <c r="O29" s="221"/>
      <c r="P29" s="167" t="n">
        <v>0</v>
      </c>
      <c r="Q29" s="1"/>
      <c r="R29" s="9"/>
      <c r="S29" s="165" t="n">
        <f aca="false">+S28+1</f>
        <v>37186</v>
      </c>
      <c r="T29" s="166"/>
      <c r="U29" s="166"/>
      <c r="V29" s="166"/>
      <c r="W29" s="166"/>
      <c r="X29" s="166"/>
      <c r="Y29" s="166"/>
      <c r="Z29" s="166"/>
      <c r="AA29" s="166"/>
      <c r="AB29" s="166"/>
      <c r="AC29" s="166"/>
      <c r="AD29" s="166"/>
      <c r="AE29" s="166"/>
      <c r="AF29" s="166"/>
      <c r="AG29" s="166"/>
      <c r="AH29" s="166"/>
      <c r="AI29" s="166"/>
      <c r="AJ29" s="166"/>
      <c r="AK29" s="70"/>
    </row>
    <row r="30" customFormat="false" ht="12.75" hidden="false" customHeight="true" outlineLevel="0" collapsed="false">
      <c r="A30" s="1" t="s">
        <v>166</v>
      </c>
      <c r="D30" s="167" t="n">
        <f aca="false">C173</f>
        <v>0</v>
      </c>
      <c r="E30" s="1"/>
      <c r="F30" s="1"/>
      <c r="G30" s="1"/>
      <c r="H30" s="1"/>
      <c r="I30" s="1"/>
      <c r="J30" s="70"/>
      <c r="K30" s="1"/>
      <c r="L30" s="1"/>
      <c r="M30" s="1"/>
      <c r="N30" s="167" t="n">
        <v>0</v>
      </c>
      <c r="O30" s="221"/>
      <c r="P30" s="167" t="n">
        <v>0</v>
      </c>
      <c r="Q30" s="1"/>
      <c r="R30" s="9"/>
      <c r="S30" s="165" t="n">
        <f aca="false">+S29+1</f>
        <v>37187</v>
      </c>
      <c r="T30" s="166"/>
      <c r="U30" s="166"/>
      <c r="V30" s="166"/>
      <c r="W30" s="166"/>
      <c r="X30" s="166"/>
      <c r="Y30" s="166"/>
      <c r="Z30" s="166"/>
      <c r="AA30" s="166"/>
      <c r="AB30" s="166"/>
      <c r="AC30" s="166"/>
      <c r="AD30" s="166"/>
      <c r="AE30" s="166"/>
      <c r="AF30" s="166"/>
      <c r="AG30" s="166"/>
      <c r="AH30" s="166"/>
      <c r="AI30" s="166"/>
      <c r="AJ30" s="166"/>
      <c r="AK30" s="70"/>
    </row>
    <row r="31" customFormat="false" ht="12.75" hidden="false" customHeight="true" outlineLevel="0" collapsed="false">
      <c r="A31" s="222" t="s">
        <v>167</v>
      </c>
      <c r="B31" s="223"/>
      <c r="C31" s="223"/>
      <c r="D31" s="224" t="n">
        <f aca="false">D173</f>
        <v>0</v>
      </c>
      <c r="E31" s="1"/>
      <c r="F31" s="1"/>
      <c r="G31" s="1"/>
      <c r="H31" s="1"/>
      <c r="I31" s="1"/>
      <c r="J31" s="70"/>
      <c r="K31" s="1"/>
      <c r="L31" s="1"/>
      <c r="M31" s="1"/>
      <c r="N31" s="167" t="n">
        <v>0</v>
      </c>
      <c r="O31" s="221"/>
      <c r="P31" s="167" t="n">
        <v>0</v>
      </c>
      <c r="Q31" s="1"/>
      <c r="R31" s="70"/>
      <c r="S31" s="165" t="n">
        <f aca="false">+S30+1</f>
        <v>37188</v>
      </c>
      <c r="T31" s="166"/>
      <c r="U31" s="166"/>
      <c r="V31" s="166"/>
      <c r="W31" s="166"/>
      <c r="X31" s="166"/>
      <c r="Y31" s="166"/>
      <c r="Z31" s="166"/>
      <c r="AA31" s="166"/>
      <c r="AB31" s="166"/>
      <c r="AC31" s="166"/>
      <c r="AD31" s="166"/>
      <c r="AE31" s="166"/>
      <c r="AF31" s="166"/>
      <c r="AG31" s="166"/>
      <c r="AH31" s="166"/>
      <c r="AI31" s="166"/>
      <c r="AJ31" s="166"/>
      <c r="AK31" s="70"/>
    </row>
    <row r="32" customFormat="false" ht="12.75" hidden="false" customHeight="true" outlineLevel="0" collapsed="false">
      <c r="A32" s="222" t="s">
        <v>168</v>
      </c>
      <c r="B32" s="223"/>
      <c r="C32" s="223"/>
      <c r="D32" s="224" t="n">
        <f aca="false">F173</f>
        <v>0</v>
      </c>
      <c r="E32" s="1"/>
      <c r="F32" s="140"/>
      <c r="G32" s="225"/>
      <c r="H32" s="225"/>
      <c r="I32" s="225"/>
      <c r="J32" s="225"/>
      <c r="K32" s="225"/>
      <c r="L32" s="226"/>
      <c r="M32" s="1"/>
      <c r="N32" s="167" t="n">
        <v>0</v>
      </c>
      <c r="O32" s="221"/>
      <c r="P32" s="167" t="n">
        <v>0</v>
      </c>
      <c r="Q32" s="1"/>
      <c r="R32" s="70"/>
      <c r="S32" s="165" t="n">
        <f aca="false">+S31+1</f>
        <v>37189</v>
      </c>
      <c r="T32" s="166"/>
      <c r="U32" s="166"/>
      <c r="V32" s="166"/>
      <c r="W32" s="166"/>
      <c r="X32" s="166"/>
      <c r="Y32" s="166"/>
      <c r="Z32" s="166"/>
      <c r="AA32" s="166"/>
      <c r="AB32" s="166"/>
      <c r="AC32" s="166"/>
      <c r="AD32" s="166"/>
      <c r="AE32" s="166"/>
      <c r="AF32" s="166"/>
      <c r="AG32" s="166"/>
      <c r="AH32" s="166"/>
      <c r="AI32" s="166"/>
      <c r="AJ32" s="166"/>
      <c r="AK32" s="70"/>
    </row>
    <row r="33" customFormat="false" ht="12.75" hidden="false" customHeight="true" outlineLevel="0" collapsed="false">
      <c r="A33" s="49" t="s">
        <v>169</v>
      </c>
      <c r="D33" s="167" t="n">
        <v>0</v>
      </c>
      <c r="E33" s="1"/>
      <c r="F33" s="227"/>
      <c r="G33" s="70"/>
      <c r="H33" s="70"/>
      <c r="I33" s="70"/>
      <c r="J33" s="23" t="s">
        <v>170</v>
      </c>
      <c r="K33" s="70"/>
      <c r="L33" s="228" t="s">
        <v>115</v>
      </c>
      <c r="M33" s="1"/>
      <c r="N33" s="167" t="n">
        <v>0</v>
      </c>
      <c r="O33" s="221"/>
      <c r="P33" s="167" t="n">
        <v>0</v>
      </c>
      <c r="Q33" s="1"/>
      <c r="R33" s="70"/>
      <c r="S33" s="165" t="n">
        <f aca="false">+S32+1</f>
        <v>37190</v>
      </c>
      <c r="T33" s="166"/>
      <c r="U33" s="166"/>
      <c r="V33" s="166"/>
      <c r="W33" s="166"/>
      <c r="X33" s="166"/>
      <c r="Y33" s="166"/>
      <c r="Z33" s="166"/>
      <c r="AA33" s="166"/>
      <c r="AB33" s="166"/>
      <c r="AC33" s="166"/>
      <c r="AD33" s="166"/>
      <c r="AE33" s="166"/>
      <c r="AF33" s="166"/>
      <c r="AG33" s="166"/>
      <c r="AH33" s="166"/>
      <c r="AI33" s="166"/>
      <c r="AJ33" s="166"/>
      <c r="AK33" s="70"/>
    </row>
    <row r="34" customFormat="false" ht="12.75" hidden="false" customHeight="true" outlineLevel="0" collapsed="false">
      <c r="A34" s="49" t="s">
        <v>171</v>
      </c>
      <c r="D34" s="177" t="n">
        <v>0</v>
      </c>
      <c r="E34" s="1"/>
      <c r="F34" s="229" t="s">
        <v>172</v>
      </c>
      <c r="G34" s="229"/>
      <c r="H34" s="230" t="s">
        <v>82</v>
      </c>
      <c r="I34" s="230" t="s">
        <v>80</v>
      </c>
      <c r="J34" s="231" t="s">
        <v>173</v>
      </c>
      <c r="K34" s="232" t="s">
        <v>81</v>
      </c>
      <c r="L34" s="233" t="s">
        <v>131</v>
      </c>
      <c r="M34" s="1"/>
      <c r="N34" s="167" t="n">
        <v>0</v>
      </c>
      <c r="O34" s="221"/>
      <c r="P34" s="167" t="n">
        <v>0</v>
      </c>
      <c r="Q34" s="1"/>
      <c r="R34" s="70"/>
      <c r="S34" s="165" t="n">
        <f aca="false">+S33+1</f>
        <v>37191</v>
      </c>
      <c r="T34" s="166"/>
      <c r="U34" s="166"/>
      <c r="V34" s="166"/>
      <c r="W34" s="166"/>
      <c r="X34" s="166"/>
      <c r="Y34" s="166"/>
      <c r="Z34" s="166"/>
      <c r="AA34" s="166"/>
      <c r="AB34" s="166"/>
      <c r="AC34" s="166"/>
      <c r="AD34" s="166"/>
      <c r="AE34" s="166"/>
      <c r="AF34" s="166"/>
      <c r="AG34" s="166"/>
      <c r="AH34" s="166"/>
      <c r="AI34" s="166"/>
      <c r="AJ34" s="166"/>
    </row>
    <row r="35" customFormat="false" ht="12.75" hidden="false" customHeight="true" outlineLevel="0" collapsed="false">
      <c r="A35" s="49" t="s">
        <v>174</v>
      </c>
      <c r="D35" s="177" t="n">
        <f aca="false">C127</f>
        <v>0</v>
      </c>
      <c r="E35" s="1"/>
      <c r="F35" s="227"/>
      <c r="G35" s="70"/>
      <c r="H35" s="234"/>
      <c r="I35" s="234"/>
      <c r="J35" s="234"/>
      <c r="K35" s="234"/>
      <c r="L35" s="235"/>
      <c r="M35" s="1"/>
      <c r="N35" s="167" t="n">
        <v>0</v>
      </c>
      <c r="O35" s="221"/>
      <c r="P35" s="167" t="n">
        <v>0</v>
      </c>
      <c r="Q35" s="1"/>
      <c r="R35" s="70"/>
      <c r="S35" s="165" t="n">
        <f aca="false">+S34+1</f>
        <v>37192</v>
      </c>
      <c r="T35" s="166"/>
      <c r="U35" s="166"/>
      <c r="V35" s="166"/>
      <c r="W35" s="166"/>
      <c r="X35" s="166"/>
      <c r="Y35" s="166"/>
      <c r="Z35" s="166"/>
      <c r="AA35" s="166"/>
      <c r="AB35" s="166"/>
      <c r="AC35" s="166"/>
      <c r="AD35" s="166"/>
      <c r="AE35" s="166"/>
      <c r="AF35" s="166"/>
      <c r="AG35" s="166"/>
      <c r="AH35" s="166"/>
      <c r="AI35" s="166"/>
      <c r="AJ35" s="166"/>
    </row>
    <row r="36" customFormat="false" ht="12.75" hidden="false" customHeight="true" outlineLevel="0" collapsed="false">
      <c r="A36" s="49" t="s">
        <v>175</v>
      </c>
      <c r="D36" s="177" t="n">
        <f aca="false">H173</f>
        <v>0</v>
      </c>
      <c r="E36" s="1"/>
      <c r="F36" s="227" t="s">
        <v>176</v>
      </c>
      <c r="G36" s="70"/>
      <c r="H36" s="234"/>
      <c r="I36" s="234"/>
      <c r="J36" s="234" t="n">
        <f aca="false">N50</f>
        <v>0</v>
      </c>
      <c r="K36" s="234" t="n">
        <f aca="false">N38</f>
        <v>15520</v>
      </c>
      <c r="L36" s="235"/>
      <c r="M36" s="1"/>
      <c r="N36" s="167" t="n">
        <v>0</v>
      </c>
      <c r="O36" s="221"/>
      <c r="P36" s="167" t="n">
        <v>0</v>
      </c>
      <c r="Q36" s="1"/>
      <c r="R36" s="70"/>
      <c r="S36" s="165" t="n">
        <f aca="false">+S35+1</f>
        <v>37193</v>
      </c>
      <c r="T36" s="166"/>
      <c r="U36" s="166"/>
      <c r="V36" s="166"/>
      <c r="W36" s="166"/>
      <c r="X36" s="166"/>
      <c r="Y36" s="166"/>
      <c r="Z36" s="166"/>
      <c r="AA36" s="166"/>
      <c r="AB36" s="166"/>
      <c r="AC36" s="166"/>
      <c r="AD36" s="166"/>
      <c r="AE36" s="166"/>
      <c r="AF36" s="166"/>
      <c r="AG36" s="166"/>
      <c r="AH36" s="166"/>
      <c r="AI36" s="166"/>
      <c r="AJ36" s="166"/>
    </row>
    <row r="37" customFormat="false" ht="12.75" hidden="false" customHeight="true" outlineLevel="0" collapsed="false">
      <c r="A37" s="49" t="s">
        <v>177</v>
      </c>
      <c r="D37" s="177" t="n">
        <f aca="false">SUM(E87+E88)*-1</f>
        <v>-0</v>
      </c>
      <c r="E37" s="1"/>
      <c r="F37" s="227" t="s">
        <v>178</v>
      </c>
      <c r="G37" s="70"/>
      <c r="H37" s="236" t="n">
        <f aca="false">N16</f>
        <v>0</v>
      </c>
      <c r="I37" s="236"/>
      <c r="J37" s="234"/>
      <c r="K37" s="234"/>
      <c r="L37" s="235"/>
      <c r="M37" s="1"/>
      <c r="N37" s="167" t="n">
        <v>0</v>
      </c>
      <c r="O37" s="221"/>
      <c r="P37" s="167" t="n">
        <v>0</v>
      </c>
      <c r="Q37" s="1"/>
      <c r="R37" s="70"/>
      <c r="S37" s="165" t="n">
        <f aca="false">+S36+1</f>
        <v>37194</v>
      </c>
      <c r="T37" s="166"/>
      <c r="U37" s="166"/>
      <c r="V37" s="166"/>
      <c r="W37" s="166"/>
      <c r="X37" s="166"/>
      <c r="Y37" s="166"/>
      <c r="Z37" s="166"/>
      <c r="AA37" s="166"/>
      <c r="AB37" s="166"/>
      <c r="AC37" s="166"/>
      <c r="AD37" s="166"/>
      <c r="AE37" s="166"/>
      <c r="AF37" s="166"/>
      <c r="AG37" s="166"/>
      <c r="AH37" s="166"/>
      <c r="AI37" s="166"/>
      <c r="AJ37" s="166"/>
    </row>
    <row r="38" customFormat="false" ht="12.75" hidden="false" customHeight="true" outlineLevel="0" collapsed="false">
      <c r="A38" s="155" t="s">
        <v>179</v>
      </c>
      <c r="D38" s="182" t="n">
        <f aca="false">SUM(D28:D37)</f>
        <v>15520</v>
      </c>
      <c r="E38" s="1"/>
      <c r="F38" s="227" t="s">
        <v>180</v>
      </c>
      <c r="G38" s="70"/>
      <c r="H38" s="236" t="n">
        <f aca="false">N24</f>
        <v>0</v>
      </c>
      <c r="I38" s="236" t="n">
        <f aca="false">H38</f>
        <v>0</v>
      </c>
      <c r="J38" s="234"/>
      <c r="K38" s="234"/>
      <c r="L38" s="235"/>
      <c r="M38" s="1"/>
      <c r="N38" s="182" t="n">
        <v>15520</v>
      </c>
      <c r="O38" s="182" t="n">
        <f aca="false">SUM(O28:O36)</f>
        <v>0</v>
      </c>
      <c r="P38" s="182" t="n">
        <v>15520</v>
      </c>
      <c r="Q38" s="1"/>
      <c r="R38" s="70"/>
      <c r="S38" s="237" t="n">
        <f aca="false">+S37+1</f>
        <v>37195</v>
      </c>
      <c r="T38" s="238"/>
      <c r="U38" s="238"/>
      <c r="V38" s="238"/>
      <c r="W38" s="238"/>
      <c r="X38" s="238"/>
      <c r="Y38" s="238"/>
      <c r="Z38" s="238"/>
      <c r="AA38" s="238"/>
      <c r="AB38" s="238"/>
      <c r="AC38" s="238"/>
      <c r="AD38" s="238"/>
      <c r="AE38" s="238"/>
      <c r="AF38" s="238"/>
      <c r="AG38" s="238"/>
      <c r="AH38" s="238"/>
      <c r="AI38" s="238"/>
      <c r="AJ38" s="238"/>
    </row>
    <row r="39" customFormat="false" ht="12.75" hidden="false" customHeight="true" outlineLevel="0" collapsed="false">
      <c r="A39" s="1"/>
      <c r="D39" s="1"/>
      <c r="F39" s="227" t="s">
        <v>181</v>
      </c>
      <c r="G39" s="70"/>
      <c r="H39" s="236" t="n">
        <f aca="false">D28</f>
        <v>15520</v>
      </c>
      <c r="I39" s="236"/>
      <c r="J39" s="234"/>
      <c r="K39" s="234"/>
      <c r="L39" s="235"/>
      <c r="M39" s="1"/>
      <c r="N39" s="1"/>
      <c r="O39" s="1"/>
      <c r="P39" s="1"/>
      <c r="Q39" s="1"/>
      <c r="R39" s="70"/>
      <c r="S39" s="70"/>
      <c r="U39" s="213"/>
      <c r="V39" s="213"/>
      <c r="W39" s="213"/>
      <c r="X39" s="213"/>
      <c r="Y39" s="213"/>
      <c r="Z39" s="213"/>
      <c r="AA39" s="213"/>
      <c r="AB39" s="213"/>
      <c r="AC39" s="213"/>
    </row>
    <row r="40" customFormat="false" ht="12.75" hidden="false" customHeight="true" outlineLevel="0" collapsed="false">
      <c r="A40" s="148" t="s">
        <v>182</v>
      </c>
      <c r="D40" s="182" t="n">
        <f aca="false">+D38+D24+D16</f>
        <v>15520</v>
      </c>
      <c r="E40" s="1"/>
      <c r="F40" s="187"/>
      <c r="G40" s="70"/>
      <c r="H40" s="239"/>
      <c r="I40" s="236"/>
      <c r="J40" s="234"/>
      <c r="K40" s="234"/>
      <c r="L40" s="235"/>
      <c r="M40" s="1"/>
      <c r="N40" s="182" t="n">
        <v>15520</v>
      </c>
      <c r="O40" s="182" t="n">
        <f aca="false">+O38+O24+O16</f>
        <v>0</v>
      </c>
      <c r="P40" s="182" t="n">
        <v>15520</v>
      </c>
      <c r="Q40" s="1"/>
      <c r="R40" s="70"/>
      <c r="S40" s="1"/>
      <c r="T40" s="1"/>
      <c r="U40" s="1"/>
    </row>
    <row r="41" customFormat="false" ht="12.75" hidden="false" customHeight="true" outlineLevel="0" collapsed="false">
      <c r="A41" s="1"/>
      <c r="C41" s="4"/>
      <c r="D41" s="1"/>
      <c r="E41" s="1"/>
      <c r="F41" s="227" t="s">
        <v>183</v>
      </c>
      <c r="G41" s="9"/>
      <c r="H41" s="236" t="n">
        <f aca="false">E117</f>
        <v>465</v>
      </c>
      <c r="I41" s="236" t="n">
        <f aca="false">E108</f>
        <v>465</v>
      </c>
      <c r="J41" s="234" t="n">
        <f aca="false">E71+E72+E73</f>
        <v>0</v>
      </c>
      <c r="K41" s="234" t="n">
        <f aca="false">SUM(D29:D37)</f>
        <v>0</v>
      </c>
      <c r="L41" s="235" t="n">
        <f aca="false">SUM(E29:E37)</f>
        <v>0</v>
      </c>
      <c r="M41" s="1"/>
      <c r="N41" s="1"/>
      <c r="O41" s="1"/>
      <c r="P41" s="1"/>
      <c r="Q41" s="1"/>
      <c r="R41" s="70"/>
      <c r="S41" s="1"/>
      <c r="T41" s="1"/>
      <c r="U41" s="1"/>
      <c r="AN41" s="1"/>
      <c r="AO41" s="1"/>
      <c r="AP41" s="1"/>
      <c r="AQ41" s="1"/>
      <c r="AR41" s="1"/>
      <c r="AS41" s="1"/>
    </row>
    <row r="42" customFormat="false" ht="12.75" hidden="false" customHeight="true" outlineLevel="0" collapsed="false">
      <c r="A42" s="127"/>
      <c r="C42" s="4"/>
      <c r="E42" s="1"/>
      <c r="F42" s="227" t="s">
        <v>178</v>
      </c>
      <c r="G42" s="70"/>
      <c r="H42" s="239"/>
      <c r="I42" s="239"/>
      <c r="J42" s="239"/>
      <c r="K42" s="240"/>
      <c r="L42" s="241"/>
      <c r="M42" s="1"/>
      <c r="N42" s="1"/>
      <c r="O42" s="1"/>
      <c r="P42" s="1"/>
      <c r="Q42" s="70"/>
      <c r="R42" s="70"/>
      <c r="S42" s="1"/>
      <c r="T42" s="1"/>
      <c r="U42" s="1"/>
      <c r="AN42" s="1"/>
      <c r="AO42" s="1"/>
      <c r="AP42" s="1"/>
      <c r="AQ42" s="1"/>
      <c r="AR42" s="1"/>
      <c r="AS42" s="1"/>
    </row>
    <row r="43" customFormat="false" ht="12.75" hidden="false" customHeight="true" outlineLevel="0" collapsed="false">
      <c r="A43" s="148" t="s">
        <v>184</v>
      </c>
      <c r="C43" s="4"/>
      <c r="D43" s="70"/>
      <c r="E43" s="9"/>
      <c r="F43" s="227" t="s">
        <v>180</v>
      </c>
      <c r="G43" s="70"/>
      <c r="H43" s="236"/>
      <c r="I43" s="236"/>
      <c r="J43" s="234"/>
      <c r="K43" s="234"/>
      <c r="L43" s="235" t="n">
        <f aca="false">+H138</f>
        <v>0</v>
      </c>
      <c r="M43" s="1"/>
      <c r="N43" s="1"/>
      <c r="O43" s="1"/>
      <c r="P43" s="1"/>
      <c r="Q43" s="70"/>
      <c r="R43" s="70"/>
      <c r="S43" s="1"/>
      <c r="T43" s="1"/>
      <c r="U43" s="1"/>
      <c r="AN43" s="1"/>
      <c r="AO43" s="1"/>
      <c r="AP43" s="1"/>
      <c r="AQ43" s="1"/>
      <c r="AR43" s="1"/>
      <c r="AS43" s="1"/>
    </row>
    <row r="44" customFormat="false" ht="12.75" hidden="false" customHeight="true" outlineLevel="0" collapsed="false">
      <c r="A44" s="242" t="s">
        <v>185</v>
      </c>
      <c r="C44" s="4"/>
      <c r="D44" s="243" t="n">
        <f aca="false">N50</f>
        <v>0</v>
      </c>
      <c r="E44" s="9"/>
      <c r="F44" s="227" t="s">
        <v>186</v>
      </c>
      <c r="G44" s="70"/>
      <c r="H44" s="236"/>
      <c r="I44" s="236"/>
      <c r="J44" s="234"/>
      <c r="K44" s="240"/>
      <c r="L44" s="241"/>
      <c r="M44" s="1"/>
      <c r="N44" s="244" t="n">
        <v>0</v>
      </c>
      <c r="O44" s="244" t="n">
        <f aca="false">D50-P50</f>
        <v>0</v>
      </c>
      <c r="P44" s="243" t="n">
        <v>0</v>
      </c>
      <c r="Q44" s="70"/>
      <c r="R44" s="70"/>
      <c r="S44" s="1"/>
      <c r="T44" s="1"/>
      <c r="U44" s="1"/>
      <c r="AN44" s="1"/>
      <c r="AO44" s="1"/>
      <c r="AP44" s="1"/>
      <c r="AQ44" s="1"/>
      <c r="AR44" s="1"/>
      <c r="AS44" s="1"/>
    </row>
    <row r="45" customFormat="false" ht="12.75" hidden="false" customHeight="true" outlineLevel="0" collapsed="false">
      <c r="A45" s="245" t="s">
        <v>187</v>
      </c>
      <c r="C45" s="4"/>
      <c r="D45" s="177" t="n">
        <v>0</v>
      </c>
      <c r="E45" s="9"/>
      <c r="F45" s="227" t="s">
        <v>142</v>
      </c>
      <c r="G45" s="9"/>
      <c r="H45" s="236" t="n">
        <f aca="false">SUM(H37:H41)</f>
        <v>15985</v>
      </c>
      <c r="I45" s="236" t="n">
        <f aca="false">SUM(I37:I41)</f>
        <v>465</v>
      </c>
      <c r="J45" s="236" t="n">
        <f aca="false">SUM(J35:J41)</f>
        <v>0</v>
      </c>
      <c r="K45" s="234" t="n">
        <f aca="false">K36+K41</f>
        <v>15520</v>
      </c>
      <c r="L45" s="235" t="n">
        <f aca="false">+F275</f>
        <v>0</v>
      </c>
      <c r="M45" s="1"/>
      <c r="N45" s="246" t="n">
        <v>0</v>
      </c>
      <c r="O45" s="246"/>
      <c r="P45" s="177" t="n">
        <v>0</v>
      </c>
      <c r="Q45" s="70"/>
      <c r="R45" s="70"/>
      <c r="S45" s="1"/>
      <c r="T45" s="1"/>
      <c r="U45" s="1"/>
      <c r="AN45" s="1"/>
      <c r="AO45" s="1"/>
      <c r="AP45" s="1"/>
      <c r="AQ45" s="1"/>
      <c r="AR45" s="1"/>
      <c r="AS45" s="1"/>
    </row>
    <row r="46" customFormat="false" ht="12.75" hidden="false" customHeight="true" outlineLevel="0" collapsed="false">
      <c r="A46" s="245" t="s">
        <v>188</v>
      </c>
      <c r="C46" s="4"/>
      <c r="D46" s="177" t="n">
        <f aca="false">E71</f>
        <v>0</v>
      </c>
      <c r="E46" s="1"/>
      <c r="F46" s="187"/>
      <c r="G46" s="9"/>
      <c r="H46" s="240"/>
      <c r="I46" s="240"/>
      <c r="J46" s="234"/>
      <c r="K46" s="240"/>
      <c r="L46" s="241"/>
      <c r="M46" s="1"/>
      <c r="N46" s="246" t="n">
        <v>0</v>
      </c>
      <c r="O46" s="246"/>
      <c r="P46" s="177" t="n">
        <v>0</v>
      </c>
      <c r="Q46" s="70"/>
      <c r="R46" s="70"/>
      <c r="S46" s="1"/>
      <c r="T46" s="1"/>
      <c r="U46" s="1"/>
      <c r="AN46" s="1"/>
      <c r="AO46" s="1"/>
      <c r="AP46" s="1"/>
      <c r="AQ46" s="1"/>
      <c r="AR46" s="1"/>
      <c r="AS46" s="1"/>
    </row>
    <row r="47" customFormat="false" ht="12.75" hidden="false" customHeight="true" outlineLevel="0" collapsed="false">
      <c r="A47" s="245" t="s">
        <v>189</v>
      </c>
      <c r="C47" s="4"/>
      <c r="D47" s="177" t="n">
        <f aca="false">E72</f>
        <v>0</v>
      </c>
      <c r="E47" s="1"/>
      <c r="F47" s="227"/>
      <c r="G47" s="247" t="s">
        <v>83</v>
      </c>
      <c r="H47" s="248" t="n">
        <f aca="false">H45-D40</f>
        <v>465</v>
      </c>
      <c r="I47" s="248" t="n">
        <f aca="false">+I45-D24</f>
        <v>465</v>
      </c>
      <c r="J47" s="248" t="n">
        <f aca="false">+J45-D50</f>
        <v>0</v>
      </c>
      <c r="K47" s="249" t="n">
        <f aca="false">+K45-D38</f>
        <v>0</v>
      </c>
      <c r="L47" s="250" t="n">
        <f aca="false">+L43-L45</f>
        <v>0</v>
      </c>
      <c r="M47" s="1"/>
      <c r="N47" s="246" t="n">
        <v>0</v>
      </c>
      <c r="O47" s="246"/>
      <c r="P47" s="177" t="n">
        <v>0</v>
      </c>
      <c r="Q47" s="70"/>
      <c r="R47" s="70"/>
      <c r="AN47" s="1"/>
      <c r="AO47" s="1"/>
      <c r="AP47" s="1"/>
      <c r="AQ47" s="1"/>
      <c r="AR47" s="1"/>
      <c r="AS47" s="1"/>
    </row>
    <row r="48" customFormat="false" ht="12.75" hidden="false" customHeight="true" outlineLevel="0" collapsed="false">
      <c r="A48" s="245" t="s">
        <v>190</v>
      </c>
      <c r="C48" s="4"/>
      <c r="D48" s="177" t="n">
        <f aca="false">E73</f>
        <v>0</v>
      </c>
      <c r="E48" s="1"/>
      <c r="F48" s="251"/>
      <c r="G48" s="252"/>
      <c r="H48" s="253"/>
      <c r="I48" s="253"/>
      <c r="J48" s="254"/>
      <c r="K48" s="255"/>
      <c r="L48" s="256"/>
      <c r="M48" s="1"/>
      <c r="N48" s="246" t="n">
        <v>0</v>
      </c>
      <c r="O48" s="246"/>
      <c r="P48" s="177" t="n">
        <v>0</v>
      </c>
      <c r="Q48" s="70"/>
      <c r="R48" s="70"/>
      <c r="AN48" s="1"/>
      <c r="AO48" s="1"/>
      <c r="AP48" s="1"/>
      <c r="AQ48" s="1"/>
      <c r="AR48" s="1"/>
      <c r="AS48" s="1"/>
    </row>
    <row r="49" customFormat="false" ht="12.75" hidden="true" customHeight="true" outlineLevel="0" collapsed="false">
      <c r="A49" s="245" t="s">
        <v>191</v>
      </c>
      <c r="C49" s="4"/>
      <c r="D49" s="177" t="n">
        <v>0</v>
      </c>
      <c r="E49" s="1"/>
      <c r="F49" s="1"/>
      <c r="G49" s="1"/>
      <c r="H49" s="1"/>
      <c r="I49" s="1"/>
      <c r="J49" s="213"/>
      <c r="K49" s="1"/>
      <c r="L49" s="1"/>
      <c r="M49" s="1"/>
      <c r="N49" s="177" t="n">
        <v>0</v>
      </c>
      <c r="O49" s="177" t="n">
        <v>0</v>
      </c>
      <c r="P49" s="204" t="n">
        <v>0</v>
      </c>
      <c r="Q49" s="70"/>
      <c r="R49" s="70"/>
      <c r="AN49" s="1"/>
      <c r="AO49" s="1"/>
      <c r="AP49" s="1"/>
      <c r="AQ49" s="1"/>
      <c r="AR49" s="1"/>
      <c r="AS49" s="1"/>
    </row>
    <row r="50" customFormat="false" ht="12.75" hidden="false" customHeight="true" outlineLevel="0" collapsed="false">
      <c r="A50" s="245" t="s">
        <v>192</v>
      </c>
      <c r="C50" s="4"/>
      <c r="D50" s="257" t="n">
        <f aca="false">SUM(D44:D48)</f>
        <v>0</v>
      </c>
      <c r="E50" s="1"/>
      <c r="F50" s="1"/>
      <c r="G50" s="1"/>
      <c r="H50" s="1"/>
      <c r="I50" s="1"/>
      <c r="J50" s="213"/>
      <c r="K50" s="1"/>
      <c r="L50" s="1"/>
      <c r="M50" s="1"/>
      <c r="N50" s="257" t="n">
        <v>0</v>
      </c>
      <c r="O50" s="257" t="n">
        <f aca="false">SUM(O44:O48)</f>
        <v>0</v>
      </c>
      <c r="P50" s="257" t="n">
        <v>0</v>
      </c>
      <c r="Q50" s="70"/>
      <c r="R50" s="70"/>
      <c r="V50" s="258" t="n">
        <f aca="false">Y55+AA55</f>
        <v>0</v>
      </c>
      <c r="AN50" s="1"/>
      <c r="AO50" s="1"/>
      <c r="AP50" s="1"/>
      <c r="AQ50" s="1"/>
      <c r="AR50" s="1"/>
      <c r="AS50" s="1"/>
    </row>
    <row r="51" customFormat="false" ht="12.75" hidden="false" customHeight="true" outlineLevel="0" collapsed="false">
      <c r="A51" s="127"/>
      <c r="C51" s="4"/>
      <c r="D51" s="1"/>
      <c r="E51" s="213"/>
      <c r="F51" s="1"/>
      <c r="G51" s="155"/>
      <c r="H51" s="213"/>
      <c r="I51" s="1"/>
      <c r="J51" s="213"/>
      <c r="K51" s="1"/>
      <c r="L51" s="1"/>
      <c r="M51" s="1"/>
      <c r="N51" s="1"/>
      <c r="O51" s="1"/>
      <c r="P51" s="1"/>
      <c r="Q51" s="70"/>
      <c r="R51" s="70"/>
      <c r="V51" s="258" t="n">
        <f aca="false">W55</f>
        <v>0</v>
      </c>
      <c r="AN51" s="1"/>
      <c r="AO51" s="1"/>
      <c r="AP51" s="1"/>
      <c r="AQ51" s="1"/>
      <c r="AR51" s="1"/>
      <c r="AS51" s="1"/>
    </row>
    <row r="52" customFormat="false" ht="12.75" hidden="false" customHeight="true" outlineLevel="0" collapsed="false">
      <c r="A52" s="1"/>
      <c r="B52" s="1"/>
      <c r="C52" s="1"/>
      <c r="D52" s="1"/>
      <c r="G52" s="1"/>
      <c r="H52" s="1"/>
      <c r="I52" s="1"/>
      <c r="J52" s="213"/>
      <c r="K52" s="1"/>
      <c r="L52" s="1"/>
      <c r="M52" s="1"/>
      <c r="N52" s="1"/>
      <c r="O52" s="1"/>
      <c r="P52" s="1"/>
      <c r="Q52" s="70"/>
      <c r="R52" s="70"/>
      <c r="AN52" s="1"/>
      <c r="AO52" s="1"/>
      <c r="AP52" s="1"/>
      <c r="AQ52" s="1"/>
      <c r="AR52" s="1"/>
      <c r="AS52" s="1"/>
    </row>
    <row r="53" customFormat="false" ht="12.75" hidden="false" customHeight="true" outlineLevel="0" collapsed="false">
      <c r="A53" s="148" t="s">
        <v>193</v>
      </c>
      <c r="C53" s="4"/>
      <c r="D53" s="209" t="n">
        <v>15520</v>
      </c>
      <c r="E53" s="1"/>
      <c r="F53" s="1"/>
      <c r="G53" s="1"/>
      <c r="H53" s="1"/>
      <c r="I53" s="1"/>
      <c r="J53" s="70"/>
      <c r="K53" s="1"/>
      <c r="L53" s="1"/>
      <c r="M53" s="1"/>
      <c r="N53" s="1"/>
      <c r="O53" s="1"/>
      <c r="P53" s="1"/>
      <c r="Q53" s="70"/>
      <c r="R53" s="70"/>
      <c r="AJ53" s="1"/>
      <c r="AK53" s="1"/>
      <c r="AN53" s="1"/>
      <c r="AO53" s="1"/>
      <c r="AP53" s="1"/>
      <c r="AQ53" s="1"/>
      <c r="AR53" s="1"/>
      <c r="AS53" s="1"/>
    </row>
    <row r="54" customFormat="false" ht="12.75" hidden="false" customHeight="true" outlineLevel="0" collapsed="false">
      <c r="A54" s="1"/>
      <c r="E54" s="1"/>
      <c r="F54" s="1"/>
      <c r="G54" s="1"/>
      <c r="H54" s="1"/>
      <c r="I54" s="1"/>
      <c r="J54" s="70"/>
      <c r="K54" s="1"/>
      <c r="L54" s="1"/>
      <c r="M54" s="1"/>
      <c r="N54" s="1"/>
      <c r="O54" s="1"/>
      <c r="P54" s="1"/>
      <c r="Q54" s="70"/>
      <c r="R54" s="70"/>
      <c r="AJ54" s="1"/>
      <c r="AK54" s="1"/>
      <c r="AN54" s="1"/>
      <c r="AO54" s="1"/>
      <c r="AP54" s="1"/>
      <c r="AQ54" s="1"/>
      <c r="AR54" s="1"/>
      <c r="AS54" s="1"/>
    </row>
    <row r="55" customFormat="false" ht="12.75" hidden="true" customHeight="true" outlineLevel="0" collapsed="false">
      <c r="A55" s="1"/>
      <c r="E55" s="1"/>
      <c r="F55" s="1"/>
      <c r="G55" s="1"/>
      <c r="H55" s="1"/>
      <c r="I55" s="1"/>
      <c r="J55" s="70"/>
      <c r="K55" s="1"/>
      <c r="L55" s="1"/>
      <c r="M55" s="1"/>
      <c r="N55" s="1"/>
      <c r="O55" s="1"/>
      <c r="P55" s="1"/>
      <c r="Q55" s="70"/>
      <c r="R55" s="70"/>
      <c r="AJ55" s="1"/>
      <c r="AK55" s="1"/>
      <c r="AN55" s="1"/>
      <c r="AO55" s="1"/>
      <c r="AP55" s="1"/>
      <c r="AQ55" s="1"/>
      <c r="AR55" s="1"/>
      <c r="AS55" s="1"/>
    </row>
    <row r="56" customFormat="false" ht="12.75" hidden="true" customHeight="true" outlineLevel="0" collapsed="false">
      <c r="A56" s="1"/>
      <c r="E56" s="1"/>
      <c r="F56" s="1"/>
      <c r="G56" s="1"/>
      <c r="H56" s="1"/>
      <c r="I56" s="1"/>
      <c r="J56" s="70"/>
      <c r="K56" s="70"/>
      <c r="L56" s="247"/>
      <c r="M56" s="40"/>
      <c r="N56" s="40"/>
      <c r="O56" s="70"/>
      <c r="P56" s="70"/>
      <c r="Q56" s="70"/>
      <c r="R56" s="70"/>
      <c r="AJ56" s="1"/>
      <c r="AK56" s="1"/>
      <c r="AN56" s="1"/>
      <c r="AO56" s="1"/>
      <c r="AP56" s="1"/>
      <c r="AQ56" s="1"/>
      <c r="AR56" s="1"/>
      <c r="AS56" s="1"/>
    </row>
    <row r="57" customFormat="false" ht="12.75" hidden="true" customHeight="true" outlineLevel="0" collapsed="false">
      <c r="A57" s="1"/>
      <c r="D57" s="1"/>
      <c r="E57" s="1"/>
      <c r="F57" s="1"/>
      <c r="G57" s="1"/>
      <c r="H57" s="1"/>
      <c r="I57" s="259"/>
      <c r="J57" s="70"/>
      <c r="K57" s="70"/>
      <c r="L57" s="247"/>
      <c r="M57" s="40"/>
      <c r="N57" s="40"/>
      <c r="O57" s="70"/>
      <c r="P57" s="70"/>
      <c r="Q57" s="70"/>
      <c r="R57" s="70"/>
      <c r="AJ57" s="1"/>
      <c r="AK57" s="1"/>
      <c r="AN57" s="1"/>
      <c r="AO57" s="1"/>
      <c r="AP57" s="1"/>
      <c r="AQ57" s="1"/>
      <c r="AR57" s="1"/>
      <c r="AS57" s="1"/>
    </row>
    <row r="58" customFormat="false" ht="12.75" hidden="true" customHeight="true" outlineLevel="0" collapsed="false">
      <c r="A58" s="1"/>
      <c r="D58" s="1"/>
      <c r="E58" s="1"/>
      <c r="F58" s="1"/>
      <c r="G58" s="1"/>
      <c r="H58" s="1"/>
      <c r="I58" s="259"/>
      <c r="J58" s="70"/>
      <c r="K58" s="70"/>
      <c r="L58" s="247"/>
      <c r="M58" s="40"/>
      <c r="N58" s="40"/>
      <c r="O58" s="70"/>
      <c r="P58" s="70"/>
      <c r="Q58" s="70"/>
      <c r="R58" s="70"/>
      <c r="AJ58" s="1"/>
      <c r="AK58" s="1"/>
      <c r="AN58" s="1"/>
      <c r="AO58" s="1"/>
      <c r="AP58" s="1"/>
      <c r="AQ58" s="1"/>
      <c r="AR58" s="1"/>
      <c r="AS58" s="1"/>
    </row>
    <row r="59" customFormat="false" ht="12.75" hidden="true" customHeight="true" outlineLevel="0" collapsed="false">
      <c r="A59" s="1"/>
      <c r="D59" s="1"/>
      <c r="E59" s="1"/>
      <c r="F59" s="1"/>
      <c r="G59" s="1"/>
      <c r="H59" s="1"/>
      <c r="I59" s="259"/>
      <c r="J59" s="70"/>
      <c r="K59" s="70"/>
      <c r="L59" s="247"/>
      <c r="M59" s="40"/>
      <c r="N59" s="40"/>
      <c r="O59" s="70"/>
      <c r="P59" s="70"/>
      <c r="Q59" s="70"/>
      <c r="R59" s="70"/>
      <c r="AJ59" s="1"/>
      <c r="AK59" s="1"/>
      <c r="AN59" s="1"/>
      <c r="AO59" s="1"/>
      <c r="AP59" s="1"/>
      <c r="AQ59" s="1"/>
      <c r="AR59" s="1"/>
      <c r="AS59" s="1"/>
    </row>
    <row r="60" customFormat="false" ht="12.75" hidden="true" customHeight="true" outlineLevel="0" collapsed="false">
      <c r="A60" s="1"/>
      <c r="D60" s="1"/>
      <c r="E60" s="1"/>
      <c r="F60" s="1"/>
      <c r="G60" s="1"/>
      <c r="H60" s="1"/>
      <c r="I60" s="259"/>
      <c r="J60" s="70"/>
      <c r="K60" s="70"/>
      <c r="L60" s="247"/>
      <c r="M60" s="40"/>
      <c r="N60" s="40"/>
      <c r="O60" s="70"/>
      <c r="P60" s="70"/>
      <c r="Q60" s="70"/>
      <c r="R60" s="70"/>
      <c r="AJ60" s="1"/>
      <c r="AK60" s="1"/>
      <c r="AN60" s="1"/>
      <c r="AO60" s="1"/>
      <c r="AP60" s="1"/>
      <c r="AQ60" s="1"/>
      <c r="AR60" s="1"/>
      <c r="AS60" s="1"/>
    </row>
    <row r="61" customFormat="false" ht="12.75" hidden="true" customHeight="true" outlineLevel="0" collapsed="false">
      <c r="A61" s="1"/>
      <c r="D61" s="1"/>
      <c r="E61" s="1"/>
      <c r="F61" s="1"/>
      <c r="G61" s="1"/>
      <c r="H61" s="1"/>
      <c r="I61" s="259"/>
      <c r="J61" s="70"/>
      <c r="K61" s="70"/>
      <c r="L61" s="247"/>
      <c r="M61" s="40"/>
      <c r="N61" s="40"/>
      <c r="O61" s="70"/>
      <c r="P61" s="70"/>
      <c r="Q61" s="70"/>
      <c r="R61" s="70"/>
      <c r="AJ61" s="1"/>
      <c r="AK61" s="1"/>
      <c r="AN61" s="1"/>
      <c r="AO61" s="1"/>
      <c r="AP61" s="1"/>
      <c r="AQ61" s="1"/>
      <c r="AR61" s="1"/>
      <c r="AS61" s="1"/>
    </row>
    <row r="62" customFormat="false" ht="12.75" hidden="true" customHeight="true" outlineLevel="0" collapsed="false">
      <c r="A62" s="1"/>
      <c r="D62" s="1"/>
      <c r="E62" s="1"/>
      <c r="F62" s="1"/>
      <c r="G62" s="1"/>
      <c r="H62" s="1"/>
      <c r="I62" s="1"/>
      <c r="J62" s="70"/>
      <c r="K62" s="70"/>
      <c r="L62" s="247"/>
      <c r="M62" s="40"/>
      <c r="N62" s="40"/>
      <c r="O62" s="70"/>
      <c r="P62" s="70"/>
      <c r="Q62" s="70"/>
      <c r="R62" s="70"/>
      <c r="AJ62" s="1"/>
      <c r="AK62" s="1"/>
      <c r="AN62" s="1"/>
      <c r="AO62" s="1"/>
      <c r="AP62" s="1"/>
      <c r="AQ62" s="1"/>
      <c r="AR62" s="1"/>
      <c r="AS62" s="1"/>
    </row>
    <row r="63" customFormat="false" ht="12.75" hidden="false" customHeight="true" outlineLevel="0" collapsed="false">
      <c r="A63" s="1"/>
      <c r="E63" s="1"/>
      <c r="F63" s="1"/>
      <c r="G63" s="1"/>
      <c r="H63" s="1"/>
      <c r="I63" s="1"/>
      <c r="J63" s="70"/>
      <c r="K63" s="70"/>
      <c r="L63" s="247"/>
      <c r="M63" s="40"/>
      <c r="N63" s="40"/>
      <c r="O63" s="70"/>
      <c r="P63" s="70"/>
      <c r="Q63" s="70"/>
      <c r="R63" s="70"/>
      <c r="AJ63" s="1"/>
      <c r="AK63" s="1"/>
      <c r="AN63" s="1"/>
      <c r="AO63" s="1"/>
      <c r="AP63" s="1"/>
      <c r="AQ63" s="1"/>
      <c r="AR63" s="1"/>
      <c r="AS63" s="1"/>
    </row>
    <row r="64" customFormat="false" ht="12.75" hidden="false" customHeight="true" outlineLevel="0" collapsed="false">
      <c r="A64" s="1"/>
      <c r="E64" s="1"/>
      <c r="F64" s="1"/>
      <c r="G64" s="1"/>
      <c r="H64" s="260" t="s">
        <v>81</v>
      </c>
      <c r="I64" s="1"/>
      <c r="J64" s="70"/>
      <c r="K64" s="70"/>
      <c r="L64" s="247"/>
      <c r="M64" s="40"/>
      <c r="N64" s="40"/>
      <c r="O64" s="70"/>
      <c r="P64" s="70"/>
      <c r="Q64" s="70"/>
      <c r="R64" s="70"/>
      <c r="AJ64" s="1"/>
      <c r="AK64" s="1"/>
      <c r="AN64" s="1"/>
      <c r="AO64" s="1"/>
      <c r="AP64" s="1"/>
      <c r="AQ64" s="1"/>
      <c r="AR64" s="1"/>
      <c r="AS64" s="1"/>
    </row>
    <row r="65" customFormat="false" ht="12.75" hidden="false" customHeight="true" outlineLevel="0" collapsed="false">
      <c r="A65" s="1"/>
      <c r="H65" s="261" t="n">
        <f aca="false">H70</f>
        <v>37165</v>
      </c>
      <c r="I65" s="262" t="n">
        <f aca="false">H65+1</f>
        <v>37166</v>
      </c>
      <c r="J65" s="262" t="n">
        <f aca="false">I65+1</f>
        <v>37167</v>
      </c>
      <c r="K65" s="262" t="n">
        <f aca="false">J65+1</f>
        <v>37168</v>
      </c>
      <c r="L65" s="262" t="n">
        <f aca="false">K65+1</f>
        <v>37169</v>
      </c>
      <c r="M65" s="262" t="n">
        <f aca="false">L65+1</f>
        <v>37170</v>
      </c>
      <c r="N65" s="262" t="n">
        <f aca="false">M65+1</f>
        <v>37171</v>
      </c>
      <c r="O65" s="262" t="n">
        <f aca="false">N65+1</f>
        <v>37172</v>
      </c>
      <c r="P65" s="262" t="n">
        <f aca="false">O65+1</f>
        <v>37173</v>
      </c>
      <c r="Q65" s="262" t="n">
        <f aca="false">P65+1</f>
        <v>37174</v>
      </c>
      <c r="R65" s="262" t="n">
        <f aca="false">Q65+1</f>
        <v>37175</v>
      </c>
      <c r="S65" s="262" t="n">
        <f aca="false">R65+1</f>
        <v>37176</v>
      </c>
      <c r="T65" s="262" t="n">
        <f aca="false">S65+1</f>
        <v>37177</v>
      </c>
      <c r="U65" s="262" t="n">
        <f aca="false">T65+1</f>
        <v>37178</v>
      </c>
      <c r="V65" s="262" t="n">
        <f aca="false">U65+1</f>
        <v>37179</v>
      </c>
      <c r="W65" s="262" t="n">
        <f aca="false">V65+1</f>
        <v>37180</v>
      </c>
      <c r="X65" s="262" t="n">
        <f aca="false">W65+1</f>
        <v>37181</v>
      </c>
      <c r="Y65" s="262" t="n">
        <f aca="false">X65+1</f>
        <v>37182</v>
      </c>
      <c r="Z65" s="262" t="n">
        <f aca="false">Y65+1</f>
        <v>37183</v>
      </c>
      <c r="AA65" s="262" t="n">
        <f aca="false">Z65+1</f>
        <v>37184</v>
      </c>
      <c r="AB65" s="262" t="n">
        <f aca="false">AA65+1</f>
        <v>37185</v>
      </c>
      <c r="AC65" s="262" t="n">
        <f aca="false">AB65+1</f>
        <v>37186</v>
      </c>
      <c r="AD65" s="262" t="n">
        <f aca="false">AC65+1</f>
        <v>37187</v>
      </c>
      <c r="AE65" s="262" t="n">
        <f aca="false">AD65+1</f>
        <v>37188</v>
      </c>
      <c r="AF65" s="262" t="n">
        <f aca="false">AE65+1</f>
        <v>37189</v>
      </c>
      <c r="AG65" s="262" t="n">
        <f aca="false">AF65+1</f>
        <v>37190</v>
      </c>
      <c r="AH65" s="262" t="n">
        <f aca="false">AG65+1</f>
        <v>37191</v>
      </c>
      <c r="AI65" s="262" t="n">
        <f aca="false">AH65+1</f>
        <v>37192</v>
      </c>
      <c r="AJ65" s="262" t="n">
        <f aca="false">AI65+1</f>
        <v>37193</v>
      </c>
      <c r="AK65" s="262" t="n">
        <f aca="false">AJ65+1</f>
        <v>37194</v>
      </c>
      <c r="AL65" s="263" t="n">
        <f aca="false">AK65+1</f>
        <v>37195</v>
      </c>
      <c r="AN65" s="1"/>
      <c r="AO65" s="1"/>
      <c r="AP65" s="1"/>
      <c r="AQ65" s="1"/>
      <c r="AR65" s="1"/>
      <c r="AS65" s="1"/>
    </row>
    <row r="66" customFormat="false" ht="12.75" hidden="false" customHeight="true" outlineLevel="0" collapsed="false">
      <c r="D66" s="1"/>
      <c r="E66" s="1"/>
      <c r="F66" s="1"/>
      <c r="G66" s="264" t="s">
        <v>194</v>
      </c>
      <c r="H66" s="265" t="n">
        <f aca="false">VLOOKUP(H$65,$S$8:$AG$38,7,0)+VLOOKUP(H$65,$S$8:$AG38,8,0)</f>
        <v>0</v>
      </c>
      <c r="I66" s="265" t="n">
        <f aca="false">VLOOKUP(I$65,$S$8:$AG$38,7,0)+VLOOKUP(I$65,$S$8:$AG38,8,0)</f>
        <v>0</v>
      </c>
      <c r="J66" s="265" t="n">
        <f aca="false">VLOOKUP(J$65,$S$8:$AG$38,7,0)+VLOOKUP(J$65,$S$8:$AG38,8,0)</f>
        <v>0</v>
      </c>
      <c r="K66" s="265" t="n">
        <f aca="false">VLOOKUP(K$65,$S$8:$AG$38,7,0)+VLOOKUP(K$65,$S$8:$AG38,8,0)</f>
        <v>0</v>
      </c>
      <c r="L66" s="265" t="n">
        <f aca="false">VLOOKUP(L$65,$S$8:$AG$38,7,0)+VLOOKUP(L$65,$S$8:$AG38,8,0)</f>
        <v>0</v>
      </c>
      <c r="M66" s="265" t="n">
        <f aca="false">VLOOKUP(M$65,$S$8:$AG$38,7,0)+VLOOKUP(M$65,$S$8:$AG38,8,0)</f>
        <v>0</v>
      </c>
      <c r="N66" s="265" t="n">
        <f aca="false">VLOOKUP(N$65,$S$8:$AG$38,7,0)+VLOOKUP(N$65,$S$8:$AG38,8,0)</f>
        <v>0</v>
      </c>
      <c r="O66" s="265" t="n">
        <f aca="false">VLOOKUP(O$65,$S$8:$AG$38,7,0)+VLOOKUP(O$65,$S$8:$AG38,8,0)</f>
        <v>0</v>
      </c>
      <c r="P66" s="265" t="n">
        <f aca="false">VLOOKUP(P$65,$S$8:$AG$38,7,0)+VLOOKUP(P$65,$S$8:$AG38,8,0)</f>
        <v>0</v>
      </c>
      <c r="Q66" s="265" t="n">
        <f aca="false">VLOOKUP(Q$65,$S$8:$AG$38,7,0)+VLOOKUP(Q$65,$S$8:$AG38,8,0)</f>
        <v>0</v>
      </c>
      <c r="R66" s="265" t="n">
        <f aca="false">VLOOKUP(R$65,$S$8:$AG$38,7,0)+VLOOKUP(R$65,$S$8:$AG38,8,0)</f>
        <v>0</v>
      </c>
      <c r="S66" s="265" t="n">
        <f aca="false">VLOOKUP(S$65,$S$8:$AG$38,7,0)+VLOOKUP(S$65,$S$8:$AG38,8,0)</f>
        <v>0</v>
      </c>
      <c r="T66" s="265" t="n">
        <f aca="false">VLOOKUP(T$65,$S$8:$AG$38,7,0)+VLOOKUP(T$65,$S$8:$AG38,8,0)</f>
        <v>0</v>
      </c>
      <c r="U66" s="265" t="n">
        <f aca="false">VLOOKUP(U$65,$S$8:$AG$38,7,0)+VLOOKUP(U$65,$S$8:$AG38,8,0)</f>
        <v>0</v>
      </c>
      <c r="V66" s="265" t="n">
        <f aca="false">VLOOKUP(V$65,$S$8:$AG$38,7,0)+VLOOKUP(V$65,$S$8:$AG38,8,0)</f>
        <v>0</v>
      </c>
      <c r="W66" s="265" t="n">
        <f aca="false">VLOOKUP(W$65,$S$8:$AG$38,7,0)+VLOOKUP(W$65,$S$8:$AG38,8,0)</f>
        <v>0</v>
      </c>
      <c r="X66" s="265" t="n">
        <f aca="false">VLOOKUP(X$65,$S$8:$AG$38,7,0)+VLOOKUP(X$65,$S$8:$AG38,8,0)</f>
        <v>0</v>
      </c>
      <c r="Y66" s="265" t="n">
        <f aca="false">VLOOKUP(Y$65,$S$8:$AG$38,7,0)+VLOOKUP(Y$65,$S$8:$AG38,8,0)</f>
        <v>0</v>
      </c>
      <c r="Z66" s="265" t="n">
        <f aca="false">VLOOKUP(Z$65,$S$8:$AG$38,7,0)+VLOOKUP(Z$65,$S$8:$AG38,8,0)</f>
        <v>0</v>
      </c>
      <c r="AA66" s="265" t="n">
        <f aca="false">VLOOKUP(AA$65,$S$8:$AG$38,7,0)+VLOOKUP(AA$65,$S$8:$AG38,8,0)</f>
        <v>0</v>
      </c>
      <c r="AB66" s="265" t="n">
        <f aca="false">VLOOKUP(AB$65,$S$8:$AG$38,7,0)+VLOOKUP(AB$65,$S$8:$AG38,8,0)</f>
        <v>0</v>
      </c>
      <c r="AC66" s="265" t="n">
        <f aca="false">VLOOKUP(AC$65,$S$8:$AG$38,7,0)+VLOOKUP(AC$65,$S$8:$AG38,8,0)</f>
        <v>0</v>
      </c>
      <c r="AD66" s="265" t="n">
        <f aca="false">VLOOKUP(AD$65,$S$8:$AG$38,7,0)+VLOOKUP(AD$65,$S$8:$AG38,8,0)</f>
        <v>0</v>
      </c>
      <c r="AE66" s="265" t="n">
        <f aca="false">VLOOKUP(AE$65,$S$8:$AG$38,7,0)+VLOOKUP(AE$65,$S$8:$AG38,8,0)</f>
        <v>0</v>
      </c>
      <c r="AF66" s="265" t="n">
        <f aca="false">VLOOKUP(AF$65,$S$8:$AG$38,7,0)+VLOOKUP(AF$65,$S$8:$AG38,8,0)</f>
        <v>0</v>
      </c>
      <c r="AG66" s="265" t="n">
        <f aca="false">VLOOKUP(AG$65,$S$8:$AG$38,7,0)+VLOOKUP(AG$65,$S$8:$AG38,8,0)</f>
        <v>0</v>
      </c>
      <c r="AH66" s="265" t="n">
        <f aca="false">VLOOKUP(AH$65,$S$8:$AG$38,7,0)+VLOOKUP(AH$65,$S$8:$AG38,8,0)</f>
        <v>0</v>
      </c>
      <c r="AI66" s="265" t="n">
        <f aca="false">VLOOKUP(AI$65,$S$8:$AG$38,7,0)+VLOOKUP(AI$65,$S$8:$AG38,8,0)</f>
        <v>0</v>
      </c>
      <c r="AJ66" s="265" t="n">
        <f aca="false">VLOOKUP(AJ$65,$S$8:$AG$38,7,0)+VLOOKUP(AJ$65,$S$8:$AG38,8,0)</f>
        <v>0</v>
      </c>
      <c r="AK66" s="265" t="n">
        <f aca="false">VLOOKUP(AK$65,$S$8:$AG$38,7,0)+VLOOKUP(AK$65,$S$8:$AG38,8,0)</f>
        <v>0</v>
      </c>
      <c r="AL66" s="265" t="n">
        <f aca="false">VLOOKUP(AL$65,$S$8:$AG$38,7,0)+VLOOKUP(AL$65,$S$8:$AG38,8,0)</f>
        <v>0</v>
      </c>
      <c r="AO66" s="1"/>
      <c r="AP66" s="1"/>
      <c r="AQ66" s="1"/>
      <c r="AR66" s="1"/>
      <c r="AS66" s="1"/>
      <c r="AT66" s="1"/>
    </row>
    <row r="67" customFormat="false" ht="12.75" hidden="false" customHeight="true" outlineLevel="0" collapsed="false">
      <c r="A67" s="266" t="s">
        <v>195</v>
      </c>
      <c r="B67" s="266"/>
      <c r="C67" s="267"/>
      <c r="D67" s="267"/>
      <c r="E67" s="268" t="s">
        <v>196</v>
      </c>
      <c r="F67" s="267"/>
      <c r="G67" s="269" t="s">
        <v>197</v>
      </c>
      <c r="H67" s="270"/>
      <c r="I67" s="271"/>
      <c r="J67" s="271"/>
      <c r="K67" s="271"/>
      <c r="L67" s="271"/>
      <c r="M67" s="271"/>
      <c r="N67" s="271"/>
      <c r="O67" s="271"/>
      <c r="P67" s="271"/>
      <c r="Q67" s="271"/>
      <c r="R67" s="271"/>
      <c r="S67" s="271"/>
      <c r="T67" s="271"/>
      <c r="U67" s="271"/>
      <c r="V67" s="271"/>
      <c r="W67" s="271"/>
      <c r="X67" s="271"/>
      <c r="Y67" s="271"/>
      <c r="Z67" s="271"/>
      <c r="AA67" s="271"/>
      <c r="AB67" s="271"/>
      <c r="AC67" s="271"/>
      <c r="AD67" s="271"/>
      <c r="AE67" s="271"/>
      <c r="AF67" s="271"/>
      <c r="AG67" s="271"/>
      <c r="AH67" s="271"/>
      <c r="AI67" s="271"/>
      <c r="AJ67" s="271"/>
      <c r="AK67" s="271"/>
      <c r="AL67" s="272"/>
      <c r="AM67" s="267"/>
      <c r="AN67" s="267"/>
      <c r="AO67" s="1"/>
      <c r="AP67" s="1"/>
      <c r="AQ67" s="1"/>
      <c r="AR67" s="1"/>
      <c r="AS67" s="1"/>
      <c r="AT67" s="1"/>
    </row>
    <row r="68" customFormat="false" ht="12.75" hidden="false" customHeight="true" outlineLevel="0" collapsed="false">
      <c r="A68" s="273" t="s">
        <v>82</v>
      </c>
      <c r="B68" s="274" t="n">
        <f aca="false">+H47</f>
        <v>465</v>
      </c>
      <c r="C68" s="267"/>
      <c r="D68" s="275" t="s">
        <v>198</v>
      </c>
      <c r="E68" s="275" t="s">
        <v>142</v>
      </c>
      <c r="F68" s="276" t="s">
        <v>199</v>
      </c>
      <c r="G68" s="264" t="s">
        <v>200</v>
      </c>
      <c r="H68" s="277" t="n">
        <f aca="false">SUM(H66:H67)</f>
        <v>0</v>
      </c>
      <c r="I68" s="278" t="n">
        <f aca="false">SUM(I66:I67)</f>
        <v>0</v>
      </c>
      <c r="J68" s="278" t="n">
        <f aca="false">SUM(J66:J67)</f>
        <v>0</v>
      </c>
      <c r="K68" s="278" t="n">
        <f aca="false">SUM(K66:K67)</f>
        <v>0</v>
      </c>
      <c r="L68" s="278" t="n">
        <f aca="false">SUM(L66:L67)</f>
        <v>0</v>
      </c>
      <c r="M68" s="278" t="n">
        <f aca="false">SUM(M66:M67)</f>
        <v>0</v>
      </c>
      <c r="N68" s="278" t="n">
        <f aca="false">SUM(N66:N67)</f>
        <v>0</v>
      </c>
      <c r="O68" s="278" t="n">
        <f aca="false">SUM(O66:O67)</f>
        <v>0</v>
      </c>
      <c r="P68" s="278" t="n">
        <f aca="false">SUM(P66:P67)</f>
        <v>0</v>
      </c>
      <c r="Q68" s="278" t="n">
        <f aca="false">SUM(Q66:Q67)</f>
        <v>0</v>
      </c>
      <c r="R68" s="278" t="n">
        <f aca="false">SUM(R66:R67)</f>
        <v>0</v>
      </c>
      <c r="S68" s="278" t="n">
        <f aca="false">SUM(S66:S67)</f>
        <v>0</v>
      </c>
      <c r="T68" s="278" t="n">
        <f aca="false">SUM(T66:T67)</f>
        <v>0</v>
      </c>
      <c r="U68" s="278" t="n">
        <f aca="false">SUM(U66:U67)</f>
        <v>0</v>
      </c>
      <c r="V68" s="278" t="n">
        <f aca="false">SUM(V66:V67)</f>
        <v>0</v>
      </c>
      <c r="W68" s="278" t="n">
        <f aca="false">SUM(W66:W67)</f>
        <v>0</v>
      </c>
      <c r="X68" s="278" t="n">
        <f aca="false">SUM(X66:X67)</f>
        <v>0</v>
      </c>
      <c r="Y68" s="278" t="n">
        <f aca="false">SUM(Y66:Y67)</f>
        <v>0</v>
      </c>
      <c r="Z68" s="278" t="n">
        <f aca="false">SUM(Z66:Z67)</f>
        <v>0</v>
      </c>
      <c r="AA68" s="278" t="n">
        <f aca="false">SUM(AA66:AA67)</f>
        <v>0</v>
      </c>
      <c r="AB68" s="278" t="n">
        <f aca="false">SUM(AB66:AB67)</f>
        <v>0</v>
      </c>
      <c r="AC68" s="278" t="n">
        <f aca="false">SUM(AC66:AC67)</f>
        <v>0</v>
      </c>
      <c r="AD68" s="278" t="n">
        <f aca="false">SUM(AD66:AD67)</f>
        <v>0</v>
      </c>
      <c r="AE68" s="278" t="n">
        <f aca="false">SUM(AE66:AE67)</f>
        <v>0</v>
      </c>
      <c r="AF68" s="278" t="n">
        <f aca="false">SUM(AF66:AF67)</f>
        <v>0</v>
      </c>
      <c r="AG68" s="278" t="n">
        <f aca="false">SUM(AG66:AG67)</f>
        <v>0</v>
      </c>
      <c r="AH68" s="278" t="n">
        <f aca="false">SUM(AH66:AH67)</f>
        <v>0</v>
      </c>
      <c r="AI68" s="278" t="n">
        <f aca="false">SUM(AI66:AI67)</f>
        <v>0</v>
      </c>
      <c r="AJ68" s="278" t="n">
        <f aca="false">SUM(AJ66:AJ67)</f>
        <v>0</v>
      </c>
      <c r="AK68" s="278" t="n">
        <f aca="false">SUM(AK66:AK67)</f>
        <v>0</v>
      </c>
      <c r="AL68" s="279" t="n">
        <f aca="false">SUM(AL66:AL67)</f>
        <v>0</v>
      </c>
      <c r="AM68" s="267"/>
      <c r="AN68" s="1"/>
      <c r="AO68" s="1"/>
      <c r="AP68" s="1"/>
      <c r="AQ68" s="1"/>
      <c r="AR68" s="1"/>
      <c r="AS68" s="1"/>
      <c r="AT68" s="1"/>
    </row>
    <row r="69" customFormat="false" ht="12.75" hidden="false" customHeight="true" outlineLevel="0" collapsed="false">
      <c r="A69" s="273" t="s">
        <v>80</v>
      </c>
      <c r="B69" s="274" t="n">
        <f aca="false">+I47</f>
        <v>465</v>
      </c>
      <c r="C69" s="267"/>
      <c r="D69" s="280" t="s">
        <v>201</v>
      </c>
      <c r="E69" s="280" t="s">
        <v>201</v>
      </c>
      <c r="F69" s="281" t="s">
        <v>137</v>
      </c>
      <c r="G69" s="282"/>
      <c r="H69" s="283" t="s">
        <v>202</v>
      </c>
      <c r="I69" s="267"/>
      <c r="J69" s="267"/>
      <c r="K69" s="267"/>
      <c r="L69" s="267"/>
      <c r="M69" s="267"/>
      <c r="N69" s="267"/>
      <c r="O69" s="267"/>
      <c r="P69" s="267"/>
      <c r="Q69" s="267"/>
      <c r="R69" s="267"/>
      <c r="S69" s="267"/>
      <c r="T69" s="267"/>
      <c r="U69" s="267"/>
      <c r="V69" s="267"/>
      <c r="W69" s="267"/>
      <c r="X69" s="267"/>
      <c r="Y69" s="267"/>
      <c r="Z69" s="267"/>
      <c r="AA69" s="267"/>
      <c r="AB69" s="267"/>
      <c r="AC69" s="267"/>
      <c r="AD69" s="267"/>
      <c r="AE69" s="267"/>
      <c r="AF69" s="267"/>
      <c r="AG69" s="267"/>
      <c r="AH69" s="267"/>
      <c r="AI69" s="267"/>
      <c r="AJ69" s="267"/>
      <c r="AK69" s="267"/>
      <c r="AL69" s="267"/>
      <c r="AM69" s="267"/>
      <c r="AN69" s="1"/>
      <c r="AO69" s="1"/>
      <c r="AP69" s="1"/>
      <c r="AQ69" s="1"/>
      <c r="AR69" s="1"/>
      <c r="AS69" s="1"/>
      <c r="AT69" s="1"/>
    </row>
    <row r="70" customFormat="false" ht="12.75" hidden="false" customHeight="true" outlineLevel="0" collapsed="false">
      <c r="A70" s="284"/>
      <c r="B70" s="284"/>
      <c r="C70" s="267"/>
      <c r="D70" s="285"/>
      <c r="E70" s="285"/>
      <c r="F70" s="285"/>
      <c r="G70" s="284"/>
      <c r="H70" s="286" t="n">
        <f aca="false">B4</f>
        <v>37165</v>
      </c>
      <c r="I70" s="286" t="n">
        <f aca="false">C4</f>
        <v>0</v>
      </c>
      <c r="J70" s="286" t="n">
        <f aca="false">D4</f>
        <v>0</v>
      </c>
      <c r="K70" s="286" t="str">
        <f aca="false">E4</f>
        <v>Check Figures</v>
      </c>
      <c r="L70" s="286" t="n">
        <f aca="false">F4</f>
        <v>0</v>
      </c>
      <c r="M70" s="286" t="n">
        <f aca="false">G4</f>
        <v>0</v>
      </c>
      <c r="N70" s="286" t="n">
        <f aca="false">H4</f>
        <v>0</v>
      </c>
      <c r="O70" s="286" t="n">
        <f aca="false">I4</f>
        <v>0</v>
      </c>
      <c r="P70" s="286" t="n">
        <f aca="false">J4</f>
        <v>0</v>
      </c>
      <c r="Q70" s="286" t="n">
        <f aca="false">K4</f>
        <v>0</v>
      </c>
      <c r="R70" s="286" t="n">
        <f aca="false">L4</f>
        <v>0</v>
      </c>
      <c r="S70" s="286" t="n">
        <f aca="false">M4</f>
        <v>0</v>
      </c>
      <c r="T70" s="286" t="n">
        <f aca="false">N4</f>
        <v>0</v>
      </c>
      <c r="U70" s="286" t="n">
        <f aca="false">O4</f>
        <v>0</v>
      </c>
      <c r="V70" s="286" t="n">
        <f aca="false">P4</f>
        <v>0</v>
      </c>
      <c r="W70" s="286" t="n">
        <f aca="false">Q4</f>
        <v>0</v>
      </c>
      <c r="X70" s="286" t="n">
        <f aca="false">R4</f>
        <v>0</v>
      </c>
      <c r="Y70" s="286" t="n">
        <f aca="false">S4</f>
        <v>0</v>
      </c>
      <c r="Z70" s="286" t="n">
        <f aca="false">T4</f>
        <v>0</v>
      </c>
      <c r="AA70" s="286" t="n">
        <f aca="false">U4</f>
        <v>0</v>
      </c>
      <c r="AB70" s="286" t="n">
        <f aca="false">V4</f>
        <v>0</v>
      </c>
      <c r="AC70" s="286" t="n">
        <f aca="false">W4</f>
        <v>0</v>
      </c>
      <c r="AD70" s="286" t="n">
        <f aca="false">X4</f>
        <v>0</v>
      </c>
      <c r="AE70" s="286" t="n">
        <f aca="false">Y4</f>
        <v>0</v>
      </c>
      <c r="AF70" s="286" t="n">
        <f aca="false">Z4</f>
        <v>0</v>
      </c>
      <c r="AG70" s="286" t="n">
        <f aca="false">AA4</f>
        <v>0</v>
      </c>
      <c r="AH70" s="286" t="n">
        <f aca="false">AB4</f>
        <v>0</v>
      </c>
      <c r="AI70" s="286" t="n">
        <f aca="false">AC4</f>
        <v>0</v>
      </c>
      <c r="AJ70" s="286" t="n">
        <f aca="false">AD4</f>
        <v>0</v>
      </c>
      <c r="AK70" s="286" t="n">
        <f aca="false">AE4</f>
        <v>0</v>
      </c>
      <c r="AL70" s="286" t="n">
        <f aca="false">AF4</f>
        <v>0</v>
      </c>
      <c r="AM70" s="275" t="s">
        <v>142</v>
      </c>
      <c r="AN70" s="1"/>
      <c r="AO70" s="1"/>
      <c r="AP70" s="1"/>
      <c r="AQ70" s="1"/>
      <c r="AR70" s="1"/>
      <c r="AS70" s="1"/>
      <c r="AT70" s="1"/>
    </row>
    <row r="71" customFormat="false" ht="12.75" hidden="false" customHeight="true" outlineLevel="0" collapsed="false">
      <c r="A71" s="287" t="s">
        <v>203</v>
      </c>
      <c r="B71" s="288"/>
      <c r="C71" s="289"/>
      <c r="D71" s="290" t="n">
        <v>0</v>
      </c>
      <c r="E71" s="291" t="n">
        <f aca="false">AM71</f>
        <v>0</v>
      </c>
      <c r="F71" s="292" t="n">
        <f aca="false">E71-D71</f>
        <v>0</v>
      </c>
      <c r="G71" s="284"/>
      <c r="H71" s="290" t="n">
        <v>0</v>
      </c>
      <c r="I71" s="290" t="n">
        <v>0</v>
      </c>
      <c r="J71" s="290" t="n">
        <v>0</v>
      </c>
      <c r="K71" s="290" t="n">
        <v>0</v>
      </c>
      <c r="L71" s="290" t="n">
        <v>0</v>
      </c>
      <c r="M71" s="290" t="n">
        <v>0</v>
      </c>
      <c r="N71" s="290" t="n">
        <v>0</v>
      </c>
      <c r="O71" s="290" t="n">
        <v>0</v>
      </c>
      <c r="P71" s="290" t="n">
        <v>0</v>
      </c>
      <c r="Q71" s="290" t="n">
        <v>0</v>
      </c>
      <c r="R71" s="290" t="n">
        <v>0</v>
      </c>
      <c r="S71" s="290" t="n">
        <v>0</v>
      </c>
      <c r="T71" s="290" t="n">
        <v>0</v>
      </c>
      <c r="U71" s="290" t="n">
        <v>0</v>
      </c>
      <c r="V71" s="290" t="n">
        <v>0</v>
      </c>
      <c r="W71" s="290" t="n">
        <v>0</v>
      </c>
      <c r="X71" s="290" t="n">
        <v>0</v>
      </c>
      <c r="Y71" s="290" t="n">
        <v>0</v>
      </c>
      <c r="Z71" s="290" t="n">
        <v>0</v>
      </c>
      <c r="AA71" s="290" t="n">
        <v>0</v>
      </c>
      <c r="AB71" s="290" t="n">
        <v>0</v>
      </c>
      <c r="AC71" s="290" t="n">
        <v>0</v>
      </c>
      <c r="AD71" s="290" t="n">
        <v>0</v>
      </c>
      <c r="AE71" s="290" t="n">
        <v>0</v>
      </c>
      <c r="AF71" s="290" t="n">
        <v>0</v>
      </c>
      <c r="AG71" s="290" t="n">
        <v>0</v>
      </c>
      <c r="AH71" s="290" t="n">
        <v>0</v>
      </c>
      <c r="AI71" s="290" t="n">
        <v>0</v>
      </c>
      <c r="AJ71" s="290" t="n">
        <v>0</v>
      </c>
      <c r="AK71" s="290" t="n">
        <v>0</v>
      </c>
      <c r="AL71" s="290" t="n">
        <v>0</v>
      </c>
      <c r="AM71" s="293" t="n">
        <f aca="false">SUM(H71:AL71)</f>
        <v>0</v>
      </c>
      <c r="AN71" s="59"/>
      <c r="AO71" s="59"/>
      <c r="AP71" s="59"/>
      <c r="AQ71" s="59"/>
      <c r="AR71" s="59"/>
      <c r="AS71" s="59"/>
      <c r="AT71" s="59"/>
      <c r="AU71" s="294"/>
      <c r="AV71" s="294"/>
      <c r="AW71" s="294"/>
      <c r="AX71" s="294"/>
    </row>
    <row r="72" customFormat="false" ht="12.75" hidden="true" customHeight="true" outlineLevel="0" collapsed="false">
      <c r="A72" s="295" t="s">
        <v>204</v>
      </c>
      <c r="B72" s="288"/>
      <c r="C72" s="289"/>
      <c r="D72" s="296" t="n">
        <v>0</v>
      </c>
      <c r="E72" s="297" t="n">
        <f aca="false">AM72</f>
        <v>0</v>
      </c>
      <c r="F72" s="298" t="n">
        <f aca="false">E72-D72</f>
        <v>0</v>
      </c>
      <c r="G72" s="284"/>
      <c r="H72" s="299" t="n">
        <v>0</v>
      </c>
      <c r="I72" s="299" t="n">
        <v>0</v>
      </c>
      <c r="J72" s="299" t="n">
        <v>0</v>
      </c>
      <c r="K72" s="299" t="n">
        <v>0</v>
      </c>
      <c r="L72" s="299" t="n">
        <v>0</v>
      </c>
      <c r="M72" s="299" t="n">
        <v>0</v>
      </c>
      <c r="N72" s="299" t="n">
        <v>0</v>
      </c>
      <c r="O72" s="299" t="n">
        <v>0</v>
      </c>
      <c r="P72" s="299" t="n">
        <v>0</v>
      </c>
      <c r="Q72" s="299" t="n">
        <v>0</v>
      </c>
      <c r="R72" s="299" t="n">
        <v>0</v>
      </c>
      <c r="S72" s="299" t="n">
        <v>0</v>
      </c>
      <c r="T72" s="299" t="n">
        <v>0</v>
      </c>
      <c r="U72" s="299" t="n">
        <v>0</v>
      </c>
      <c r="V72" s="299" t="n">
        <v>0</v>
      </c>
      <c r="W72" s="299" t="n">
        <v>0</v>
      </c>
      <c r="X72" s="299" t="n">
        <v>0</v>
      </c>
      <c r="Y72" s="299" t="n">
        <v>0</v>
      </c>
      <c r="Z72" s="299" t="n">
        <v>0</v>
      </c>
      <c r="AA72" s="299" t="n">
        <v>0</v>
      </c>
      <c r="AB72" s="299" t="n">
        <v>0</v>
      </c>
      <c r="AC72" s="299" t="n">
        <v>0</v>
      </c>
      <c r="AD72" s="299" t="n">
        <v>0</v>
      </c>
      <c r="AE72" s="299" t="n">
        <v>0</v>
      </c>
      <c r="AF72" s="299" t="n">
        <v>0</v>
      </c>
      <c r="AG72" s="299" t="n">
        <v>0</v>
      </c>
      <c r="AH72" s="299" t="n">
        <v>0</v>
      </c>
      <c r="AI72" s="299" t="n">
        <v>0</v>
      </c>
      <c r="AJ72" s="299" t="n">
        <v>0</v>
      </c>
      <c r="AK72" s="299" t="n">
        <v>0</v>
      </c>
      <c r="AL72" s="299" t="n">
        <v>0</v>
      </c>
      <c r="AM72" s="293" t="n">
        <f aca="false">SUM(H72:AL72)</f>
        <v>0</v>
      </c>
      <c r="AN72" s="59"/>
      <c r="AO72" s="59"/>
      <c r="AP72" s="59"/>
      <c r="AQ72" s="59"/>
      <c r="AR72" s="59"/>
      <c r="AS72" s="59"/>
      <c r="AT72" s="59"/>
      <c r="AU72" s="294"/>
      <c r="AV72" s="294"/>
      <c r="AW72" s="294"/>
      <c r="AX72" s="294"/>
    </row>
    <row r="73" customFormat="false" ht="12.75" hidden="true" customHeight="true" outlineLevel="0" collapsed="false">
      <c r="A73" s="295" t="s">
        <v>173</v>
      </c>
      <c r="B73" s="288"/>
      <c r="C73" s="289"/>
      <c r="D73" s="296" t="n">
        <v>0</v>
      </c>
      <c r="E73" s="297" t="n">
        <f aca="false">AM73</f>
        <v>0</v>
      </c>
      <c r="F73" s="298" t="n">
        <f aca="false">E73-D73</f>
        <v>0</v>
      </c>
      <c r="G73" s="284"/>
      <c r="H73" s="299" t="n">
        <v>0</v>
      </c>
      <c r="I73" s="299" t="n">
        <v>0</v>
      </c>
      <c r="J73" s="299" t="n">
        <v>0</v>
      </c>
      <c r="K73" s="299" t="n">
        <v>0</v>
      </c>
      <c r="L73" s="299" t="n">
        <v>0</v>
      </c>
      <c r="M73" s="299" t="n">
        <v>0</v>
      </c>
      <c r="N73" s="299" t="n">
        <v>0</v>
      </c>
      <c r="O73" s="299" t="n">
        <v>0</v>
      </c>
      <c r="P73" s="299" t="n">
        <v>0</v>
      </c>
      <c r="Q73" s="299" t="n">
        <v>0</v>
      </c>
      <c r="R73" s="299" t="n">
        <v>0</v>
      </c>
      <c r="S73" s="299" t="n">
        <v>0</v>
      </c>
      <c r="T73" s="299" t="n">
        <v>0</v>
      </c>
      <c r="U73" s="299" t="n">
        <v>0</v>
      </c>
      <c r="V73" s="299" t="n">
        <v>0</v>
      </c>
      <c r="W73" s="299" t="n">
        <v>0</v>
      </c>
      <c r="X73" s="299" t="n">
        <v>0</v>
      </c>
      <c r="Y73" s="299" t="n">
        <v>0</v>
      </c>
      <c r="Z73" s="299" t="n">
        <v>0</v>
      </c>
      <c r="AA73" s="299" t="n">
        <v>0</v>
      </c>
      <c r="AB73" s="299" t="n">
        <v>0</v>
      </c>
      <c r="AC73" s="299" t="n">
        <v>0</v>
      </c>
      <c r="AD73" s="299" t="n">
        <v>0</v>
      </c>
      <c r="AE73" s="299" t="n">
        <v>0</v>
      </c>
      <c r="AF73" s="299" t="n">
        <v>0</v>
      </c>
      <c r="AG73" s="299" t="n">
        <v>0</v>
      </c>
      <c r="AH73" s="299" t="n">
        <v>0</v>
      </c>
      <c r="AI73" s="299" t="n">
        <v>0</v>
      </c>
      <c r="AJ73" s="299" t="n">
        <v>0</v>
      </c>
      <c r="AK73" s="299" t="n">
        <v>0</v>
      </c>
      <c r="AL73" s="299" t="n">
        <v>0</v>
      </c>
      <c r="AM73" s="293" t="n">
        <f aca="false">SUM(H73:AL73)</f>
        <v>0</v>
      </c>
      <c r="AN73" s="59"/>
      <c r="AO73" s="59"/>
      <c r="AP73" s="59"/>
      <c r="AQ73" s="59"/>
      <c r="AR73" s="59"/>
      <c r="AS73" s="59"/>
      <c r="AT73" s="59"/>
      <c r="AU73" s="294"/>
      <c r="AV73" s="294"/>
      <c r="AW73" s="294"/>
      <c r="AX73" s="294"/>
    </row>
    <row r="74" customFormat="false" ht="12.75" hidden="false" customHeight="true" outlineLevel="0" collapsed="false">
      <c r="A74" s="300" t="s">
        <v>205</v>
      </c>
      <c r="B74" s="284"/>
      <c r="C74" s="267"/>
      <c r="D74" s="301"/>
      <c r="E74" s="302"/>
      <c r="F74" s="302"/>
      <c r="G74" s="284"/>
      <c r="H74" s="301"/>
      <c r="I74" s="301"/>
      <c r="J74" s="301"/>
      <c r="K74" s="301"/>
      <c r="L74" s="301"/>
      <c r="M74" s="301"/>
      <c r="N74" s="301"/>
      <c r="O74" s="301"/>
      <c r="P74" s="301"/>
      <c r="Q74" s="301"/>
      <c r="R74" s="301"/>
      <c r="S74" s="301"/>
      <c r="T74" s="301"/>
      <c r="U74" s="301"/>
      <c r="V74" s="301"/>
      <c r="W74" s="301"/>
      <c r="X74" s="301"/>
      <c r="Y74" s="301"/>
      <c r="Z74" s="301"/>
      <c r="AA74" s="301"/>
      <c r="AB74" s="301"/>
      <c r="AC74" s="301"/>
      <c r="AD74" s="301"/>
      <c r="AE74" s="301"/>
      <c r="AF74" s="301"/>
      <c r="AG74" s="301"/>
      <c r="AH74" s="301"/>
      <c r="AI74" s="301"/>
      <c r="AJ74" s="301"/>
      <c r="AK74" s="301"/>
      <c r="AL74" s="301"/>
      <c r="AM74" s="301"/>
      <c r="AN74" s="59"/>
      <c r="AO74" s="59"/>
      <c r="AP74" s="59"/>
      <c r="AQ74" s="59"/>
      <c r="AR74" s="59"/>
      <c r="AS74" s="59"/>
      <c r="AT74" s="59"/>
      <c r="AU74" s="294"/>
      <c r="AV74" s="294"/>
      <c r="AW74" s="294"/>
      <c r="AX74" s="294"/>
    </row>
    <row r="75" customFormat="false" ht="12.75" hidden="false" customHeight="true" outlineLevel="0" collapsed="false">
      <c r="A75" s="284" t="s">
        <v>206</v>
      </c>
      <c r="B75" s="284"/>
      <c r="C75" s="267"/>
      <c r="D75" s="301"/>
      <c r="E75" s="302"/>
      <c r="F75" s="302"/>
      <c r="G75" s="284"/>
      <c r="H75" s="301"/>
      <c r="I75" s="301"/>
      <c r="J75" s="301"/>
      <c r="K75" s="301"/>
      <c r="L75" s="301"/>
      <c r="M75" s="301"/>
      <c r="N75" s="301"/>
      <c r="O75" s="301"/>
      <c r="P75" s="301"/>
      <c r="Q75" s="301"/>
      <c r="R75" s="301"/>
      <c r="S75" s="301"/>
      <c r="T75" s="301"/>
      <c r="U75" s="301"/>
      <c r="V75" s="301"/>
      <c r="W75" s="301"/>
      <c r="X75" s="301"/>
      <c r="Y75" s="301"/>
      <c r="Z75" s="301"/>
      <c r="AA75" s="301"/>
      <c r="AB75" s="301"/>
      <c r="AC75" s="301"/>
      <c r="AD75" s="301"/>
      <c r="AE75" s="301"/>
      <c r="AF75" s="301"/>
      <c r="AG75" s="301"/>
      <c r="AH75" s="301"/>
      <c r="AI75" s="301"/>
      <c r="AJ75" s="301"/>
      <c r="AK75" s="301"/>
      <c r="AL75" s="301"/>
      <c r="AM75" s="301"/>
      <c r="AN75" s="59"/>
      <c r="AO75" s="59"/>
      <c r="AP75" s="59"/>
      <c r="AQ75" s="59"/>
      <c r="AR75" s="59"/>
      <c r="AS75" s="59"/>
      <c r="AT75" s="59"/>
      <c r="AU75" s="294"/>
      <c r="AV75" s="294"/>
      <c r="AW75" s="294"/>
      <c r="AX75" s="294"/>
    </row>
    <row r="76" customFormat="false" ht="12.75" hidden="false" customHeight="true" outlineLevel="0" collapsed="false">
      <c r="A76" s="303" t="s">
        <v>207</v>
      </c>
      <c r="B76" s="304"/>
      <c r="C76" s="289"/>
      <c r="D76" s="290" t="n">
        <v>0</v>
      </c>
      <c r="E76" s="291" t="n">
        <f aca="false">AM76</f>
        <v>0</v>
      </c>
      <c r="F76" s="305" t="n">
        <f aca="false">E76-D76</f>
        <v>0</v>
      </c>
      <c r="G76" s="284"/>
      <c r="H76" s="306" t="n">
        <v>0</v>
      </c>
      <c r="I76" s="306" t="n">
        <v>0</v>
      </c>
      <c r="J76" s="306" t="n">
        <v>0</v>
      </c>
      <c r="K76" s="306" t="n">
        <v>0</v>
      </c>
      <c r="L76" s="306" t="n">
        <v>0</v>
      </c>
      <c r="M76" s="306" t="n">
        <v>0</v>
      </c>
      <c r="N76" s="306" t="n">
        <v>0</v>
      </c>
      <c r="O76" s="306" t="n">
        <v>0</v>
      </c>
      <c r="P76" s="306" t="n">
        <v>0</v>
      </c>
      <c r="Q76" s="306" t="n">
        <v>0</v>
      </c>
      <c r="R76" s="306" t="n">
        <v>0</v>
      </c>
      <c r="S76" s="306" t="n">
        <v>0</v>
      </c>
      <c r="T76" s="306" t="n">
        <v>0</v>
      </c>
      <c r="U76" s="306" t="n">
        <v>0</v>
      </c>
      <c r="V76" s="306" t="n">
        <v>0</v>
      </c>
      <c r="W76" s="306" t="n">
        <v>0</v>
      </c>
      <c r="X76" s="306" t="n">
        <v>0</v>
      </c>
      <c r="Y76" s="306" t="n">
        <v>0</v>
      </c>
      <c r="Z76" s="306" t="n">
        <v>0</v>
      </c>
      <c r="AA76" s="306" t="n">
        <v>0</v>
      </c>
      <c r="AB76" s="306" t="n">
        <v>0</v>
      </c>
      <c r="AC76" s="306" t="n">
        <v>0</v>
      </c>
      <c r="AD76" s="306" t="n">
        <v>0</v>
      </c>
      <c r="AE76" s="306" t="n">
        <v>0</v>
      </c>
      <c r="AF76" s="306" t="n">
        <v>0</v>
      </c>
      <c r="AG76" s="306" t="n">
        <v>0</v>
      </c>
      <c r="AH76" s="306" t="n">
        <v>0</v>
      </c>
      <c r="AI76" s="306" t="n">
        <v>0</v>
      </c>
      <c r="AJ76" s="306" t="n">
        <v>0</v>
      </c>
      <c r="AK76" s="306" t="n">
        <v>0</v>
      </c>
      <c r="AL76" s="306" t="n">
        <v>0</v>
      </c>
      <c r="AM76" s="293" t="n">
        <f aca="false">SUM(H76:AL76)</f>
        <v>0</v>
      </c>
      <c r="AN76" s="1"/>
      <c r="AO76" s="1"/>
      <c r="AP76" s="1"/>
      <c r="AQ76" s="1"/>
      <c r="AR76" s="1"/>
      <c r="AS76" s="1"/>
      <c r="AT76" s="1"/>
    </row>
    <row r="77" customFormat="false" ht="12.75" hidden="true" customHeight="true" outlineLevel="0" collapsed="false">
      <c r="A77" s="303" t="s">
        <v>208</v>
      </c>
      <c r="B77" s="304"/>
      <c r="C77" s="289"/>
      <c r="D77" s="290" t="n">
        <v>0</v>
      </c>
      <c r="E77" s="291" t="n">
        <f aca="false">AM77</f>
        <v>0</v>
      </c>
      <c r="F77" s="305" t="n">
        <f aca="false">E77-D77</f>
        <v>0</v>
      </c>
      <c r="G77" s="284"/>
      <c r="H77" s="306" t="n">
        <v>0</v>
      </c>
      <c r="I77" s="306" t="n">
        <v>0</v>
      </c>
      <c r="J77" s="306" t="n">
        <v>0</v>
      </c>
      <c r="K77" s="306" t="n">
        <v>0</v>
      </c>
      <c r="L77" s="306" t="n">
        <v>0</v>
      </c>
      <c r="M77" s="306" t="n">
        <v>0</v>
      </c>
      <c r="N77" s="306" t="n">
        <v>0</v>
      </c>
      <c r="O77" s="306" t="n">
        <v>0</v>
      </c>
      <c r="P77" s="306" t="n">
        <v>0</v>
      </c>
      <c r="Q77" s="306" t="n">
        <v>0</v>
      </c>
      <c r="R77" s="306" t="n">
        <v>0</v>
      </c>
      <c r="S77" s="306" t="n">
        <v>0</v>
      </c>
      <c r="T77" s="306" t="n">
        <v>0</v>
      </c>
      <c r="U77" s="306" t="n">
        <v>0</v>
      </c>
      <c r="V77" s="306" t="n">
        <v>0</v>
      </c>
      <c r="W77" s="306" t="n">
        <v>0</v>
      </c>
      <c r="X77" s="306" t="n">
        <v>0</v>
      </c>
      <c r="Y77" s="306" t="n">
        <v>0</v>
      </c>
      <c r="Z77" s="306" t="n">
        <v>0</v>
      </c>
      <c r="AA77" s="306" t="n">
        <v>0</v>
      </c>
      <c r="AB77" s="306" t="n">
        <v>0</v>
      </c>
      <c r="AC77" s="306" t="n">
        <v>0</v>
      </c>
      <c r="AD77" s="306" t="n">
        <v>0</v>
      </c>
      <c r="AE77" s="306" t="n">
        <v>0</v>
      </c>
      <c r="AF77" s="306" t="n">
        <v>0</v>
      </c>
      <c r="AG77" s="306" t="n">
        <v>0</v>
      </c>
      <c r="AH77" s="306" t="n">
        <v>0</v>
      </c>
      <c r="AI77" s="306" t="n">
        <v>0</v>
      </c>
      <c r="AJ77" s="306" t="n">
        <v>0</v>
      </c>
      <c r="AK77" s="306" t="n">
        <v>0</v>
      </c>
      <c r="AL77" s="306" t="n">
        <v>0</v>
      </c>
      <c r="AM77" s="293" t="n">
        <f aca="false">SUM(H77:AL77)</f>
        <v>0</v>
      </c>
      <c r="AN77" s="1"/>
      <c r="AO77" s="1"/>
      <c r="AP77" s="1"/>
      <c r="AQ77" s="1"/>
      <c r="AR77" s="1"/>
      <c r="AS77" s="1"/>
      <c r="AT77" s="1"/>
    </row>
    <row r="78" customFormat="false" ht="12.75" hidden="true" customHeight="true" outlineLevel="0" collapsed="false">
      <c r="A78" s="303" t="s">
        <v>209</v>
      </c>
      <c r="B78" s="304"/>
      <c r="C78" s="289"/>
      <c r="D78" s="290" t="n">
        <v>0</v>
      </c>
      <c r="E78" s="291" t="n">
        <f aca="false">AM78</f>
        <v>0</v>
      </c>
      <c r="F78" s="305" t="n">
        <f aca="false">E78-D78</f>
        <v>0</v>
      </c>
      <c r="G78" s="284"/>
      <c r="H78" s="306" t="n">
        <v>0</v>
      </c>
      <c r="I78" s="306" t="n">
        <v>0</v>
      </c>
      <c r="J78" s="306" t="n">
        <v>0</v>
      </c>
      <c r="K78" s="306" t="n">
        <v>0</v>
      </c>
      <c r="L78" s="306" t="n">
        <v>0</v>
      </c>
      <c r="M78" s="306" t="n">
        <v>0</v>
      </c>
      <c r="N78" s="306" t="n">
        <v>0</v>
      </c>
      <c r="O78" s="306" t="n">
        <v>0</v>
      </c>
      <c r="P78" s="306" t="n">
        <v>0</v>
      </c>
      <c r="Q78" s="306" t="n">
        <v>0</v>
      </c>
      <c r="R78" s="306" t="n">
        <v>0</v>
      </c>
      <c r="S78" s="306" t="n">
        <v>0</v>
      </c>
      <c r="T78" s="306" t="n">
        <v>0</v>
      </c>
      <c r="U78" s="306" t="n">
        <v>0</v>
      </c>
      <c r="V78" s="306" t="n">
        <v>0</v>
      </c>
      <c r="W78" s="306" t="n">
        <v>0</v>
      </c>
      <c r="X78" s="306" t="n">
        <v>0</v>
      </c>
      <c r="Y78" s="306" t="n">
        <v>0</v>
      </c>
      <c r="Z78" s="306" t="n">
        <v>0</v>
      </c>
      <c r="AA78" s="306" t="n">
        <v>0</v>
      </c>
      <c r="AB78" s="306" t="n">
        <v>0</v>
      </c>
      <c r="AC78" s="306" t="n">
        <v>0</v>
      </c>
      <c r="AD78" s="306" t="n">
        <v>0</v>
      </c>
      <c r="AE78" s="306" t="n">
        <v>0</v>
      </c>
      <c r="AF78" s="306" t="n">
        <v>0</v>
      </c>
      <c r="AG78" s="306" t="n">
        <v>0</v>
      </c>
      <c r="AH78" s="306" t="n">
        <v>0</v>
      </c>
      <c r="AI78" s="306" t="n">
        <v>0</v>
      </c>
      <c r="AJ78" s="306" t="n">
        <v>0</v>
      </c>
      <c r="AK78" s="306" t="n">
        <v>0</v>
      </c>
      <c r="AL78" s="306" t="n">
        <v>0</v>
      </c>
      <c r="AM78" s="293" t="n">
        <f aca="false">SUM(H78:AL78)</f>
        <v>0</v>
      </c>
      <c r="AN78" s="1"/>
      <c r="AO78" s="1"/>
      <c r="AP78" s="1"/>
      <c r="AQ78" s="1"/>
      <c r="AR78" s="1"/>
      <c r="AS78" s="1"/>
      <c r="AT78" s="1"/>
    </row>
    <row r="79" customFormat="false" ht="12.75" hidden="true" customHeight="true" outlineLevel="0" collapsed="false">
      <c r="A79" s="303" t="s">
        <v>210</v>
      </c>
      <c r="B79" s="304"/>
      <c r="C79" s="289"/>
      <c r="D79" s="290" t="n">
        <v>0</v>
      </c>
      <c r="E79" s="291" t="n">
        <f aca="false">AM79</f>
        <v>0</v>
      </c>
      <c r="F79" s="305" t="n">
        <f aca="false">E79-D79</f>
        <v>0</v>
      </c>
      <c r="G79" s="284"/>
      <c r="H79" s="306" t="n">
        <v>0</v>
      </c>
      <c r="I79" s="306" t="n">
        <v>0</v>
      </c>
      <c r="J79" s="306" t="n">
        <v>0</v>
      </c>
      <c r="K79" s="306" t="n">
        <v>0</v>
      </c>
      <c r="L79" s="306" t="n">
        <v>0</v>
      </c>
      <c r="M79" s="306" t="n">
        <v>0</v>
      </c>
      <c r="N79" s="306" t="n">
        <v>0</v>
      </c>
      <c r="O79" s="306" t="n">
        <v>0</v>
      </c>
      <c r="P79" s="306" t="n">
        <v>0</v>
      </c>
      <c r="Q79" s="306" t="n">
        <v>0</v>
      </c>
      <c r="R79" s="306" t="n">
        <v>0</v>
      </c>
      <c r="S79" s="306" t="n">
        <v>0</v>
      </c>
      <c r="T79" s="306" t="n">
        <v>0</v>
      </c>
      <c r="U79" s="306" t="n">
        <v>0</v>
      </c>
      <c r="V79" s="306" t="n">
        <v>0</v>
      </c>
      <c r="W79" s="306" t="n">
        <v>0</v>
      </c>
      <c r="X79" s="306" t="n">
        <v>0</v>
      </c>
      <c r="Y79" s="306" t="n">
        <v>0</v>
      </c>
      <c r="Z79" s="306" t="n">
        <v>0</v>
      </c>
      <c r="AA79" s="306" t="n">
        <v>0</v>
      </c>
      <c r="AB79" s="306" t="n">
        <v>0</v>
      </c>
      <c r="AC79" s="306" t="n">
        <v>0</v>
      </c>
      <c r="AD79" s="306" t="n">
        <v>0</v>
      </c>
      <c r="AE79" s="306" t="n">
        <v>0</v>
      </c>
      <c r="AF79" s="306" t="n">
        <v>0</v>
      </c>
      <c r="AG79" s="306" t="n">
        <v>0</v>
      </c>
      <c r="AH79" s="306" t="n">
        <v>0</v>
      </c>
      <c r="AI79" s="306" t="n">
        <v>0</v>
      </c>
      <c r="AJ79" s="306" t="n">
        <v>0</v>
      </c>
      <c r="AK79" s="306" t="n">
        <v>0</v>
      </c>
      <c r="AL79" s="306" t="n">
        <v>0</v>
      </c>
      <c r="AM79" s="293" t="n">
        <f aca="false">SUM(H79:AL79)</f>
        <v>0</v>
      </c>
      <c r="AN79" s="1"/>
      <c r="AO79" s="1"/>
      <c r="AP79" s="1"/>
      <c r="AQ79" s="1"/>
      <c r="AR79" s="1"/>
      <c r="AS79" s="1"/>
      <c r="AT79" s="1"/>
    </row>
    <row r="80" customFormat="false" ht="12.75" hidden="true" customHeight="true" outlineLevel="0" collapsed="false">
      <c r="A80" s="303" t="s">
        <v>211</v>
      </c>
      <c r="B80" s="304"/>
      <c r="C80" s="289"/>
      <c r="D80" s="290" t="n">
        <v>0</v>
      </c>
      <c r="E80" s="291" t="n">
        <f aca="false">AM80</f>
        <v>0</v>
      </c>
      <c r="F80" s="305" t="n">
        <f aca="false">E80-D80</f>
        <v>0</v>
      </c>
      <c r="G80" s="284"/>
      <c r="H80" s="306" t="n">
        <v>0</v>
      </c>
      <c r="I80" s="306" t="n">
        <v>0</v>
      </c>
      <c r="J80" s="306" t="n">
        <v>0</v>
      </c>
      <c r="K80" s="306" t="n">
        <v>0</v>
      </c>
      <c r="L80" s="306" t="n">
        <v>0</v>
      </c>
      <c r="M80" s="306" t="n">
        <v>0</v>
      </c>
      <c r="N80" s="306" t="n">
        <v>0</v>
      </c>
      <c r="O80" s="306" t="n">
        <v>0</v>
      </c>
      <c r="P80" s="306" t="n">
        <v>0</v>
      </c>
      <c r="Q80" s="306" t="n">
        <v>0</v>
      </c>
      <c r="R80" s="306" t="n">
        <v>0</v>
      </c>
      <c r="S80" s="306" t="n">
        <v>0</v>
      </c>
      <c r="T80" s="306" t="n">
        <v>0</v>
      </c>
      <c r="U80" s="306" t="n">
        <v>0</v>
      </c>
      <c r="V80" s="306" t="n">
        <v>0</v>
      </c>
      <c r="W80" s="306" t="n">
        <v>0</v>
      </c>
      <c r="X80" s="306" t="n">
        <v>0</v>
      </c>
      <c r="Y80" s="306" t="n">
        <v>0</v>
      </c>
      <c r="Z80" s="306" t="n">
        <v>0</v>
      </c>
      <c r="AA80" s="306" t="n">
        <v>0</v>
      </c>
      <c r="AB80" s="306" t="n">
        <v>0</v>
      </c>
      <c r="AC80" s="306" t="n">
        <v>0</v>
      </c>
      <c r="AD80" s="306" t="n">
        <v>0</v>
      </c>
      <c r="AE80" s="306" t="n">
        <v>0</v>
      </c>
      <c r="AF80" s="306" t="n">
        <v>0</v>
      </c>
      <c r="AG80" s="306" t="n">
        <v>0</v>
      </c>
      <c r="AH80" s="306" t="n">
        <v>0</v>
      </c>
      <c r="AI80" s="306" t="n">
        <v>0</v>
      </c>
      <c r="AJ80" s="306" t="n">
        <v>0</v>
      </c>
      <c r="AK80" s="306" t="n">
        <v>0</v>
      </c>
      <c r="AL80" s="306" t="n">
        <v>0</v>
      </c>
      <c r="AM80" s="293" t="n">
        <f aca="false">SUM(H80:AL80)</f>
        <v>0</v>
      </c>
      <c r="AN80" s="1"/>
      <c r="AO80" s="1"/>
      <c r="AP80" s="1"/>
      <c r="AQ80" s="1"/>
      <c r="AR80" s="1"/>
      <c r="AS80" s="1"/>
      <c r="AT80" s="1"/>
    </row>
    <row r="81" customFormat="false" ht="12.75" hidden="true" customHeight="true" outlineLevel="0" collapsed="false">
      <c r="A81" s="303" t="s">
        <v>212</v>
      </c>
      <c r="B81" s="304"/>
      <c r="C81" s="289"/>
      <c r="D81" s="290" t="n">
        <v>0</v>
      </c>
      <c r="E81" s="291" t="n">
        <f aca="false">AM81</f>
        <v>0</v>
      </c>
      <c r="F81" s="305" t="n">
        <f aca="false">E81-D81</f>
        <v>0</v>
      </c>
      <c r="G81" s="284"/>
      <c r="H81" s="306" t="n">
        <v>0</v>
      </c>
      <c r="I81" s="306" t="n">
        <v>0</v>
      </c>
      <c r="J81" s="306" t="n">
        <v>0</v>
      </c>
      <c r="K81" s="306" t="n">
        <v>0</v>
      </c>
      <c r="L81" s="306" t="n">
        <v>0</v>
      </c>
      <c r="M81" s="306" t="n">
        <v>0</v>
      </c>
      <c r="N81" s="306" t="n">
        <v>0</v>
      </c>
      <c r="O81" s="306" t="n">
        <v>0</v>
      </c>
      <c r="P81" s="306" t="n">
        <v>0</v>
      </c>
      <c r="Q81" s="306" t="n">
        <v>0</v>
      </c>
      <c r="R81" s="306" t="n">
        <v>0</v>
      </c>
      <c r="S81" s="306" t="n">
        <v>0</v>
      </c>
      <c r="T81" s="306" t="n">
        <v>0</v>
      </c>
      <c r="U81" s="306" t="n">
        <v>0</v>
      </c>
      <c r="V81" s="306" t="n">
        <v>0</v>
      </c>
      <c r="W81" s="306" t="n">
        <v>0</v>
      </c>
      <c r="X81" s="306" t="n">
        <v>0</v>
      </c>
      <c r="Y81" s="306" t="n">
        <v>0</v>
      </c>
      <c r="Z81" s="306" t="n">
        <v>0</v>
      </c>
      <c r="AA81" s="306" t="n">
        <v>0</v>
      </c>
      <c r="AB81" s="306" t="n">
        <v>0</v>
      </c>
      <c r="AC81" s="306" t="n">
        <v>0</v>
      </c>
      <c r="AD81" s="306" t="n">
        <v>0</v>
      </c>
      <c r="AE81" s="306" t="n">
        <v>0</v>
      </c>
      <c r="AF81" s="306" t="n">
        <v>0</v>
      </c>
      <c r="AG81" s="306" t="n">
        <v>0</v>
      </c>
      <c r="AH81" s="306" t="n">
        <v>0</v>
      </c>
      <c r="AI81" s="306" t="n">
        <v>0</v>
      </c>
      <c r="AJ81" s="306" t="n">
        <v>0</v>
      </c>
      <c r="AK81" s="306" t="n">
        <v>0</v>
      </c>
      <c r="AL81" s="306" t="n">
        <v>0</v>
      </c>
      <c r="AM81" s="293" t="n">
        <f aca="false">SUM(H81:AL81)</f>
        <v>0</v>
      </c>
      <c r="AN81" s="1"/>
      <c r="AO81" s="1"/>
      <c r="AP81" s="1"/>
      <c r="AQ81" s="1"/>
      <c r="AR81" s="1"/>
      <c r="AS81" s="1"/>
      <c r="AT81" s="1"/>
    </row>
    <row r="82" customFormat="false" ht="12.75" hidden="false" customHeight="true" outlineLevel="0" collapsed="false">
      <c r="A82" s="303" t="s">
        <v>213</v>
      </c>
      <c r="B82" s="304"/>
      <c r="C82" s="289"/>
      <c r="D82" s="290" t="n">
        <v>0</v>
      </c>
      <c r="E82" s="291" t="n">
        <f aca="false">AM82</f>
        <v>0</v>
      </c>
      <c r="F82" s="305" t="n">
        <f aca="false">E82-D82</f>
        <v>0</v>
      </c>
      <c r="G82" s="284"/>
      <c r="H82" s="306" t="n">
        <v>0</v>
      </c>
      <c r="I82" s="306" t="n">
        <v>0</v>
      </c>
      <c r="J82" s="306" t="n">
        <v>0</v>
      </c>
      <c r="K82" s="306" t="n">
        <v>0</v>
      </c>
      <c r="L82" s="306" t="n">
        <v>0</v>
      </c>
      <c r="M82" s="306" t="n">
        <v>0</v>
      </c>
      <c r="N82" s="306" t="n">
        <v>0</v>
      </c>
      <c r="O82" s="306" t="n">
        <v>0</v>
      </c>
      <c r="P82" s="306" t="n">
        <v>0</v>
      </c>
      <c r="Q82" s="306" t="n">
        <v>0</v>
      </c>
      <c r="R82" s="306" t="n">
        <v>0</v>
      </c>
      <c r="S82" s="306" t="n">
        <v>0</v>
      </c>
      <c r="T82" s="306" t="n">
        <v>0</v>
      </c>
      <c r="U82" s="306" t="n">
        <v>0</v>
      </c>
      <c r="V82" s="306" t="n">
        <v>0</v>
      </c>
      <c r="W82" s="306" t="n">
        <v>0</v>
      </c>
      <c r="X82" s="306" t="n">
        <v>0</v>
      </c>
      <c r="Y82" s="306" t="n">
        <v>0</v>
      </c>
      <c r="Z82" s="306" t="n">
        <v>0</v>
      </c>
      <c r="AA82" s="306" t="n">
        <v>0</v>
      </c>
      <c r="AB82" s="306" t="n">
        <v>0</v>
      </c>
      <c r="AC82" s="306" t="n">
        <v>0</v>
      </c>
      <c r="AD82" s="306" t="n">
        <v>0</v>
      </c>
      <c r="AE82" s="306" t="n">
        <v>0</v>
      </c>
      <c r="AF82" s="306" t="n">
        <v>0</v>
      </c>
      <c r="AG82" s="306" t="n">
        <v>0</v>
      </c>
      <c r="AH82" s="306" t="n">
        <v>0</v>
      </c>
      <c r="AI82" s="306" t="n">
        <v>0</v>
      </c>
      <c r="AJ82" s="306" t="n">
        <v>0</v>
      </c>
      <c r="AK82" s="306" t="n">
        <v>0</v>
      </c>
      <c r="AL82" s="306" t="n">
        <v>0</v>
      </c>
      <c r="AM82" s="293" t="n">
        <f aca="false">SUM(H82:AL82)</f>
        <v>0</v>
      </c>
      <c r="AN82" s="1"/>
      <c r="AO82" s="1"/>
      <c r="AP82" s="1"/>
      <c r="AQ82" s="1"/>
      <c r="AR82" s="1"/>
      <c r="AS82" s="1"/>
      <c r="AT82" s="1"/>
    </row>
    <row r="83" customFormat="false" ht="12.75" hidden="false" customHeight="true" outlineLevel="0" collapsed="false">
      <c r="A83" s="303" t="s">
        <v>214</v>
      </c>
      <c r="B83" s="304"/>
      <c r="C83" s="289"/>
      <c r="D83" s="290" t="n">
        <v>0</v>
      </c>
      <c r="E83" s="291" t="n">
        <f aca="false">AM83</f>
        <v>0</v>
      </c>
      <c r="F83" s="305" t="n">
        <f aca="false">E83-D83</f>
        <v>0</v>
      </c>
      <c r="G83" s="307" t="s">
        <v>215</v>
      </c>
      <c r="H83" s="308"/>
      <c r="I83" s="308"/>
      <c r="J83" s="308"/>
      <c r="K83" s="308"/>
      <c r="L83" s="308"/>
      <c r="M83" s="308"/>
      <c r="N83" s="308"/>
      <c r="O83" s="308"/>
      <c r="P83" s="308"/>
      <c r="Q83" s="308"/>
      <c r="R83" s="308"/>
      <c r="S83" s="308"/>
      <c r="T83" s="308"/>
      <c r="U83" s="308"/>
      <c r="V83" s="308"/>
      <c r="W83" s="308"/>
      <c r="X83" s="308"/>
      <c r="Y83" s="308"/>
      <c r="Z83" s="308"/>
      <c r="AA83" s="308"/>
      <c r="AB83" s="308"/>
      <c r="AC83" s="308"/>
      <c r="AD83" s="308"/>
      <c r="AE83" s="308"/>
      <c r="AF83" s="308"/>
      <c r="AG83" s="308"/>
      <c r="AH83" s="308"/>
      <c r="AI83" s="308"/>
      <c r="AJ83" s="308"/>
      <c r="AK83" s="308"/>
      <c r="AL83" s="308"/>
      <c r="AM83" s="293" t="n">
        <f aca="false">SUM(H83:AL83)</f>
        <v>0</v>
      </c>
      <c r="AN83" s="1"/>
      <c r="AO83" s="1"/>
      <c r="AP83" s="1"/>
      <c r="AQ83" s="1"/>
      <c r="AR83" s="1"/>
      <c r="AS83" s="1"/>
      <c r="AT83" s="1"/>
    </row>
    <row r="84" customFormat="false" ht="12.75" hidden="true" customHeight="true" outlineLevel="0" collapsed="false">
      <c r="A84" s="309" t="s">
        <v>216</v>
      </c>
      <c r="B84" s="304"/>
      <c r="C84" s="289"/>
      <c r="D84" s="290" t="n">
        <v>0</v>
      </c>
      <c r="E84" s="291" t="n">
        <f aca="false">AM84</f>
        <v>0</v>
      </c>
      <c r="F84" s="305" t="n">
        <f aca="false">E84-D84</f>
        <v>0</v>
      </c>
      <c r="G84" s="284"/>
      <c r="H84" s="306" t="n">
        <v>0</v>
      </c>
      <c r="I84" s="306" t="n">
        <v>0</v>
      </c>
      <c r="J84" s="306" t="n">
        <v>0</v>
      </c>
      <c r="K84" s="306" t="n">
        <v>0</v>
      </c>
      <c r="L84" s="306" t="n">
        <v>0</v>
      </c>
      <c r="M84" s="306" t="n">
        <v>0</v>
      </c>
      <c r="N84" s="306" t="n">
        <v>0</v>
      </c>
      <c r="O84" s="306" t="n">
        <v>0</v>
      </c>
      <c r="P84" s="306" t="n">
        <v>0</v>
      </c>
      <c r="Q84" s="306" t="n">
        <v>0</v>
      </c>
      <c r="R84" s="306" t="n">
        <v>0</v>
      </c>
      <c r="S84" s="306" t="n">
        <v>0</v>
      </c>
      <c r="T84" s="306" t="n">
        <v>0</v>
      </c>
      <c r="U84" s="306" t="n">
        <v>0</v>
      </c>
      <c r="V84" s="306" t="n">
        <v>0</v>
      </c>
      <c r="W84" s="306" t="n">
        <v>0</v>
      </c>
      <c r="X84" s="306" t="n">
        <v>0</v>
      </c>
      <c r="Y84" s="306" t="n">
        <v>0</v>
      </c>
      <c r="Z84" s="306" t="n">
        <v>0</v>
      </c>
      <c r="AA84" s="306" t="n">
        <v>0</v>
      </c>
      <c r="AB84" s="306" t="n">
        <v>0</v>
      </c>
      <c r="AC84" s="306" t="n">
        <v>0</v>
      </c>
      <c r="AD84" s="306" t="n">
        <v>0</v>
      </c>
      <c r="AE84" s="306" t="n">
        <v>0</v>
      </c>
      <c r="AF84" s="306" t="n">
        <v>0</v>
      </c>
      <c r="AG84" s="306" t="n">
        <v>0</v>
      </c>
      <c r="AH84" s="306" t="n">
        <v>0</v>
      </c>
      <c r="AI84" s="306" t="n">
        <v>0</v>
      </c>
      <c r="AJ84" s="306" t="n">
        <v>0</v>
      </c>
      <c r="AK84" s="306" t="n">
        <v>0</v>
      </c>
      <c r="AL84" s="306" t="n">
        <v>0</v>
      </c>
      <c r="AM84" s="293" t="n">
        <f aca="false">SUM(H84:AL84)</f>
        <v>0</v>
      </c>
      <c r="AN84" s="1"/>
      <c r="AO84" s="1"/>
      <c r="AP84" s="1"/>
      <c r="AQ84" s="1"/>
      <c r="AR84" s="1"/>
      <c r="AS84" s="1"/>
      <c r="AT84" s="1"/>
    </row>
    <row r="85" customFormat="false" ht="12.75" hidden="true" customHeight="true" outlineLevel="0" collapsed="false">
      <c r="A85" s="309" t="s">
        <v>216</v>
      </c>
      <c r="B85" s="304"/>
      <c r="C85" s="289"/>
      <c r="D85" s="290" t="n">
        <v>0</v>
      </c>
      <c r="E85" s="291" t="n">
        <f aca="false">AM85</f>
        <v>0</v>
      </c>
      <c r="F85" s="305" t="n">
        <f aca="false">E85-D85</f>
        <v>0</v>
      </c>
      <c r="G85" s="284"/>
      <c r="H85" s="306" t="n">
        <v>0</v>
      </c>
      <c r="I85" s="306" t="n">
        <v>0</v>
      </c>
      <c r="J85" s="306" t="n">
        <v>0</v>
      </c>
      <c r="K85" s="306" t="n">
        <v>0</v>
      </c>
      <c r="L85" s="306" t="n">
        <v>0</v>
      </c>
      <c r="M85" s="306" t="n">
        <v>0</v>
      </c>
      <c r="N85" s="306" t="n">
        <v>0</v>
      </c>
      <c r="O85" s="306" t="n">
        <v>0</v>
      </c>
      <c r="P85" s="306" t="n">
        <v>0</v>
      </c>
      <c r="Q85" s="306" t="n">
        <v>0</v>
      </c>
      <c r="R85" s="306" t="n">
        <v>0</v>
      </c>
      <c r="S85" s="306" t="n">
        <v>0</v>
      </c>
      <c r="T85" s="306" t="n">
        <v>0</v>
      </c>
      <c r="U85" s="306" t="n">
        <v>0</v>
      </c>
      <c r="V85" s="306" t="n">
        <v>0</v>
      </c>
      <c r="W85" s="306" t="n">
        <v>0</v>
      </c>
      <c r="X85" s="306" t="n">
        <v>0</v>
      </c>
      <c r="Y85" s="306" t="n">
        <v>0</v>
      </c>
      <c r="Z85" s="306" t="n">
        <v>0</v>
      </c>
      <c r="AA85" s="306" t="n">
        <v>0</v>
      </c>
      <c r="AB85" s="306" t="n">
        <v>0</v>
      </c>
      <c r="AC85" s="306" t="n">
        <v>0</v>
      </c>
      <c r="AD85" s="306" t="n">
        <v>0</v>
      </c>
      <c r="AE85" s="306" t="n">
        <v>0</v>
      </c>
      <c r="AF85" s="306" t="n">
        <v>0</v>
      </c>
      <c r="AG85" s="306" t="n">
        <v>0</v>
      </c>
      <c r="AH85" s="306" t="n">
        <v>0</v>
      </c>
      <c r="AI85" s="306" t="n">
        <v>0</v>
      </c>
      <c r="AJ85" s="306" t="n">
        <v>0</v>
      </c>
      <c r="AK85" s="306" t="n">
        <v>0</v>
      </c>
      <c r="AL85" s="306" t="n">
        <v>0</v>
      </c>
      <c r="AM85" s="293" t="n">
        <f aca="false">SUM(H85:AL85)</f>
        <v>0</v>
      </c>
      <c r="AN85" s="1"/>
      <c r="AO85" s="1"/>
      <c r="AP85" s="1"/>
      <c r="AQ85" s="1"/>
      <c r="AR85" s="1"/>
      <c r="AS85" s="1"/>
      <c r="AT85" s="1"/>
    </row>
    <row r="86" customFormat="false" ht="12.75" hidden="true" customHeight="true" outlineLevel="0" collapsed="false">
      <c r="A86" s="309" t="s">
        <v>216</v>
      </c>
      <c r="B86" s="304"/>
      <c r="C86" s="289"/>
      <c r="D86" s="290" t="n">
        <v>0</v>
      </c>
      <c r="E86" s="291" t="n">
        <f aca="false">AM86</f>
        <v>0</v>
      </c>
      <c r="F86" s="305" t="n">
        <f aca="false">E86-D86</f>
        <v>0</v>
      </c>
      <c r="G86" s="284"/>
      <c r="H86" s="306" t="n">
        <v>0</v>
      </c>
      <c r="I86" s="306" t="n">
        <v>0</v>
      </c>
      <c r="J86" s="306" t="n">
        <v>0</v>
      </c>
      <c r="K86" s="306" t="n">
        <v>0</v>
      </c>
      <c r="L86" s="306" t="n">
        <v>0</v>
      </c>
      <c r="M86" s="306" t="n">
        <v>0</v>
      </c>
      <c r="N86" s="306" t="n">
        <v>0</v>
      </c>
      <c r="O86" s="306" t="n">
        <v>0</v>
      </c>
      <c r="P86" s="306" t="n">
        <v>0</v>
      </c>
      <c r="Q86" s="306" t="n">
        <v>0</v>
      </c>
      <c r="R86" s="306" t="n">
        <v>0</v>
      </c>
      <c r="S86" s="306" t="n">
        <v>0</v>
      </c>
      <c r="T86" s="306" t="n">
        <v>0</v>
      </c>
      <c r="U86" s="306" t="n">
        <v>0</v>
      </c>
      <c r="V86" s="306" t="n">
        <v>0</v>
      </c>
      <c r="W86" s="306" t="n">
        <v>0</v>
      </c>
      <c r="X86" s="306" t="n">
        <v>0</v>
      </c>
      <c r="Y86" s="306" t="n">
        <v>0</v>
      </c>
      <c r="Z86" s="306" t="n">
        <v>0</v>
      </c>
      <c r="AA86" s="306" t="n">
        <v>0</v>
      </c>
      <c r="AB86" s="306" t="n">
        <v>0</v>
      </c>
      <c r="AC86" s="306" t="n">
        <v>0</v>
      </c>
      <c r="AD86" s="306" t="n">
        <v>0</v>
      </c>
      <c r="AE86" s="306" t="n">
        <v>0</v>
      </c>
      <c r="AF86" s="306" t="n">
        <v>0</v>
      </c>
      <c r="AG86" s="306" t="n">
        <v>0</v>
      </c>
      <c r="AH86" s="306" t="n">
        <v>0</v>
      </c>
      <c r="AI86" s="306" t="n">
        <v>0</v>
      </c>
      <c r="AJ86" s="306" t="n">
        <v>0</v>
      </c>
      <c r="AK86" s="306" t="n">
        <v>0</v>
      </c>
      <c r="AL86" s="306" t="n">
        <v>0</v>
      </c>
      <c r="AM86" s="293" t="n">
        <f aca="false">SUM(H86:AL86)</f>
        <v>0</v>
      </c>
      <c r="AN86" s="1"/>
      <c r="AO86" s="1"/>
      <c r="AP86" s="1"/>
      <c r="AQ86" s="1"/>
      <c r="AR86" s="1"/>
      <c r="AS86" s="1"/>
      <c r="AT86" s="1"/>
    </row>
    <row r="87" customFormat="false" ht="12.75" hidden="false" customHeight="true" outlineLevel="0" collapsed="false">
      <c r="A87" s="303" t="s">
        <v>217</v>
      </c>
      <c r="B87" s="304"/>
      <c r="C87" s="289"/>
      <c r="D87" s="290" t="n">
        <v>0</v>
      </c>
      <c r="E87" s="291" t="n">
        <f aca="false">AM87</f>
        <v>0</v>
      </c>
      <c r="F87" s="305" t="n">
        <f aca="false">E87-D87</f>
        <v>0</v>
      </c>
      <c r="G87" s="284"/>
      <c r="H87" s="306" t="n">
        <v>0</v>
      </c>
      <c r="I87" s="306" t="n">
        <v>0</v>
      </c>
      <c r="J87" s="306" t="n">
        <v>0</v>
      </c>
      <c r="K87" s="306" t="n">
        <v>0</v>
      </c>
      <c r="L87" s="306" t="n">
        <v>0</v>
      </c>
      <c r="M87" s="306" t="n">
        <v>0</v>
      </c>
      <c r="N87" s="306" t="n">
        <v>0</v>
      </c>
      <c r="O87" s="306" t="n">
        <v>0</v>
      </c>
      <c r="P87" s="306" t="n">
        <v>0</v>
      </c>
      <c r="Q87" s="306" t="n">
        <v>0</v>
      </c>
      <c r="R87" s="306" t="n">
        <v>0</v>
      </c>
      <c r="S87" s="306" t="n">
        <v>0</v>
      </c>
      <c r="T87" s="306" t="n">
        <v>0</v>
      </c>
      <c r="U87" s="306" t="n">
        <v>0</v>
      </c>
      <c r="V87" s="306" t="n">
        <v>0</v>
      </c>
      <c r="W87" s="306" t="n">
        <v>0</v>
      </c>
      <c r="X87" s="306" t="n">
        <v>0</v>
      </c>
      <c r="Y87" s="306" t="n">
        <v>0</v>
      </c>
      <c r="Z87" s="306" t="n">
        <v>0</v>
      </c>
      <c r="AA87" s="306" t="n">
        <v>0</v>
      </c>
      <c r="AB87" s="306" t="n">
        <v>0</v>
      </c>
      <c r="AC87" s="306" t="n">
        <v>0</v>
      </c>
      <c r="AD87" s="306" t="n">
        <v>0</v>
      </c>
      <c r="AE87" s="306" t="n">
        <v>0</v>
      </c>
      <c r="AF87" s="306" t="n">
        <v>0</v>
      </c>
      <c r="AG87" s="306" t="n">
        <v>0</v>
      </c>
      <c r="AH87" s="306" t="n">
        <v>0</v>
      </c>
      <c r="AI87" s="306" t="n">
        <v>0</v>
      </c>
      <c r="AJ87" s="306" t="n">
        <v>0</v>
      </c>
      <c r="AK87" s="306" t="n">
        <v>0</v>
      </c>
      <c r="AL87" s="306" t="n">
        <v>0</v>
      </c>
      <c r="AM87" s="293" t="n">
        <f aca="false">SUM(H87:AL87)</f>
        <v>0</v>
      </c>
      <c r="AN87" s="1"/>
      <c r="AO87" s="1"/>
      <c r="AP87" s="1"/>
      <c r="AQ87" s="1"/>
      <c r="AR87" s="1"/>
      <c r="AS87" s="1"/>
      <c r="AT87" s="1"/>
    </row>
    <row r="88" customFormat="false" ht="12.75" hidden="false" customHeight="true" outlineLevel="0" collapsed="false">
      <c r="A88" s="288" t="s">
        <v>218</v>
      </c>
      <c r="B88" s="304"/>
      <c r="C88" s="289"/>
      <c r="D88" s="290" t="n">
        <v>0</v>
      </c>
      <c r="E88" s="291" t="n">
        <f aca="false">AM88</f>
        <v>0</v>
      </c>
      <c r="F88" s="305" t="n">
        <f aca="false">E88-D88</f>
        <v>0</v>
      </c>
      <c r="G88" s="284"/>
      <c r="H88" s="306" t="n">
        <v>0</v>
      </c>
      <c r="I88" s="306" t="n">
        <v>0</v>
      </c>
      <c r="J88" s="306" t="n">
        <v>0</v>
      </c>
      <c r="K88" s="306" t="n">
        <v>0</v>
      </c>
      <c r="L88" s="306" t="n">
        <v>0</v>
      </c>
      <c r="M88" s="306" t="n">
        <v>0</v>
      </c>
      <c r="N88" s="306" t="n">
        <v>0</v>
      </c>
      <c r="O88" s="306" t="n">
        <v>0</v>
      </c>
      <c r="P88" s="306" t="n">
        <v>0</v>
      </c>
      <c r="Q88" s="306" t="n">
        <v>0</v>
      </c>
      <c r="R88" s="306" t="n">
        <v>0</v>
      </c>
      <c r="S88" s="306" t="n">
        <v>0</v>
      </c>
      <c r="T88" s="306" t="n">
        <v>0</v>
      </c>
      <c r="U88" s="306" t="n">
        <v>0</v>
      </c>
      <c r="V88" s="306" t="n">
        <v>0</v>
      </c>
      <c r="W88" s="306" t="n">
        <v>0</v>
      </c>
      <c r="X88" s="306" t="n">
        <v>0</v>
      </c>
      <c r="Y88" s="306" t="n">
        <v>0</v>
      </c>
      <c r="Z88" s="306" t="n">
        <v>0</v>
      </c>
      <c r="AA88" s="306" t="n">
        <v>0</v>
      </c>
      <c r="AB88" s="306" t="n">
        <v>0</v>
      </c>
      <c r="AC88" s="306" t="n">
        <v>0</v>
      </c>
      <c r="AD88" s="306" t="n">
        <v>0</v>
      </c>
      <c r="AE88" s="306" t="n">
        <v>0</v>
      </c>
      <c r="AF88" s="306" t="n">
        <v>0</v>
      </c>
      <c r="AG88" s="306" t="n">
        <v>0</v>
      </c>
      <c r="AH88" s="306" t="n">
        <v>0</v>
      </c>
      <c r="AI88" s="306" t="n">
        <v>0</v>
      </c>
      <c r="AJ88" s="306" t="n">
        <v>0</v>
      </c>
      <c r="AK88" s="306" t="n">
        <v>0</v>
      </c>
      <c r="AL88" s="306" t="n">
        <v>0</v>
      </c>
      <c r="AM88" s="293" t="n">
        <f aca="false">SUM(H88:AL88)</f>
        <v>0</v>
      </c>
      <c r="AN88" s="1"/>
      <c r="AO88" s="1"/>
      <c r="AP88" s="1"/>
      <c r="AQ88" s="1"/>
      <c r="AR88" s="1"/>
      <c r="AS88" s="1"/>
      <c r="AT88" s="1"/>
    </row>
    <row r="89" customFormat="false" ht="12.75" hidden="true" customHeight="true" outlineLevel="0" collapsed="false">
      <c r="A89" s="288" t="s">
        <v>219</v>
      </c>
      <c r="B89" s="304"/>
      <c r="C89" s="289"/>
      <c r="D89" s="290" t="n">
        <v>0</v>
      </c>
      <c r="E89" s="291" t="n">
        <f aca="false">AM89</f>
        <v>0</v>
      </c>
      <c r="F89" s="305" t="n">
        <f aca="false">E89-D89</f>
        <v>0</v>
      </c>
      <c r="G89" s="284"/>
      <c r="H89" s="306" t="n">
        <v>0</v>
      </c>
      <c r="I89" s="306" t="n">
        <v>0</v>
      </c>
      <c r="J89" s="306" t="n">
        <v>0</v>
      </c>
      <c r="K89" s="306" t="n">
        <v>0</v>
      </c>
      <c r="L89" s="306" t="n">
        <v>0</v>
      </c>
      <c r="M89" s="306" t="n">
        <v>0</v>
      </c>
      <c r="N89" s="306" t="n">
        <v>0</v>
      </c>
      <c r="O89" s="306" t="n">
        <v>0</v>
      </c>
      <c r="P89" s="306" t="n">
        <v>0</v>
      </c>
      <c r="Q89" s="306" t="n">
        <v>0</v>
      </c>
      <c r="R89" s="306" t="n">
        <v>0</v>
      </c>
      <c r="S89" s="306" t="n">
        <v>0</v>
      </c>
      <c r="T89" s="306" t="n">
        <v>0</v>
      </c>
      <c r="U89" s="306" t="n">
        <v>0</v>
      </c>
      <c r="V89" s="306" t="n">
        <v>0</v>
      </c>
      <c r="W89" s="306" t="n">
        <v>0</v>
      </c>
      <c r="X89" s="306" t="n">
        <v>0</v>
      </c>
      <c r="Y89" s="306" t="n">
        <v>0</v>
      </c>
      <c r="Z89" s="306" t="n">
        <v>0</v>
      </c>
      <c r="AA89" s="306" t="n">
        <v>0</v>
      </c>
      <c r="AB89" s="306" t="n">
        <v>0</v>
      </c>
      <c r="AC89" s="306" t="n">
        <v>0</v>
      </c>
      <c r="AD89" s="306" t="n">
        <v>0</v>
      </c>
      <c r="AE89" s="306" t="n">
        <v>0</v>
      </c>
      <c r="AF89" s="306" t="n">
        <v>0</v>
      </c>
      <c r="AG89" s="306" t="n">
        <v>0</v>
      </c>
      <c r="AH89" s="306" t="n">
        <v>0</v>
      </c>
      <c r="AI89" s="306" t="n">
        <v>0</v>
      </c>
      <c r="AJ89" s="306" t="n">
        <v>0</v>
      </c>
      <c r="AK89" s="306" t="n">
        <v>0</v>
      </c>
      <c r="AL89" s="306" t="n">
        <v>0</v>
      </c>
      <c r="AM89" s="293" t="n">
        <f aca="false">SUM(H89:AL89)</f>
        <v>0</v>
      </c>
      <c r="AN89" s="1"/>
      <c r="AO89" s="1"/>
      <c r="AP89" s="1"/>
      <c r="AQ89" s="1"/>
      <c r="AR89" s="1"/>
      <c r="AS89" s="1"/>
      <c r="AT89" s="1"/>
    </row>
    <row r="90" customFormat="false" ht="12.75" hidden="true" customHeight="true" outlineLevel="0" collapsed="false">
      <c r="A90" s="288" t="s">
        <v>220</v>
      </c>
      <c r="B90" s="304"/>
      <c r="C90" s="289"/>
      <c r="D90" s="290" t="n">
        <v>0</v>
      </c>
      <c r="E90" s="291" t="n">
        <f aca="false">AM90</f>
        <v>0</v>
      </c>
      <c r="F90" s="305" t="n">
        <f aca="false">E90-D90</f>
        <v>0</v>
      </c>
      <c r="G90" s="284"/>
      <c r="H90" s="306" t="n">
        <v>0</v>
      </c>
      <c r="I90" s="306" t="n">
        <v>0</v>
      </c>
      <c r="J90" s="306" t="n">
        <v>0</v>
      </c>
      <c r="K90" s="306" t="n">
        <v>0</v>
      </c>
      <c r="L90" s="306" t="n">
        <v>0</v>
      </c>
      <c r="M90" s="306" t="n">
        <v>0</v>
      </c>
      <c r="N90" s="306" t="n">
        <v>0</v>
      </c>
      <c r="O90" s="306" t="n">
        <v>0</v>
      </c>
      <c r="P90" s="306" t="n">
        <v>0</v>
      </c>
      <c r="Q90" s="306" t="n">
        <v>0</v>
      </c>
      <c r="R90" s="306" t="n">
        <v>0</v>
      </c>
      <c r="S90" s="306" t="n">
        <v>0</v>
      </c>
      <c r="T90" s="306" t="n">
        <v>0</v>
      </c>
      <c r="U90" s="306" t="n">
        <v>0</v>
      </c>
      <c r="V90" s="306" t="n">
        <v>0</v>
      </c>
      <c r="W90" s="306" t="n">
        <v>0</v>
      </c>
      <c r="X90" s="306" t="n">
        <v>0</v>
      </c>
      <c r="Y90" s="306" t="n">
        <v>0</v>
      </c>
      <c r="Z90" s="306" t="n">
        <v>0</v>
      </c>
      <c r="AA90" s="306" t="n">
        <v>0</v>
      </c>
      <c r="AB90" s="306" t="n">
        <v>0</v>
      </c>
      <c r="AC90" s="306" t="n">
        <v>0</v>
      </c>
      <c r="AD90" s="306" t="n">
        <v>0</v>
      </c>
      <c r="AE90" s="306" t="n">
        <v>0</v>
      </c>
      <c r="AF90" s="306" t="n">
        <v>0</v>
      </c>
      <c r="AG90" s="306" t="n">
        <v>0</v>
      </c>
      <c r="AH90" s="306" t="n">
        <v>0</v>
      </c>
      <c r="AI90" s="306" t="n">
        <v>0</v>
      </c>
      <c r="AJ90" s="306" t="n">
        <v>0</v>
      </c>
      <c r="AK90" s="306" t="n">
        <v>0</v>
      </c>
      <c r="AL90" s="306" t="n">
        <v>0</v>
      </c>
      <c r="AM90" s="293" t="n">
        <f aca="false">SUM(H90:AL90)</f>
        <v>0</v>
      </c>
      <c r="AN90" s="1"/>
      <c r="AO90" s="1"/>
      <c r="AP90" s="1"/>
      <c r="AQ90" s="1"/>
      <c r="AR90" s="1"/>
      <c r="AS90" s="1"/>
      <c r="AT90" s="1"/>
    </row>
    <row r="91" customFormat="false" ht="12.75" hidden="false" customHeight="true" outlineLevel="0" collapsed="false">
      <c r="A91" s="310" t="s">
        <v>221</v>
      </c>
      <c r="B91" s="311"/>
      <c r="C91" s="289"/>
      <c r="D91" s="290" t="n">
        <v>0</v>
      </c>
      <c r="E91" s="291" t="n">
        <f aca="false">AM91</f>
        <v>0</v>
      </c>
      <c r="F91" s="305" t="n">
        <f aca="false">E91-D91</f>
        <v>0</v>
      </c>
      <c r="G91" s="284"/>
      <c r="H91" s="312" t="n">
        <v>0</v>
      </c>
      <c r="I91" s="312" t="n">
        <v>0</v>
      </c>
      <c r="J91" s="312" t="n">
        <v>0</v>
      </c>
      <c r="K91" s="312" t="n">
        <v>0</v>
      </c>
      <c r="L91" s="312" t="n">
        <v>0</v>
      </c>
      <c r="M91" s="312" t="n">
        <v>0</v>
      </c>
      <c r="N91" s="312" t="n">
        <v>0</v>
      </c>
      <c r="O91" s="312" t="n">
        <v>0</v>
      </c>
      <c r="P91" s="312" t="n">
        <v>0</v>
      </c>
      <c r="Q91" s="312" t="n">
        <v>0</v>
      </c>
      <c r="R91" s="312" t="n">
        <v>0</v>
      </c>
      <c r="S91" s="312" t="n">
        <v>0</v>
      </c>
      <c r="T91" s="312" t="n">
        <v>0</v>
      </c>
      <c r="U91" s="312" t="n">
        <v>0</v>
      </c>
      <c r="V91" s="312" t="n">
        <v>0</v>
      </c>
      <c r="W91" s="312" t="n">
        <v>0</v>
      </c>
      <c r="X91" s="312" t="n">
        <v>0</v>
      </c>
      <c r="Y91" s="312" t="n">
        <v>0</v>
      </c>
      <c r="Z91" s="312" t="n">
        <v>0</v>
      </c>
      <c r="AA91" s="312" t="n">
        <v>0</v>
      </c>
      <c r="AB91" s="312" t="n">
        <v>0</v>
      </c>
      <c r="AC91" s="312" t="n">
        <v>0</v>
      </c>
      <c r="AD91" s="312" t="n">
        <v>0</v>
      </c>
      <c r="AE91" s="312" t="n">
        <v>0</v>
      </c>
      <c r="AF91" s="312" t="n">
        <v>0</v>
      </c>
      <c r="AG91" s="312" t="n">
        <v>0</v>
      </c>
      <c r="AH91" s="312" t="n">
        <v>0</v>
      </c>
      <c r="AI91" s="312" t="n">
        <v>0</v>
      </c>
      <c r="AJ91" s="312" t="n">
        <v>0</v>
      </c>
      <c r="AK91" s="312" t="n">
        <v>0</v>
      </c>
      <c r="AL91" s="312" t="n">
        <v>0</v>
      </c>
      <c r="AM91" s="293" t="n">
        <f aca="false">SUM(H91:AL91)</f>
        <v>0</v>
      </c>
      <c r="AN91" s="1"/>
      <c r="AO91" s="1"/>
      <c r="AP91" s="1"/>
      <c r="AQ91" s="1"/>
      <c r="AR91" s="1"/>
      <c r="AS91" s="1"/>
      <c r="AT91" s="1"/>
    </row>
    <row r="92" customFormat="false" ht="12.75" hidden="false" customHeight="true" outlineLevel="0" collapsed="false">
      <c r="A92" s="288" t="s">
        <v>222</v>
      </c>
      <c r="B92" s="304"/>
      <c r="C92" s="289"/>
      <c r="D92" s="290" t="n">
        <v>0</v>
      </c>
      <c r="E92" s="291" t="n">
        <f aca="false">AM92</f>
        <v>0</v>
      </c>
      <c r="F92" s="305" t="n">
        <f aca="false">E92-D92</f>
        <v>0</v>
      </c>
      <c r="G92" s="284"/>
      <c r="H92" s="306" t="n">
        <v>0</v>
      </c>
      <c r="I92" s="306" t="n">
        <v>0</v>
      </c>
      <c r="J92" s="306" t="n">
        <v>0</v>
      </c>
      <c r="K92" s="306" t="n">
        <v>0</v>
      </c>
      <c r="L92" s="306" t="n">
        <v>0</v>
      </c>
      <c r="M92" s="306" t="n">
        <v>0</v>
      </c>
      <c r="N92" s="306" t="n">
        <v>0</v>
      </c>
      <c r="O92" s="306" t="n">
        <v>0</v>
      </c>
      <c r="P92" s="306" t="n">
        <v>0</v>
      </c>
      <c r="Q92" s="306" t="n">
        <v>0</v>
      </c>
      <c r="R92" s="306" t="n">
        <v>0</v>
      </c>
      <c r="S92" s="306" t="n">
        <v>0</v>
      </c>
      <c r="T92" s="306" t="n">
        <v>0</v>
      </c>
      <c r="U92" s="306" t="n">
        <v>0</v>
      </c>
      <c r="V92" s="306" t="n">
        <v>0</v>
      </c>
      <c r="W92" s="306" t="n">
        <v>0</v>
      </c>
      <c r="X92" s="306" t="n">
        <v>0</v>
      </c>
      <c r="Y92" s="306" t="n">
        <v>0</v>
      </c>
      <c r="Z92" s="306" t="n">
        <v>0</v>
      </c>
      <c r="AA92" s="306" t="n">
        <v>0</v>
      </c>
      <c r="AB92" s="306" t="n">
        <v>0</v>
      </c>
      <c r="AC92" s="306" t="n">
        <v>0</v>
      </c>
      <c r="AD92" s="306" t="n">
        <v>0</v>
      </c>
      <c r="AE92" s="306" t="n">
        <v>0</v>
      </c>
      <c r="AF92" s="306" t="n">
        <v>0</v>
      </c>
      <c r="AG92" s="306" t="n">
        <v>0</v>
      </c>
      <c r="AH92" s="306" t="n">
        <v>0</v>
      </c>
      <c r="AI92" s="306" t="n">
        <v>0</v>
      </c>
      <c r="AJ92" s="306" t="n">
        <v>0</v>
      </c>
      <c r="AK92" s="306" t="n">
        <v>0</v>
      </c>
      <c r="AL92" s="306" t="n">
        <v>0</v>
      </c>
      <c r="AM92" s="293" t="n">
        <f aca="false">SUM(H92:AL92)</f>
        <v>0</v>
      </c>
      <c r="AN92" s="1"/>
      <c r="AO92" s="1"/>
      <c r="AP92" s="1"/>
      <c r="AQ92" s="1"/>
      <c r="AR92" s="1"/>
      <c r="AS92" s="1"/>
      <c r="AT92" s="1"/>
    </row>
    <row r="93" customFormat="false" ht="12.75" hidden="true" customHeight="true" outlineLevel="0" collapsed="false">
      <c r="A93" s="288" t="s">
        <v>223</v>
      </c>
      <c r="B93" s="304"/>
      <c r="C93" s="289"/>
      <c r="D93" s="290" t="n">
        <v>0</v>
      </c>
      <c r="E93" s="291" t="n">
        <f aca="false">AM93</f>
        <v>0</v>
      </c>
      <c r="F93" s="305" t="n">
        <f aca="false">E93-D93</f>
        <v>0</v>
      </c>
      <c r="G93" s="284"/>
      <c r="H93" s="306" t="n">
        <v>0</v>
      </c>
      <c r="I93" s="306" t="n">
        <v>0</v>
      </c>
      <c r="J93" s="306" t="n">
        <v>0</v>
      </c>
      <c r="K93" s="306" t="n">
        <v>0</v>
      </c>
      <c r="L93" s="306" t="n">
        <v>0</v>
      </c>
      <c r="M93" s="306" t="n">
        <v>0</v>
      </c>
      <c r="N93" s="306" t="n">
        <v>0</v>
      </c>
      <c r="O93" s="306" t="n">
        <v>0</v>
      </c>
      <c r="P93" s="306" t="n">
        <v>0</v>
      </c>
      <c r="Q93" s="306" t="n">
        <v>0</v>
      </c>
      <c r="R93" s="306" t="n">
        <v>0</v>
      </c>
      <c r="S93" s="306" t="n">
        <v>0</v>
      </c>
      <c r="T93" s="306" t="n">
        <v>0</v>
      </c>
      <c r="U93" s="306" t="n">
        <v>0</v>
      </c>
      <c r="V93" s="306" t="n">
        <v>0</v>
      </c>
      <c r="W93" s="306" t="n">
        <v>0</v>
      </c>
      <c r="X93" s="306" t="n">
        <v>0</v>
      </c>
      <c r="Y93" s="306" t="n">
        <v>0</v>
      </c>
      <c r="Z93" s="306" t="n">
        <v>0</v>
      </c>
      <c r="AA93" s="306" t="n">
        <v>0</v>
      </c>
      <c r="AB93" s="306" t="n">
        <v>0</v>
      </c>
      <c r="AC93" s="306" t="n">
        <v>0</v>
      </c>
      <c r="AD93" s="306" t="n">
        <v>0</v>
      </c>
      <c r="AE93" s="306" t="n">
        <v>0</v>
      </c>
      <c r="AF93" s="306" t="n">
        <v>0</v>
      </c>
      <c r="AG93" s="306" t="n">
        <v>0</v>
      </c>
      <c r="AH93" s="306" t="n">
        <v>0</v>
      </c>
      <c r="AI93" s="306" t="n">
        <v>0</v>
      </c>
      <c r="AJ93" s="306" t="n">
        <v>0</v>
      </c>
      <c r="AK93" s="306" t="n">
        <v>0</v>
      </c>
      <c r="AL93" s="306" t="n">
        <v>0</v>
      </c>
      <c r="AM93" s="293" t="n">
        <f aca="false">SUM(H93:AL93)</f>
        <v>0</v>
      </c>
      <c r="AN93" s="1"/>
      <c r="AO93" s="1"/>
      <c r="AP93" s="1"/>
      <c r="AQ93" s="1"/>
      <c r="AR93" s="1"/>
      <c r="AS93" s="1"/>
      <c r="AT93" s="1"/>
    </row>
    <row r="94" customFormat="false" ht="12.75" hidden="false" customHeight="true" outlineLevel="0" collapsed="false">
      <c r="A94" s="288" t="s">
        <v>213</v>
      </c>
      <c r="B94" s="304"/>
      <c r="C94" s="289"/>
      <c r="D94" s="290" t="n">
        <v>0</v>
      </c>
      <c r="E94" s="291" t="n">
        <f aca="false">AM94</f>
        <v>0</v>
      </c>
      <c r="F94" s="305" t="n">
        <f aca="false">E94-D94</f>
        <v>0</v>
      </c>
      <c r="G94" s="284"/>
      <c r="H94" s="306" t="n">
        <v>0</v>
      </c>
      <c r="I94" s="306" t="n">
        <v>0</v>
      </c>
      <c r="J94" s="306" t="n">
        <v>0</v>
      </c>
      <c r="K94" s="306" t="n">
        <v>0</v>
      </c>
      <c r="L94" s="306" t="n">
        <v>0</v>
      </c>
      <c r="M94" s="306" t="n">
        <v>0</v>
      </c>
      <c r="N94" s="306" t="n">
        <v>0</v>
      </c>
      <c r="O94" s="306" t="n">
        <v>0</v>
      </c>
      <c r="P94" s="306" t="n">
        <v>0</v>
      </c>
      <c r="Q94" s="306" t="n">
        <v>0</v>
      </c>
      <c r="R94" s="306" t="n">
        <v>0</v>
      </c>
      <c r="S94" s="306" t="n">
        <v>0</v>
      </c>
      <c r="T94" s="306" t="n">
        <v>0</v>
      </c>
      <c r="U94" s="306" t="n">
        <v>0</v>
      </c>
      <c r="V94" s="306" t="n">
        <v>0</v>
      </c>
      <c r="W94" s="306" t="n">
        <v>0</v>
      </c>
      <c r="X94" s="306" t="n">
        <v>0</v>
      </c>
      <c r="Y94" s="306" t="n">
        <v>0</v>
      </c>
      <c r="Z94" s="306" t="n">
        <v>0</v>
      </c>
      <c r="AA94" s="306" t="n">
        <v>0</v>
      </c>
      <c r="AB94" s="306" t="n">
        <v>0</v>
      </c>
      <c r="AC94" s="306" t="n">
        <v>0</v>
      </c>
      <c r="AD94" s="306" t="n">
        <v>0</v>
      </c>
      <c r="AE94" s="306" t="n">
        <v>0</v>
      </c>
      <c r="AF94" s="306" t="n">
        <v>0</v>
      </c>
      <c r="AG94" s="306" t="n">
        <v>0</v>
      </c>
      <c r="AH94" s="306" t="n">
        <v>0</v>
      </c>
      <c r="AI94" s="306" t="n">
        <v>0</v>
      </c>
      <c r="AJ94" s="306" t="n">
        <v>0</v>
      </c>
      <c r="AK94" s="306" t="n">
        <v>0</v>
      </c>
      <c r="AL94" s="306" t="n">
        <v>0</v>
      </c>
      <c r="AM94" s="293" t="n">
        <f aca="false">SUM(H94:AL94)</f>
        <v>0</v>
      </c>
      <c r="AN94" s="1"/>
      <c r="AO94" s="1"/>
      <c r="AP94" s="1"/>
      <c r="AQ94" s="1"/>
      <c r="AR94" s="1"/>
      <c r="AS94" s="1"/>
      <c r="AT94" s="1"/>
    </row>
    <row r="95" customFormat="false" ht="12.75" hidden="false" customHeight="true" outlineLevel="0" collapsed="false">
      <c r="A95" s="288" t="s">
        <v>214</v>
      </c>
      <c r="B95" s="304"/>
      <c r="C95" s="289"/>
      <c r="D95" s="290" t="n">
        <v>0</v>
      </c>
      <c r="E95" s="291" t="n">
        <f aca="false">AM95</f>
        <v>0</v>
      </c>
      <c r="F95" s="305" t="n">
        <f aca="false">E95-D95</f>
        <v>0</v>
      </c>
      <c r="G95" s="284"/>
      <c r="H95" s="306" t="n">
        <v>0</v>
      </c>
      <c r="I95" s="306" t="n">
        <v>0</v>
      </c>
      <c r="J95" s="306" t="n">
        <v>0</v>
      </c>
      <c r="K95" s="306" t="n">
        <v>0</v>
      </c>
      <c r="L95" s="306" t="n">
        <v>0</v>
      </c>
      <c r="M95" s="306" t="n">
        <v>0</v>
      </c>
      <c r="N95" s="306" t="n">
        <v>0</v>
      </c>
      <c r="O95" s="306" t="n">
        <v>0</v>
      </c>
      <c r="P95" s="306" t="n">
        <v>0</v>
      </c>
      <c r="Q95" s="306" t="n">
        <v>0</v>
      </c>
      <c r="R95" s="306" t="n">
        <v>0</v>
      </c>
      <c r="S95" s="306" t="n">
        <v>0</v>
      </c>
      <c r="T95" s="306" t="n">
        <v>0</v>
      </c>
      <c r="U95" s="306" t="n">
        <v>0</v>
      </c>
      <c r="V95" s="306" t="n">
        <v>0</v>
      </c>
      <c r="W95" s="306" t="n">
        <v>0</v>
      </c>
      <c r="X95" s="306" t="n">
        <v>0</v>
      </c>
      <c r="Y95" s="306" t="n">
        <v>0</v>
      </c>
      <c r="Z95" s="306" t="n">
        <v>0</v>
      </c>
      <c r="AA95" s="306" t="n">
        <v>0</v>
      </c>
      <c r="AB95" s="306" t="n">
        <v>0</v>
      </c>
      <c r="AC95" s="306" t="n">
        <v>0</v>
      </c>
      <c r="AD95" s="306" t="n">
        <v>0</v>
      </c>
      <c r="AE95" s="306" t="n">
        <v>0</v>
      </c>
      <c r="AF95" s="306" t="n">
        <v>0</v>
      </c>
      <c r="AG95" s="306" t="n">
        <v>0</v>
      </c>
      <c r="AH95" s="306" t="n">
        <v>0</v>
      </c>
      <c r="AI95" s="306" t="n">
        <v>0</v>
      </c>
      <c r="AJ95" s="306" t="n">
        <v>0</v>
      </c>
      <c r="AK95" s="306" t="n">
        <v>0</v>
      </c>
      <c r="AL95" s="306" t="n">
        <v>0</v>
      </c>
      <c r="AM95" s="293" t="n">
        <f aca="false">SUM(H95:AL95)</f>
        <v>0</v>
      </c>
      <c r="AN95" s="1"/>
      <c r="AO95" s="1"/>
      <c r="AP95" s="1"/>
      <c r="AQ95" s="1"/>
      <c r="AR95" s="1"/>
      <c r="AS95" s="1"/>
      <c r="AT95" s="1"/>
    </row>
    <row r="96" customFormat="false" ht="12.75" hidden="false" customHeight="true" outlineLevel="0" collapsed="false">
      <c r="A96" s="288" t="s">
        <v>224</v>
      </c>
      <c r="B96" s="304"/>
      <c r="C96" s="289"/>
      <c r="D96" s="290" t="n">
        <v>0</v>
      </c>
      <c r="E96" s="291" t="n">
        <f aca="false">AM96</f>
        <v>0</v>
      </c>
      <c r="F96" s="305" t="n">
        <f aca="false">E96-D96</f>
        <v>0</v>
      </c>
      <c r="G96" s="284"/>
      <c r="H96" s="306" t="n">
        <v>0</v>
      </c>
      <c r="I96" s="306" t="n">
        <v>0</v>
      </c>
      <c r="J96" s="306" t="n">
        <v>0</v>
      </c>
      <c r="K96" s="306" t="n">
        <v>0</v>
      </c>
      <c r="L96" s="306" t="n">
        <v>0</v>
      </c>
      <c r="M96" s="306" t="n">
        <v>0</v>
      </c>
      <c r="N96" s="306" t="n">
        <v>0</v>
      </c>
      <c r="O96" s="306" t="n">
        <v>0</v>
      </c>
      <c r="P96" s="306" t="n">
        <v>0</v>
      </c>
      <c r="Q96" s="306" t="n">
        <v>0</v>
      </c>
      <c r="R96" s="306" t="n">
        <v>0</v>
      </c>
      <c r="S96" s="306" t="n">
        <v>0</v>
      </c>
      <c r="T96" s="306" t="n">
        <v>0</v>
      </c>
      <c r="U96" s="306" t="n">
        <v>0</v>
      </c>
      <c r="V96" s="306" t="n">
        <v>0</v>
      </c>
      <c r="W96" s="306" t="n">
        <v>0</v>
      </c>
      <c r="X96" s="306" t="n">
        <v>0</v>
      </c>
      <c r="Y96" s="306" t="n">
        <v>0</v>
      </c>
      <c r="Z96" s="306" t="n">
        <v>0</v>
      </c>
      <c r="AA96" s="306" t="n">
        <v>0</v>
      </c>
      <c r="AB96" s="306" t="n">
        <v>0</v>
      </c>
      <c r="AC96" s="306" t="n">
        <v>0</v>
      </c>
      <c r="AD96" s="306" t="n">
        <v>0</v>
      </c>
      <c r="AE96" s="306" t="n">
        <v>0</v>
      </c>
      <c r="AF96" s="306" t="n">
        <v>0</v>
      </c>
      <c r="AG96" s="306" t="n">
        <v>0</v>
      </c>
      <c r="AH96" s="306" t="n">
        <v>0</v>
      </c>
      <c r="AI96" s="306" t="n">
        <v>0</v>
      </c>
      <c r="AJ96" s="306" t="n">
        <v>0</v>
      </c>
      <c r="AK96" s="306" t="n">
        <v>0</v>
      </c>
      <c r="AL96" s="306" t="n">
        <v>0</v>
      </c>
      <c r="AM96" s="293" t="n">
        <f aca="false">SUM(H96:AL96)</f>
        <v>0</v>
      </c>
      <c r="AN96" s="1"/>
      <c r="AO96" s="1"/>
      <c r="AP96" s="1"/>
      <c r="AQ96" s="1"/>
      <c r="AR96" s="1"/>
      <c r="AS96" s="1"/>
      <c r="AT96" s="1"/>
    </row>
    <row r="97" customFormat="false" ht="12.75" hidden="false" customHeight="true" outlineLevel="0" collapsed="false">
      <c r="A97" s="288" t="s">
        <v>225</v>
      </c>
      <c r="B97" s="304"/>
      <c r="C97" s="289"/>
      <c r="D97" s="290" t="n">
        <v>0</v>
      </c>
      <c r="E97" s="291" t="n">
        <f aca="false">AM97</f>
        <v>0</v>
      </c>
      <c r="F97" s="305" t="n">
        <f aca="false">E97-D97</f>
        <v>0</v>
      </c>
      <c r="G97" s="284"/>
      <c r="H97" s="306" t="n">
        <v>0</v>
      </c>
      <c r="I97" s="306" t="n">
        <v>0</v>
      </c>
      <c r="J97" s="306" t="n">
        <v>0</v>
      </c>
      <c r="K97" s="306" t="n">
        <v>0</v>
      </c>
      <c r="L97" s="306" t="n">
        <v>0</v>
      </c>
      <c r="M97" s="306" t="n">
        <v>0</v>
      </c>
      <c r="N97" s="306" t="n">
        <v>0</v>
      </c>
      <c r="O97" s="306" t="n">
        <v>0</v>
      </c>
      <c r="P97" s="306" t="n">
        <v>0</v>
      </c>
      <c r="Q97" s="306" t="n">
        <v>0</v>
      </c>
      <c r="R97" s="306" t="n">
        <v>0</v>
      </c>
      <c r="S97" s="306" t="n">
        <v>0</v>
      </c>
      <c r="T97" s="306" t="n">
        <v>0</v>
      </c>
      <c r="U97" s="306" t="n">
        <v>0</v>
      </c>
      <c r="V97" s="306" t="n">
        <v>0</v>
      </c>
      <c r="W97" s="306" t="n">
        <v>0</v>
      </c>
      <c r="X97" s="306" t="n">
        <v>0</v>
      </c>
      <c r="Y97" s="306" t="n">
        <v>0</v>
      </c>
      <c r="Z97" s="306" t="n">
        <v>0</v>
      </c>
      <c r="AA97" s="306" t="n">
        <v>0</v>
      </c>
      <c r="AB97" s="306" t="n">
        <v>0</v>
      </c>
      <c r="AC97" s="306" t="n">
        <v>0</v>
      </c>
      <c r="AD97" s="306" t="n">
        <v>0</v>
      </c>
      <c r="AE97" s="306" t="n">
        <v>0</v>
      </c>
      <c r="AF97" s="306" t="n">
        <v>0</v>
      </c>
      <c r="AG97" s="306" t="n">
        <v>0</v>
      </c>
      <c r="AH97" s="306" t="n">
        <v>0</v>
      </c>
      <c r="AI97" s="306" t="n">
        <v>0</v>
      </c>
      <c r="AJ97" s="306" t="n">
        <v>0</v>
      </c>
      <c r="AK97" s="306" t="n">
        <v>0</v>
      </c>
      <c r="AL97" s="306" t="n">
        <v>0</v>
      </c>
      <c r="AM97" s="293" t="n">
        <f aca="false">SUM(H97:AL97)</f>
        <v>0</v>
      </c>
      <c r="AN97" s="1"/>
      <c r="AO97" s="1"/>
      <c r="AP97" s="1"/>
      <c r="AQ97" s="1"/>
      <c r="AR97" s="1"/>
      <c r="AS97" s="1"/>
      <c r="AT97" s="1"/>
    </row>
    <row r="98" customFormat="false" ht="12.75" hidden="false" customHeight="true" outlineLevel="0" collapsed="false">
      <c r="A98" s="288" t="s">
        <v>226</v>
      </c>
      <c r="B98" s="304"/>
      <c r="C98" s="289"/>
      <c r="D98" s="290" t="n">
        <v>0</v>
      </c>
      <c r="E98" s="291" t="n">
        <f aca="false">AM98</f>
        <v>0</v>
      </c>
      <c r="F98" s="305" t="n">
        <f aca="false">E98-D98</f>
        <v>0</v>
      </c>
      <c r="G98" s="284"/>
      <c r="H98" s="306" t="n">
        <v>0</v>
      </c>
      <c r="I98" s="306" t="n">
        <v>0</v>
      </c>
      <c r="J98" s="306" t="n">
        <v>0</v>
      </c>
      <c r="K98" s="306" t="n">
        <v>0</v>
      </c>
      <c r="L98" s="306" t="n">
        <v>0</v>
      </c>
      <c r="M98" s="306" t="n">
        <v>0</v>
      </c>
      <c r="N98" s="306" t="n">
        <v>0</v>
      </c>
      <c r="O98" s="306" t="n">
        <v>0</v>
      </c>
      <c r="P98" s="306" t="n">
        <v>0</v>
      </c>
      <c r="Q98" s="306" t="n">
        <v>0</v>
      </c>
      <c r="R98" s="306" t="n">
        <v>0</v>
      </c>
      <c r="S98" s="306" t="n">
        <v>0</v>
      </c>
      <c r="T98" s="306" t="n">
        <v>0</v>
      </c>
      <c r="U98" s="306" t="n">
        <v>0</v>
      </c>
      <c r="V98" s="306" t="n">
        <v>0</v>
      </c>
      <c r="W98" s="306" t="n">
        <v>0</v>
      </c>
      <c r="X98" s="306" t="n">
        <v>0</v>
      </c>
      <c r="Y98" s="306" t="n">
        <v>0</v>
      </c>
      <c r="Z98" s="306" t="n">
        <v>0</v>
      </c>
      <c r="AA98" s="306" t="n">
        <v>0</v>
      </c>
      <c r="AB98" s="306" t="n">
        <v>0</v>
      </c>
      <c r="AC98" s="306" t="n">
        <v>0</v>
      </c>
      <c r="AD98" s="306" t="n">
        <v>0</v>
      </c>
      <c r="AE98" s="306" t="n">
        <v>0</v>
      </c>
      <c r="AF98" s="306" t="n">
        <v>0</v>
      </c>
      <c r="AG98" s="306" t="n">
        <v>0</v>
      </c>
      <c r="AH98" s="306" t="n">
        <v>0</v>
      </c>
      <c r="AI98" s="306" t="n">
        <v>0</v>
      </c>
      <c r="AJ98" s="306" t="n">
        <v>0</v>
      </c>
      <c r="AK98" s="306" t="n">
        <v>0</v>
      </c>
      <c r="AL98" s="306" t="n">
        <v>0</v>
      </c>
      <c r="AM98" s="293" t="n">
        <f aca="false">SUM(H98:AL98)</f>
        <v>0</v>
      </c>
      <c r="AN98" s="1"/>
      <c r="AO98" s="1"/>
      <c r="AP98" s="1"/>
      <c r="AQ98" s="1"/>
      <c r="AR98" s="1"/>
      <c r="AS98" s="1"/>
      <c r="AT98" s="1"/>
    </row>
    <row r="99" customFormat="false" ht="12.75" hidden="true" customHeight="true" outlineLevel="0" collapsed="false">
      <c r="A99" s="288" t="s">
        <v>227</v>
      </c>
      <c r="B99" s="304"/>
      <c r="C99" s="289"/>
      <c r="D99" s="290" t="n">
        <v>0</v>
      </c>
      <c r="E99" s="291" t="n">
        <f aca="false">AM99</f>
        <v>0</v>
      </c>
      <c r="F99" s="305" t="n">
        <f aca="false">E99-D99</f>
        <v>0</v>
      </c>
      <c r="G99" s="284"/>
      <c r="H99" s="306" t="n">
        <v>0</v>
      </c>
      <c r="I99" s="306" t="n">
        <v>0</v>
      </c>
      <c r="J99" s="306" t="n">
        <v>0</v>
      </c>
      <c r="K99" s="306" t="n">
        <v>0</v>
      </c>
      <c r="L99" s="306" t="n">
        <v>0</v>
      </c>
      <c r="M99" s="306" t="n">
        <v>0</v>
      </c>
      <c r="N99" s="306" t="n">
        <v>0</v>
      </c>
      <c r="O99" s="306" t="n">
        <v>0</v>
      </c>
      <c r="P99" s="306" t="n">
        <v>0</v>
      </c>
      <c r="Q99" s="306" t="n">
        <v>0</v>
      </c>
      <c r="R99" s="306" t="n">
        <v>0</v>
      </c>
      <c r="S99" s="306" t="n">
        <v>0</v>
      </c>
      <c r="T99" s="306" t="n">
        <v>0</v>
      </c>
      <c r="U99" s="306" t="n">
        <v>0</v>
      </c>
      <c r="V99" s="306" t="n">
        <v>0</v>
      </c>
      <c r="W99" s="306" t="n">
        <v>0</v>
      </c>
      <c r="X99" s="306" t="n">
        <v>0</v>
      </c>
      <c r="Y99" s="306" t="n">
        <v>0</v>
      </c>
      <c r="Z99" s="306" t="n">
        <v>0</v>
      </c>
      <c r="AA99" s="306" t="n">
        <v>0</v>
      </c>
      <c r="AB99" s="306" t="n">
        <v>0</v>
      </c>
      <c r="AC99" s="306" t="n">
        <v>0</v>
      </c>
      <c r="AD99" s="306" t="n">
        <v>0</v>
      </c>
      <c r="AE99" s="306" t="n">
        <v>0</v>
      </c>
      <c r="AF99" s="306" t="n">
        <v>0</v>
      </c>
      <c r="AG99" s="306" t="n">
        <v>0</v>
      </c>
      <c r="AH99" s="306" t="n">
        <v>0</v>
      </c>
      <c r="AI99" s="306" t="n">
        <v>0</v>
      </c>
      <c r="AJ99" s="306" t="n">
        <v>0</v>
      </c>
      <c r="AK99" s="306" t="n">
        <v>0</v>
      </c>
      <c r="AL99" s="306" t="n">
        <v>0</v>
      </c>
      <c r="AM99" s="293" t="n">
        <f aca="false">SUM(H99:AL99)</f>
        <v>0</v>
      </c>
      <c r="AN99" s="1"/>
      <c r="AO99" s="1"/>
      <c r="AP99" s="1"/>
      <c r="AQ99" s="1"/>
      <c r="AR99" s="1"/>
      <c r="AS99" s="1"/>
      <c r="AT99" s="1"/>
    </row>
    <row r="100" customFormat="false" ht="12.75" hidden="true" customHeight="true" outlineLevel="0" collapsed="false">
      <c r="A100" s="313" t="s">
        <v>216</v>
      </c>
      <c r="B100" s="304"/>
      <c r="C100" s="289"/>
      <c r="D100" s="290" t="n">
        <v>0</v>
      </c>
      <c r="E100" s="291" t="n">
        <f aca="false">AM100</f>
        <v>0</v>
      </c>
      <c r="F100" s="305" t="n">
        <f aca="false">E100-D100</f>
        <v>0</v>
      </c>
      <c r="G100" s="284"/>
      <c r="H100" s="306" t="n">
        <v>0</v>
      </c>
      <c r="I100" s="306" t="n">
        <v>0</v>
      </c>
      <c r="J100" s="306" t="n">
        <v>0</v>
      </c>
      <c r="K100" s="306" t="n">
        <v>0</v>
      </c>
      <c r="L100" s="306" t="n">
        <v>0</v>
      </c>
      <c r="M100" s="306" t="n">
        <v>0</v>
      </c>
      <c r="N100" s="306" t="n">
        <v>0</v>
      </c>
      <c r="O100" s="306" t="n">
        <v>0</v>
      </c>
      <c r="P100" s="306" t="n">
        <v>0</v>
      </c>
      <c r="Q100" s="306" t="n">
        <v>0</v>
      </c>
      <c r="R100" s="306" t="n">
        <v>0</v>
      </c>
      <c r="S100" s="306" t="n">
        <v>0</v>
      </c>
      <c r="T100" s="306" t="n">
        <v>0</v>
      </c>
      <c r="U100" s="306" t="n">
        <v>0</v>
      </c>
      <c r="V100" s="306" t="n">
        <v>0</v>
      </c>
      <c r="W100" s="306" t="n">
        <v>0</v>
      </c>
      <c r="X100" s="306" t="n">
        <v>0</v>
      </c>
      <c r="Y100" s="306" t="n">
        <v>0</v>
      </c>
      <c r="Z100" s="306" t="n">
        <v>0</v>
      </c>
      <c r="AA100" s="306" t="n">
        <v>0</v>
      </c>
      <c r="AB100" s="306" t="n">
        <v>0</v>
      </c>
      <c r="AC100" s="306" t="n">
        <v>0</v>
      </c>
      <c r="AD100" s="306" t="n">
        <v>0</v>
      </c>
      <c r="AE100" s="306" t="n">
        <v>0</v>
      </c>
      <c r="AF100" s="306" t="n">
        <v>0</v>
      </c>
      <c r="AG100" s="306" t="n">
        <v>0</v>
      </c>
      <c r="AH100" s="306" t="n">
        <v>0</v>
      </c>
      <c r="AI100" s="306" t="n">
        <v>0</v>
      </c>
      <c r="AJ100" s="306" t="n">
        <v>0</v>
      </c>
      <c r="AK100" s="306" t="n">
        <v>0</v>
      </c>
      <c r="AL100" s="306" t="n">
        <v>0</v>
      </c>
      <c r="AM100" s="293" t="n">
        <f aca="false">SUM(H100:AL100)</f>
        <v>0</v>
      </c>
      <c r="AN100" s="1"/>
      <c r="AO100" s="1"/>
      <c r="AP100" s="1"/>
      <c r="AQ100" s="1"/>
      <c r="AR100" s="1"/>
      <c r="AS100" s="1"/>
      <c r="AT100" s="1"/>
    </row>
    <row r="101" customFormat="false" ht="12.75" hidden="true" customHeight="true" outlineLevel="0" collapsed="false">
      <c r="A101" s="313" t="s">
        <v>216</v>
      </c>
      <c r="B101" s="304"/>
      <c r="C101" s="289"/>
      <c r="D101" s="290" t="n">
        <v>0</v>
      </c>
      <c r="E101" s="291" t="n">
        <f aca="false">AM101</f>
        <v>0</v>
      </c>
      <c r="F101" s="305" t="n">
        <f aca="false">E101-D101</f>
        <v>0</v>
      </c>
      <c r="G101" s="284"/>
      <c r="H101" s="306" t="n">
        <v>0</v>
      </c>
      <c r="I101" s="306" t="n">
        <v>0</v>
      </c>
      <c r="J101" s="306" t="n">
        <v>0</v>
      </c>
      <c r="K101" s="306" t="n">
        <v>0</v>
      </c>
      <c r="L101" s="306" t="n">
        <v>0</v>
      </c>
      <c r="M101" s="306" t="n">
        <v>0</v>
      </c>
      <c r="N101" s="306" t="n">
        <v>0</v>
      </c>
      <c r="O101" s="306" t="n">
        <v>0</v>
      </c>
      <c r="P101" s="306" t="n">
        <v>0</v>
      </c>
      <c r="Q101" s="306" t="n">
        <v>0</v>
      </c>
      <c r="R101" s="306" t="n">
        <v>0</v>
      </c>
      <c r="S101" s="306" t="n">
        <v>0</v>
      </c>
      <c r="T101" s="306" t="n">
        <v>0</v>
      </c>
      <c r="U101" s="306" t="n">
        <v>0</v>
      </c>
      <c r="V101" s="306" t="n">
        <v>0</v>
      </c>
      <c r="W101" s="306" t="n">
        <v>0</v>
      </c>
      <c r="X101" s="306" t="n">
        <v>0</v>
      </c>
      <c r="Y101" s="306" t="n">
        <v>0</v>
      </c>
      <c r="Z101" s="306" t="n">
        <v>0</v>
      </c>
      <c r="AA101" s="306" t="n">
        <v>0</v>
      </c>
      <c r="AB101" s="306" t="n">
        <v>0</v>
      </c>
      <c r="AC101" s="306" t="n">
        <v>0</v>
      </c>
      <c r="AD101" s="306" t="n">
        <v>0</v>
      </c>
      <c r="AE101" s="306" t="n">
        <v>0</v>
      </c>
      <c r="AF101" s="306" t="n">
        <v>0</v>
      </c>
      <c r="AG101" s="306" t="n">
        <v>0</v>
      </c>
      <c r="AH101" s="306" t="n">
        <v>0</v>
      </c>
      <c r="AI101" s="306" t="n">
        <v>0</v>
      </c>
      <c r="AJ101" s="306" t="n">
        <v>0</v>
      </c>
      <c r="AK101" s="306" t="n">
        <v>0</v>
      </c>
      <c r="AL101" s="306" t="n">
        <v>0</v>
      </c>
      <c r="AM101" s="293" t="n">
        <f aca="false">SUM(H101:AL101)</f>
        <v>0</v>
      </c>
      <c r="AN101" s="1"/>
      <c r="AO101" s="1"/>
      <c r="AP101" s="1"/>
      <c r="AQ101" s="1"/>
      <c r="AR101" s="1"/>
      <c r="AS101" s="1"/>
      <c r="AT101" s="1"/>
    </row>
    <row r="102" customFormat="false" ht="12.75" hidden="true" customHeight="true" outlineLevel="0" collapsed="false">
      <c r="A102" s="314" t="s">
        <v>228</v>
      </c>
      <c r="B102" s="304"/>
      <c r="C102" s="289"/>
      <c r="D102" s="290" t="n">
        <v>0</v>
      </c>
      <c r="E102" s="291" t="n">
        <f aca="false">AM102</f>
        <v>0</v>
      </c>
      <c r="F102" s="305" t="n">
        <f aca="false">E102-D102</f>
        <v>0</v>
      </c>
      <c r="G102" s="284"/>
      <c r="H102" s="306"/>
      <c r="I102" s="306"/>
      <c r="J102" s="306"/>
      <c r="K102" s="306"/>
      <c r="L102" s="306"/>
      <c r="M102" s="306"/>
      <c r="N102" s="306"/>
      <c r="O102" s="306"/>
      <c r="P102" s="306"/>
      <c r="Q102" s="306"/>
      <c r="R102" s="306"/>
      <c r="S102" s="306"/>
      <c r="T102" s="306"/>
      <c r="U102" s="306"/>
      <c r="V102" s="306"/>
      <c r="W102" s="306"/>
      <c r="X102" s="306"/>
      <c r="Y102" s="306"/>
      <c r="Z102" s="306"/>
      <c r="AA102" s="306"/>
      <c r="AB102" s="306"/>
      <c r="AC102" s="306"/>
      <c r="AD102" s="306"/>
      <c r="AE102" s="306"/>
      <c r="AF102" s="306"/>
      <c r="AG102" s="306"/>
      <c r="AH102" s="306"/>
      <c r="AI102" s="306"/>
      <c r="AJ102" s="306"/>
      <c r="AK102" s="306"/>
      <c r="AL102" s="306"/>
      <c r="AM102" s="293" t="n">
        <f aca="false">SUM(H102:AL102)</f>
        <v>0</v>
      </c>
      <c r="AN102" s="1"/>
      <c r="AO102" s="1"/>
      <c r="AP102" s="1"/>
      <c r="AQ102" s="1"/>
      <c r="AR102" s="1"/>
      <c r="AS102" s="1"/>
      <c r="AT102" s="1"/>
    </row>
    <row r="103" customFormat="false" ht="12.75" hidden="false" customHeight="true" outlineLevel="0" collapsed="false">
      <c r="A103" s="314" t="s">
        <v>229</v>
      </c>
      <c r="B103" s="288"/>
      <c r="C103" s="289"/>
      <c r="D103" s="290" t="n">
        <v>0</v>
      </c>
      <c r="E103" s="291" t="n">
        <f aca="false">AM103</f>
        <v>0</v>
      </c>
      <c r="F103" s="305" t="n">
        <f aca="false">E103-D103</f>
        <v>0</v>
      </c>
      <c r="G103" s="284"/>
      <c r="H103" s="308"/>
      <c r="I103" s="308"/>
      <c r="J103" s="308"/>
      <c r="K103" s="308"/>
      <c r="L103" s="308"/>
      <c r="M103" s="308"/>
      <c r="N103" s="308"/>
      <c r="O103" s="308"/>
      <c r="P103" s="308"/>
      <c r="Q103" s="308"/>
      <c r="R103" s="308"/>
      <c r="S103" s="308"/>
      <c r="T103" s="308"/>
      <c r="U103" s="308"/>
      <c r="V103" s="308"/>
      <c r="W103" s="308"/>
      <c r="X103" s="308"/>
      <c r="Y103" s="308"/>
      <c r="Z103" s="308"/>
      <c r="AA103" s="308"/>
      <c r="AB103" s="308"/>
      <c r="AC103" s="308"/>
      <c r="AD103" s="308"/>
      <c r="AE103" s="308"/>
      <c r="AF103" s="308"/>
      <c r="AG103" s="308"/>
      <c r="AH103" s="308"/>
      <c r="AI103" s="308"/>
      <c r="AJ103" s="308"/>
      <c r="AK103" s="308"/>
      <c r="AL103" s="308"/>
      <c r="AM103" s="293" t="n">
        <f aca="false">SUM(H103:AL103)</f>
        <v>0</v>
      </c>
      <c r="AN103" s="1"/>
      <c r="AO103" s="1"/>
      <c r="AP103" s="1"/>
      <c r="AQ103" s="1"/>
      <c r="AR103" s="1"/>
      <c r="AS103" s="1"/>
      <c r="AT103" s="1"/>
    </row>
    <row r="104" customFormat="false" ht="12.75" hidden="true" customHeight="true" outlineLevel="0" collapsed="false">
      <c r="A104" s="314" t="s">
        <v>230</v>
      </c>
      <c r="B104" s="288"/>
      <c r="C104" s="289"/>
      <c r="D104" s="290" t="n">
        <v>0</v>
      </c>
      <c r="E104" s="291" t="n">
        <f aca="false">AM104</f>
        <v>0</v>
      </c>
      <c r="F104" s="305" t="n">
        <f aca="false">E104-D104</f>
        <v>0</v>
      </c>
      <c r="G104" s="284"/>
      <c r="H104" s="315"/>
      <c r="I104" s="315"/>
      <c r="J104" s="315"/>
      <c r="K104" s="315"/>
      <c r="L104" s="315"/>
      <c r="M104" s="315"/>
      <c r="N104" s="315"/>
      <c r="O104" s="315"/>
      <c r="P104" s="315"/>
      <c r="Q104" s="315"/>
      <c r="R104" s="315"/>
      <c r="S104" s="315"/>
      <c r="T104" s="315"/>
      <c r="U104" s="315"/>
      <c r="V104" s="315"/>
      <c r="W104" s="315"/>
      <c r="X104" s="315"/>
      <c r="Y104" s="315"/>
      <c r="Z104" s="315"/>
      <c r="AA104" s="315"/>
      <c r="AB104" s="315"/>
      <c r="AC104" s="315"/>
      <c r="AD104" s="315"/>
      <c r="AE104" s="315"/>
      <c r="AF104" s="315"/>
      <c r="AG104" s="315"/>
      <c r="AH104" s="315"/>
      <c r="AI104" s="315"/>
      <c r="AJ104" s="315"/>
      <c r="AK104" s="315"/>
      <c r="AL104" s="315"/>
      <c r="AM104" s="293" t="n">
        <f aca="false">SUM(H104:AL104)</f>
        <v>0</v>
      </c>
      <c r="AN104" s="1"/>
      <c r="AO104" s="1"/>
      <c r="AP104" s="1"/>
      <c r="AQ104" s="1"/>
      <c r="AR104" s="1"/>
      <c r="AS104" s="1"/>
      <c r="AT104" s="1"/>
    </row>
    <row r="105" customFormat="false" ht="12.75" hidden="true" customHeight="true" outlineLevel="0" collapsed="false">
      <c r="A105" s="316" t="s">
        <v>216</v>
      </c>
      <c r="B105" s="288"/>
      <c r="C105" s="289"/>
      <c r="D105" s="290" t="n">
        <v>0</v>
      </c>
      <c r="E105" s="291" t="n">
        <f aca="false">AM105</f>
        <v>0</v>
      </c>
      <c r="F105" s="305" t="n">
        <f aca="false">E105-D105</f>
        <v>0</v>
      </c>
      <c r="G105" s="284"/>
      <c r="H105" s="315" t="n">
        <v>0</v>
      </c>
      <c r="I105" s="315" t="n">
        <v>0</v>
      </c>
      <c r="J105" s="315" t="n">
        <v>0</v>
      </c>
      <c r="K105" s="315" t="n">
        <v>0</v>
      </c>
      <c r="L105" s="315" t="n">
        <v>0</v>
      </c>
      <c r="M105" s="315" t="n">
        <v>0</v>
      </c>
      <c r="N105" s="315" t="n">
        <v>0</v>
      </c>
      <c r="O105" s="315" t="n">
        <v>0</v>
      </c>
      <c r="P105" s="315" t="n">
        <v>0</v>
      </c>
      <c r="Q105" s="315" t="n">
        <v>0</v>
      </c>
      <c r="R105" s="315" t="n">
        <v>0</v>
      </c>
      <c r="S105" s="315" t="n">
        <v>0</v>
      </c>
      <c r="T105" s="315" t="n">
        <v>0</v>
      </c>
      <c r="U105" s="315" t="n">
        <v>0</v>
      </c>
      <c r="V105" s="315" t="n">
        <v>0</v>
      </c>
      <c r="W105" s="315" t="n">
        <v>0</v>
      </c>
      <c r="X105" s="315" t="n">
        <v>0</v>
      </c>
      <c r="Y105" s="315" t="n">
        <v>0</v>
      </c>
      <c r="Z105" s="315" t="n">
        <v>0</v>
      </c>
      <c r="AA105" s="315" t="n">
        <v>0</v>
      </c>
      <c r="AB105" s="315" t="n">
        <v>0</v>
      </c>
      <c r="AC105" s="315" t="n">
        <v>0</v>
      </c>
      <c r="AD105" s="315" t="n">
        <v>0</v>
      </c>
      <c r="AE105" s="315" t="n">
        <v>0</v>
      </c>
      <c r="AF105" s="315" t="n">
        <v>0</v>
      </c>
      <c r="AG105" s="315" t="n">
        <v>0</v>
      </c>
      <c r="AH105" s="315" t="n">
        <v>0</v>
      </c>
      <c r="AI105" s="315" t="n">
        <v>0</v>
      </c>
      <c r="AJ105" s="315" t="n">
        <v>0</v>
      </c>
      <c r="AK105" s="315" t="n">
        <v>0</v>
      </c>
      <c r="AL105" s="315" t="n">
        <v>0</v>
      </c>
      <c r="AM105" s="293" t="n">
        <f aca="false">SUM(H105:AL105)</f>
        <v>0</v>
      </c>
      <c r="AN105" s="1"/>
      <c r="AO105" s="1"/>
      <c r="AP105" s="1"/>
      <c r="AQ105" s="1"/>
      <c r="AR105" s="1"/>
      <c r="AS105" s="1"/>
      <c r="AT105" s="1"/>
    </row>
    <row r="106" customFormat="false" ht="12.75" hidden="false" customHeight="true" outlineLevel="0" collapsed="false">
      <c r="A106" s="314" t="s">
        <v>231</v>
      </c>
      <c r="B106" s="288"/>
      <c r="C106" s="289"/>
      <c r="D106" s="290" t="n">
        <v>0</v>
      </c>
      <c r="E106" s="291" t="n">
        <f aca="false">AM106</f>
        <v>0</v>
      </c>
      <c r="F106" s="305" t="n">
        <f aca="false">E106-D106</f>
        <v>0</v>
      </c>
      <c r="G106" s="284"/>
      <c r="H106" s="317"/>
      <c r="I106" s="317"/>
      <c r="J106" s="317"/>
      <c r="K106" s="317"/>
      <c r="L106" s="317"/>
      <c r="M106" s="317"/>
      <c r="N106" s="317"/>
      <c r="O106" s="317"/>
      <c r="P106" s="317"/>
      <c r="Q106" s="317"/>
      <c r="R106" s="317"/>
      <c r="S106" s="317"/>
      <c r="T106" s="317"/>
      <c r="U106" s="317"/>
      <c r="V106" s="317"/>
      <c r="W106" s="317"/>
      <c r="X106" s="317"/>
      <c r="Y106" s="317"/>
      <c r="Z106" s="317"/>
      <c r="AA106" s="317"/>
      <c r="AB106" s="317"/>
      <c r="AC106" s="317"/>
      <c r="AD106" s="317"/>
      <c r="AE106" s="317"/>
      <c r="AF106" s="317"/>
      <c r="AG106" s="317"/>
      <c r="AH106" s="317"/>
      <c r="AI106" s="317"/>
      <c r="AJ106" s="317"/>
      <c r="AK106" s="317"/>
      <c r="AL106" s="317"/>
      <c r="AM106" s="293" t="n">
        <f aca="false">SUM(H106:AL106)</f>
        <v>0</v>
      </c>
      <c r="AN106" s="1"/>
      <c r="AO106" s="1"/>
      <c r="AP106" s="1"/>
      <c r="AQ106" s="1"/>
      <c r="AR106" s="1"/>
      <c r="AS106" s="1"/>
      <c r="AT106" s="1"/>
    </row>
    <row r="107" customFormat="false" ht="12" hidden="false" customHeight="true" outlineLevel="0" collapsed="false">
      <c r="A107" s="287" t="s">
        <v>232</v>
      </c>
      <c r="B107" s="288"/>
      <c r="C107" s="289"/>
      <c r="D107" s="318" t="n">
        <v>0</v>
      </c>
      <c r="E107" s="318" t="n">
        <f aca="false">SUM(E76:E106)-E87-E88</f>
        <v>0</v>
      </c>
      <c r="F107" s="318" t="n">
        <f aca="false">E107-D107</f>
        <v>0</v>
      </c>
      <c r="G107" s="284"/>
      <c r="H107" s="318" t="n">
        <v>0</v>
      </c>
      <c r="I107" s="318" t="n">
        <v>0</v>
      </c>
      <c r="J107" s="318" t="n">
        <v>0</v>
      </c>
      <c r="K107" s="318" t="n">
        <v>0</v>
      </c>
      <c r="L107" s="318" t="n">
        <v>0</v>
      </c>
      <c r="M107" s="318" t="n">
        <v>0</v>
      </c>
      <c r="N107" s="318" t="n">
        <v>0</v>
      </c>
      <c r="O107" s="318" t="n">
        <v>0</v>
      </c>
      <c r="P107" s="318" t="n">
        <v>0</v>
      </c>
      <c r="Q107" s="318" t="n">
        <v>0</v>
      </c>
      <c r="R107" s="318" t="n">
        <v>0</v>
      </c>
      <c r="S107" s="318" t="n">
        <v>0</v>
      </c>
      <c r="T107" s="318" t="n">
        <v>0</v>
      </c>
      <c r="U107" s="318" t="n">
        <v>0</v>
      </c>
      <c r="V107" s="318" t="n">
        <v>0</v>
      </c>
      <c r="W107" s="318" t="n">
        <v>0</v>
      </c>
      <c r="X107" s="318" t="n">
        <v>0</v>
      </c>
      <c r="Y107" s="318" t="n">
        <v>0</v>
      </c>
      <c r="Z107" s="318" t="n">
        <v>0</v>
      </c>
      <c r="AA107" s="318" t="n">
        <v>0</v>
      </c>
      <c r="AB107" s="318" t="n">
        <v>0</v>
      </c>
      <c r="AC107" s="318" t="n">
        <v>0</v>
      </c>
      <c r="AD107" s="318" t="n">
        <v>0</v>
      </c>
      <c r="AE107" s="318" t="n">
        <v>0</v>
      </c>
      <c r="AF107" s="318" t="n">
        <v>0</v>
      </c>
      <c r="AG107" s="318" t="n">
        <v>0</v>
      </c>
      <c r="AH107" s="318" t="n">
        <v>0</v>
      </c>
      <c r="AI107" s="318" t="n">
        <v>0</v>
      </c>
      <c r="AJ107" s="318" t="n">
        <v>0</v>
      </c>
      <c r="AK107" s="318" t="n">
        <v>0</v>
      </c>
      <c r="AL107" s="318" t="n">
        <v>0</v>
      </c>
      <c r="AM107" s="318" t="n">
        <f aca="false">SUM(AM76:AM106)</f>
        <v>0</v>
      </c>
      <c r="AN107" s="1"/>
      <c r="AO107" s="1"/>
      <c r="AP107" s="1"/>
      <c r="AQ107" s="1"/>
      <c r="AR107" s="1"/>
      <c r="AS107" s="1"/>
      <c r="AT107" s="1"/>
    </row>
    <row r="108" customFormat="false" ht="12.75" hidden="false" customHeight="true" outlineLevel="0" collapsed="false">
      <c r="A108" s="319" t="s">
        <v>233</v>
      </c>
      <c r="B108" s="288"/>
      <c r="C108" s="289"/>
      <c r="D108" s="290" t="n">
        <v>0</v>
      </c>
      <c r="E108" s="291" t="n">
        <f aca="false">AM108</f>
        <v>465</v>
      </c>
      <c r="F108" s="320" t="n">
        <f aca="false">E108-D108</f>
        <v>465</v>
      </c>
      <c r="G108" s="284"/>
      <c r="H108" s="321" t="n">
        <v>0</v>
      </c>
      <c r="I108" s="321" t="n">
        <v>1</v>
      </c>
      <c r="J108" s="321" t="n">
        <v>2</v>
      </c>
      <c r="K108" s="321" t="n">
        <v>3</v>
      </c>
      <c r="L108" s="321" t="n">
        <v>4</v>
      </c>
      <c r="M108" s="321" t="n">
        <v>5</v>
      </c>
      <c r="N108" s="321" t="n">
        <v>6</v>
      </c>
      <c r="O108" s="321" t="n">
        <v>7</v>
      </c>
      <c r="P108" s="321" t="n">
        <v>8</v>
      </c>
      <c r="Q108" s="321" t="n">
        <v>9</v>
      </c>
      <c r="R108" s="321" t="n">
        <v>10</v>
      </c>
      <c r="S108" s="321" t="n">
        <v>11</v>
      </c>
      <c r="T108" s="321" t="n">
        <v>12</v>
      </c>
      <c r="U108" s="321" t="n">
        <v>13</v>
      </c>
      <c r="V108" s="321" t="n">
        <v>14</v>
      </c>
      <c r="W108" s="321" t="n">
        <v>15</v>
      </c>
      <c r="X108" s="321" t="n">
        <v>16</v>
      </c>
      <c r="Y108" s="321" t="n">
        <v>17</v>
      </c>
      <c r="Z108" s="321" t="n">
        <v>18</v>
      </c>
      <c r="AA108" s="321" t="n">
        <v>19</v>
      </c>
      <c r="AB108" s="321" t="n">
        <v>20</v>
      </c>
      <c r="AC108" s="321" t="n">
        <v>21</v>
      </c>
      <c r="AD108" s="321" t="n">
        <v>22</v>
      </c>
      <c r="AE108" s="321" t="n">
        <v>23</v>
      </c>
      <c r="AF108" s="321" t="n">
        <v>24</v>
      </c>
      <c r="AG108" s="321" t="n">
        <v>25</v>
      </c>
      <c r="AH108" s="321" t="n">
        <v>26</v>
      </c>
      <c r="AI108" s="321" t="n">
        <v>27</v>
      </c>
      <c r="AJ108" s="321" t="n">
        <v>28</v>
      </c>
      <c r="AK108" s="321" t="n">
        <v>29</v>
      </c>
      <c r="AL108" s="321" t="n">
        <v>30</v>
      </c>
      <c r="AM108" s="293" t="n">
        <f aca="false">SUM(H108:AL108)</f>
        <v>465</v>
      </c>
      <c r="AN108" s="1"/>
      <c r="AO108" s="1"/>
      <c r="AP108" s="1"/>
      <c r="AQ108" s="1"/>
      <c r="AR108" s="1"/>
      <c r="AS108" s="1"/>
      <c r="AT108" s="1"/>
    </row>
    <row r="109" customFormat="false" ht="12.75" hidden="true" customHeight="true" outlineLevel="0" collapsed="false">
      <c r="A109" s="322" t="s">
        <v>216</v>
      </c>
      <c r="B109" s="288"/>
      <c r="C109" s="289"/>
      <c r="D109" s="290" t="n">
        <v>0</v>
      </c>
      <c r="E109" s="291" t="n">
        <f aca="false">AM109</f>
        <v>0</v>
      </c>
      <c r="F109" s="320" t="n">
        <f aca="false">E109-D109</f>
        <v>0</v>
      </c>
      <c r="G109" s="284"/>
      <c r="H109" s="323" t="n">
        <v>0</v>
      </c>
      <c r="I109" s="323" t="n">
        <v>0</v>
      </c>
      <c r="J109" s="323" t="n">
        <v>0</v>
      </c>
      <c r="K109" s="323" t="n">
        <v>0</v>
      </c>
      <c r="L109" s="323" t="n">
        <v>0</v>
      </c>
      <c r="M109" s="323" t="n">
        <v>0</v>
      </c>
      <c r="N109" s="323" t="n">
        <v>0</v>
      </c>
      <c r="O109" s="323" t="n">
        <v>0</v>
      </c>
      <c r="P109" s="323" t="n">
        <v>0</v>
      </c>
      <c r="Q109" s="323" t="n">
        <v>0</v>
      </c>
      <c r="R109" s="323" t="n">
        <v>0</v>
      </c>
      <c r="S109" s="323" t="n">
        <v>0</v>
      </c>
      <c r="T109" s="323" t="n">
        <v>0</v>
      </c>
      <c r="U109" s="323" t="n">
        <v>0</v>
      </c>
      <c r="V109" s="323" t="n">
        <v>0</v>
      </c>
      <c r="W109" s="323" t="n">
        <v>0</v>
      </c>
      <c r="X109" s="323" t="n">
        <v>0</v>
      </c>
      <c r="Y109" s="323" t="n">
        <v>0</v>
      </c>
      <c r="Z109" s="323" t="n">
        <v>0</v>
      </c>
      <c r="AA109" s="323" t="n">
        <v>0</v>
      </c>
      <c r="AB109" s="323" t="n">
        <v>0</v>
      </c>
      <c r="AC109" s="323" t="n">
        <v>0</v>
      </c>
      <c r="AD109" s="323" t="n">
        <v>0</v>
      </c>
      <c r="AE109" s="323" t="n">
        <v>0</v>
      </c>
      <c r="AF109" s="323" t="n">
        <v>0</v>
      </c>
      <c r="AG109" s="323" t="n">
        <v>0</v>
      </c>
      <c r="AH109" s="323" t="n">
        <v>0</v>
      </c>
      <c r="AI109" s="323" t="n">
        <v>0</v>
      </c>
      <c r="AJ109" s="323" t="n">
        <v>0</v>
      </c>
      <c r="AK109" s="323" t="n">
        <v>0</v>
      </c>
      <c r="AL109" s="323" t="n">
        <v>0</v>
      </c>
      <c r="AM109" s="293" t="n">
        <f aca="false">SUM(H109:AL109)</f>
        <v>0</v>
      </c>
      <c r="AN109" s="1"/>
      <c r="AO109" s="1"/>
      <c r="AP109" s="1"/>
      <c r="AQ109" s="1"/>
      <c r="AR109" s="1"/>
      <c r="AS109" s="1"/>
      <c r="AT109" s="1"/>
    </row>
    <row r="110" customFormat="false" ht="12.75" hidden="true" customHeight="true" outlineLevel="0" collapsed="false">
      <c r="A110" s="322" t="s">
        <v>216</v>
      </c>
      <c r="B110" s="288"/>
      <c r="C110" s="289"/>
      <c r="D110" s="290" t="n">
        <v>0</v>
      </c>
      <c r="E110" s="291" t="n">
        <f aca="false">AM110</f>
        <v>0</v>
      </c>
      <c r="F110" s="320" t="n">
        <f aca="false">E110-D110</f>
        <v>0</v>
      </c>
      <c r="G110" s="284"/>
      <c r="H110" s="323" t="n">
        <v>0</v>
      </c>
      <c r="I110" s="323" t="n">
        <v>0</v>
      </c>
      <c r="J110" s="323" t="n">
        <v>0</v>
      </c>
      <c r="K110" s="323" t="n">
        <v>0</v>
      </c>
      <c r="L110" s="323" t="n">
        <v>0</v>
      </c>
      <c r="M110" s="323" t="n">
        <v>0</v>
      </c>
      <c r="N110" s="323" t="n">
        <v>0</v>
      </c>
      <c r="O110" s="323" t="n">
        <v>0</v>
      </c>
      <c r="P110" s="323" t="n">
        <v>0</v>
      </c>
      <c r="Q110" s="323" t="n">
        <v>0</v>
      </c>
      <c r="R110" s="323" t="n">
        <v>0</v>
      </c>
      <c r="S110" s="323" t="n">
        <v>0</v>
      </c>
      <c r="T110" s="323" t="n">
        <v>0</v>
      </c>
      <c r="U110" s="323" t="n">
        <v>0</v>
      </c>
      <c r="V110" s="323" t="n">
        <v>0</v>
      </c>
      <c r="W110" s="323" t="n">
        <v>0</v>
      </c>
      <c r="X110" s="323" t="n">
        <v>0</v>
      </c>
      <c r="Y110" s="323" t="n">
        <v>0</v>
      </c>
      <c r="Z110" s="323" t="n">
        <v>0</v>
      </c>
      <c r="AA110" s="323" t="n">
        <v>0</v>
      </c>
      <c r="AB110" s="323" t="n">
        <v>0</v>
      </c>
      <c r="AC110" s="323" t="n">
        <v>0</v>
      </c>
      <c r="AD110" s="323" t="n">
        <v>0</v>
      </c>
      <c r="AE110" s="323" t="n">
        <v>0</v>
      </c>
      <c r="AF110" s="323" t="n">
        <v>0</v>
      </c>
      <c r="AG110" s="323" t="n">
        <v>0</v>
      </c>
      <c r="AH110" s="323" t="n">
        <v>0</v>
      </c>
      <c r="AI110" s="323" t="n">
        <v>0</v>
      </c>
      <c r="AJ110" s="323" t="n">
        <v>0</v>
      </c>
      <c r="AK110" s="323" t="n">
        <v>0</v>
      </c>
      <c r="AL110" s="323" t="n">
        <v>0</v>
      </c>
      <c r="AM110" s="293" t="n">
        <f aca="false">SUM(H110:AL110)</f>
        <v>0</v>
      </c>
      <c r="AN110" s="1"/>
      <c r="AO110" s="1"/>
      <c r="AP110" s="1"/>
      <c r="AQ110" s="1"/>
      <c r="AR110" s="1"/>
      <c r="AS110" s="1"/>
      <c r="AT110" s="1"/>
    </row>
    <row r="111" customFormat="false" ht="12.75" hidden="true" customHeight="true" outlineLevel="0" collapsed="false">
      <c r="A111" s="322" t="s">
        <v>216</v>
      </c>
      <c r="B111" s="288"/>
      <c r="C111" s="289"/>
      <c r="D111" s="290" t="n">
        <v>0</v>
      </c>
      <c r="E111" s="291" t="n">
        <f aca="false">AM111</f>
        <v>0</v>
      </c>
      <c r="F111" s="320" t="n">
        <f aca="false">E111-D111</f>
        <v>0</v>
      </c>
      <c r="G111" s="284"/>
      <c r="H111" s="323" t="n">
        <v>0</v>
      </c>
      <c r="I111" s="323" t="n">
        <v>0</v>
      </c>
      <c r="J111" s="323" t="n">
        <v>0</v>
      </c>
      <c r="K111" s="323" t="n">
        <v>0</v>
      </c>
      <c r="L111" s="323" t="n">
        <v>0</v>
      </c>
      <c r="M111" s="323" t="n">
        <v>0</v>
      </c>
      <c r="N111" s="323" t="n">
        <v>0</v>
      </c>
      <c r="O111" s="323" t="n">
        <v>0</v>
      </c>
      <c r="P111" s="323" t="n">
        <v>0</v>
      </c>
      <c r="Q111" s="323" t="n">
        <v>0</v>
      </c>
      <c r="R111" s="323" t="n">
        <v>0</v>
      </c>
      <c r="S111" s="323" t="n">
        <v>0</v>
      </c>
      <c r="T111" s="323" t="n">
        <v>0</v>
      </c>
      <c r="U111" s="323" t="n">
        <v>0</v>
      </c>
      <c r="V111" s="323" t="n">
        <v>0</v>
      </c>
      <c r="W111" s="323" t="n">
        <v>0</v>
      </c>
      <c r="X111" s="323" t="n">
        <v>0</v>
      </c>
      <c r="Y111" s="323" t="n">
        <v>0</v>
      </c>
      <c r="Z111" s="323" t="n">
        <v>0</v>
      </c>
      <c r="AA111" s="323" t="n">
        <v>0</v>
      </c>
      <c r="AB111" s="323" t="n">
        <v>0</v>
      </c>
      <c r="AC111" s="323" t="n">
        <v>0</v>
      </c>
      <c r="AD111" s="323" t="n">
        <v>0</v>
      </c>
      <c r="AE111" s="323" t="n">
        <v>0</v>
      </c>
      <c r="AF111" s="323" t="n">
        <v>0</v>
      </c>
      <c r="AG111" s="323" t="n">
        <v>0</v>
      </c>
      <c r="AH111" s="323" t="n">
        <v>0</v>
      </c>
      <c r="AI111" s="323" t="n">
        <v>0</v>
      </c>
      <c r="AJ111" s="323" t="n">
        <v>0</v>
      </c>
      <c r="AK111" s="323" t="n">
        <v>0</v>
      </c>
      <c r="AL111" s="323" t="n">
        <v>0</v>
      </c>
      <c r="AM111" s="293" t="n">
        <f aca="false">SUM(H111:AL111)</f>
        <v>0</v>
      </c>
      <c r="AN111" s="1"/>
      <c r="AO111" s="1"/>
      <c r="AP111" s="1"/>
      <c r="AQ111" s="1"/>
      <c r="AR111" s="1"/>
      <c r="AS111" s="1"/>
      <c r="AT111" s="1"/>
    </row>
    <row r="112" customFormat="false" ht="12.75" hidden="false" customHeight="true" outlineLevel="0" collapsed="false">
      <c r="A112" s="319" t="s">
        <v>43</v>
      </c>
      <c r="B112" s="288"/>
      <c r="C112" s="289"/>
      <c r="D112" s="290" t="n">
        <v>0</v>
      </c>
      <c r="E112" s="291" t="n">
        <f aca="false">AM112</f>
        <v>0</v>
      </c>
      <c r="F112" s="320" t="n">
        <f aca="false">E112-D112</f>
        <v>0</v>
      </c>
      <c r="G112" s="284"/>
      <c r="H112" s="323" t="n">
        <v>0</v>
      </c>
      <c r="I112" s="323" t="n">
        <v>0</v>
      </c>
      <c r="J112" s="323" t="n">
        <v>0</v>
      </c>
      <c r="K112" s="323" t="n">
        <v>0</v>
      </c>
      <c r="L112" s="323" t="n">
        <v>0</v>
      </c>
      <c r="M112" s="323" t="n">
        <v>0</v>
      </c>
      <c r="N112" s="323" t="n">
        <v>0</v>
      </c>
      <c r="O112" s="323" t="n">
        <v>0</v>
      </c>
      <c r="P112" s="323" t="n">
        <v>0</v>
      </c>
      <c r="Q112" s="323" t="n">
        <v>0</v>
      </c>
      <c r="R112" s="323" t="n">
        <v>0</v>
      </c>
      <c r="S112" s="323" t="n">
        <v>0</v>
      </c>
      <c r="T112" s="323" t="n">
        <v>0</v>
      </c>
      <c r="U112" s="323" t="n">
        <v>0</v>
      </c>
      <c r="V112" s="323" t="n">
        <v>0</v>
      </c>
      <c r="W112" s="323" t="n">
        <v>0</v>
      </c>
      <c r="X112" s="323" t="n">
        <v>0</v>
      </c>
      <c r="Y112" s="323" t="n">
        <v>0</v>
      </c>
      <c r="Z112" s="323" t="n">
        <v>0</v>
      </c>
      <c r="AA112" s="323" t="n">
        <v>0</v>
      </c>
      <c r="AB112" s="323" t="n">
        <v>0</v>
      </c>
      <c r="AC112" s="323" t="n">
        <v>0</v>
      </c>
      <c r="AD112" s="323" t="n">
        <v>0</v>
      </c>
      <c r="AE112" s="323" t="n">
        <v>0</v>
      </c>
      <c r="AF112" s="323" t="n">
        <v>0</v>
      </c>
      <c r="AG112" s="323" t="n">
        <v>0</v>
      </c>
      <c r="AH112" s="323" t="n">
        <v>0</v>
      </c>
      <c r="AI112" s="323" t="n">
        <v>0</v>
      </c>
      <c r="AJ112" s="323" t="n">
        <v>0</v>
      </c>
      <c r="AK112" s="323" t="n">
        <v>0</v>
      </c>
      <c r="AL112" s="323" t="n">
        <v>0</v>
      </c>
      <c r="AM112" s="293" t="n">
        <f aca="false">SUM(H112:AL112)</f>
        <v>0</v>
      </c>
      <c r="AN112" s="1"/>
      <c r="AO112" s="1"/>
      <c r="AP112" s="1"/>
      <c r="AQ112" s="1"/>
      <c r="AR112" s="1"/>
      <c r="AS112" s="1"/>
      <c r="AT112" s="1"/>
    </row>
    <row r="113" customFormat="false" ht="12.75" hidden="false" customHeight="true" outlineLevel="0" collapsed="false">
      <c r="A113" s="319" t="s">
        <v>45</v>
      </c>
      <c r="B113" s="288"/>
      <c r="C113" s="289"/>
      <c r="D113" s="290" t="n">
        <v>0</v>
      </c>
      <c r="E113" s="291" t="n">
        <f aca="false">AM113</f>
        <v>0</v>
      </c>
      <c r="F113" s="320" t="n">
        <f aca="false">E113-D113</f>
        <v>0</v>
      </c>
      <c r="G113" s="284"/>
      <c r="H113" s="323" t="n">
        <v>0</v>
      </c>
      <c r="I113" s="323" t="n">
        <v>0</v>
      </c>
      <c r="J113" s="323" t="n">
        <v>0</v>
      </c>
      <c r="K113" s="323" t="n">
        <v>0</v>
      </c>
      <c r="L113" s="323" t="n">
        <v>0</v>
      </c>
      <c r="M113" s="323" t="n">
        <v>0</v>
      </c>
      <c r="N113" s="323" t="n">
        <v>0</v>
      </c>
      <c r="O113" s="323" t="n">
        <v>0</v>
      </c>
      <c r="P113" s="323" t="n">
        <v>0</v>
      </c>
      <c r="Q113" s="323" t="n">
        <v>0</v>
      </c>
      <c r="R113" s="323" t="n">
        <v>0</v>
      </c>
      <c r="S113" s="323" t="n">
        <v>0</v>
      </c>
      <c r="T113" s="323" t="n">
        <v>0</v>
      </c>
      <c r="U113" s="323" t="n">
        <v>0</v>
      </c>
      <c r="V113" s="323" t="n">
        <v>0</v>
      </c>
      <c r="W113" s="323" t="n">
        <v>0</v>
      </c>
      <c r="X113" s="323" t="n">
        <v>0</v>
      </c>
      <c r="Y113" s="323" t="n">
        <v>0</v>
      </c>
      <c r="Z113" s="323" t="n">
        <v>0</v>
      </c>
      <c r="AA113" s="323" t="n">
        <v>0</v>
      </c>
      <c r="AB113" s="323" t="n">
        <v>0</v>
      </c>
      <c r="AC113" s="323" t="n">
        <v>0</v>
      </c>
      <c r="AD113" s="323" t="n">
        <v>0</v>
      </c>
      <c r="AE113" s="323" t="n">
        <v>0</v>
      </c>
      <c r="AF113" s="323" t="n">
        <v>0</v>
      </c>
      <c r="AG113" s="323" t="n">
        <v>0</v>
      </c>
      <c r="AH113" s="323" t="n">
        <v>0</v>
      </c>
      <c r="AI113" s="323" t="n">
        <v>0</v>
      </c>
      <c r="AJ113" s="323" t="n">
        <v>0</v>
      </c>
      <c r="AK113" s="323" t="n">
        <v>0</v>
      </c>
      <c r="AL113" s="323" t="n">
        <v>0</v>
      </c>
      <c r="AM113" s="293" t="n">
        <f aca="false">SUM(H113:AL113)</f>
        <v>0</v>
      </c>
      <c r="AN113" s="1"/>
      <c r="AO113" s="1"/>
      <c r="AP113" s="1"/>
      <c r="AQ113" s="1"/>
      <c r="AR113" s="1"/>
      <c r="AS113" s="1"/>
      <c r="AT113" s="1"/>
    </row>
    <row r="114" customFormat="false" ht="12.75" hidden="false" customHeight="true" outlineLevel="0" collapsed="false">
      <c r="A114" s="319" t="s">
        <v>234</v>
      </c>
      <c r="B114" s="288"/>
      <c r="C114" s="289"/>
      <c r="D114" s="324" t="n">
        <v>0</v>
      </c>
      <c r="E114" s="325" t="n">
        <f aca="false">AM114</f>
        <v>0</v>
      </c>
      <c r="F114" s="326" t="n">
        <f aca="false">E114-D114</f>
        <v>0</v>
      </c>
      <c r="G114" s="284"/>
      <c r="H114" s="327" t="n">
        <v>0</v>
      </c>
      <c r="I114" s="327" t="n">
        <v>0</v>
      </c>
      <c r="J114" s="327" t="n">
        <v>0</v>
      </c>
      <c r="K114" s="327" t="n">
        <v>0</v>
      </c>
      <c r="L114" s="327" t="n">
        <v>0</v>
      </c>
      <c r="M114" s="327" t="n">
        <v>0</v>
      </c>
      <c r="N114" s="327" t="n">
        <v>0</v>
      </c>
      <c r="O114" s="327" t="n">
        <v>0</v>
      </c>
      <c r="P114" s="327" t="n">
        <v>0</v>
      </c>
      <c r="Q114" s="327" t="n">
        <v>0</v>
      </c>
      <c r="R114" s="327" t="n">
        <v>0</v>
      </c>
      <c r="S114" s="327" t="n">
        <v>0</v>
      </c>
      <c r="T114" s="327" t="n">
        <v>0</v>
      </c>
      <c r="U114" s="327" t="n">
        <v>0</v>
      </c>
      <c r="V114" s="327" t="n">
        <v>0</v>
      </c>
      <c r="W114" s="327" t="n">
        <v>0</v>
      </c>
      <c r="X114" s="327" t="n">
        <v>0</v>
      </c>
      <c r="Y114" s="327" t="n">
        <v>0</v>
      </c>
      <c r="Z114" s="327" t="n">
        <v>0</v>
      </c>
      <c r="AA114" s="327" t="n">
        <v>0</v>
      </c>
      <c r="AB114" s="327" t="n">
        <v>0</v>
      </c>
      <c r="AC114" s="327" t="n">
        <v>0</v>
      </c>
      <c r="AD114" s="327" t="n">
        <v>0</v>
      </c>
      <c r="AE114" s="327" t="n">
        <v>0</v>
      </c>
      <c r="AF114" s="327" t="n">
        <v>0</v>
      </c>
      <c r="AG114" s="327" t="n">
        <v>0</v>
      </c>
      <c r="AH114" s="327" t="n">
        <v>0</v>
      </c>
      <c r="AI114" s="327" t="n">
        <v>0</v>
      </c>
      <c r="AJ114" s="327" t="n">
        <v>0</v>
      </c>
      <c r="AK114" s="327" t="n">
        <v>0</v>
      </c>
      <c r="AL114" s="327" t="n">
        <v>0</v>
      </c>
      <c r="AM114" s="328" t="n">
        <f aca="false">SUM(H114:AL114)</f>
        <v>0</v>
      </c>
      <c r="AN114" s="1"/>
      <c r="AO114" s="1"/>
      <c r="AP114" s="1"/>
      <c r="AQ114" s="1"/>
      <c r="AR114" s="1"/>
      <c r="AS114" s="1"/>
      <c r="AT114" s="1"/>
    </row>
    <row r="115" customFormat="false" ht="12.75" hidden="true" customHeight="true" outlineLevel="0" collapsed="false">
      <c r="A115" s="322" t="s">
        <v>216</v>
      </c>
      <c r="B115" s="288"/>
      <c r="C115" s="289"/>
      <c r="D115" s="329" t="n">
        <v>0</v>
      </c>
      <c r="E115" s="330" t="n">
        <f aca="false">AM115</f>
        <v>0</v>
      </c>
      <c r="F115" s="331" t="n">
        <f aca="false">E115-D115</f>
        <v>0</v>
      </c>
      <c r="G115" s="284"/>
      <c r="H115" s="327" t="n">
        <v>0</v>
      </c>
      <c r="I115" s="327" t="n">
        <v>0</v>
      </c>
      <c r="J115" s="327" t="n">
        <v>0</v>
      </c>
      <c r="K115" s="327" t="n">
        <v>0</v>
      </c>
      <c r="L115" s="327" t="n">
        <v>0</v>
      </c>
      <c r="M115" s="327" t="n">
        <v>0</v>
      </c>
      <c r="N115" s="327" t="n">
        <v>0</v>
      </c>
      <c r="O115" s="327" t="n">
        <v>0</v>
      </c>
      <c r="P115" s="327" t="n">
        <v>0</v>
      </c>
      <c r="Q115" s="327" t="n">
        <v>0</v>
      </c>
      <c r="R115" s="327" t="n">
        <v>0</v>
      </c>
      <c r="S115" s="327" t="n">
        <v>0</v>
      </c>
      <c r="T115" s="327" t="n">
        <v>0</v>
      </c>
      <c r="U115" s="327" t="n">
        <v>0</v>
      </c>
      <c r="V115" s="327" t="n">
        <v>0</v>
      </c>
      <c r="W115" s="327" t="n">
        <v>0</v>
      </c>
      <c r="X115" s="327" t="n">
        <v>0</v>
      </c>
      <c r="Y115" s="327" t="n">
        <v>0</v>
      </c>
      <c r="Z115" s="327" t="n">
        <v>0</v>
      </c>
      <c r="AA115" s="327" t="n">
        <v>0</v>
      </c>
      <c r="AB115" s="327" t="n">
        <v>0</v>
      </c>
      <c r="AC115" s="327" t="n">
        <v>0</v>
      </c>
      <c r="AD115" s="327" t="n">
        <v>0</v>
      </c>
      <c r="AE115" s="327" t="n">
        <v>0</v>
      </c>
      <c r="AF115" s="327" t="n">
        <v>0</v>
      </c>
      <c r="AG115" s="327" t="n">
        <v>0</v>
      </c>
      <c r="AH115" s="327" t="n">
        <v>0</v>
      </c>
      <c r="AI115" s="327" t="n">
        <v>0</v>
      </c>
      <c r="AJ115" s="327" t="n">
        <v>0</v>
      </c>
      <c r="AK115" s="327" t="n">
        <v>0</v>
      </c>
      <c r="AL115" s="327" t="n">
        <v>0</v>
      </c>
      <c r="AM115" s="332" t="n">
        <f aca="false">SUM(H115:AL115)</f>
        <v>0</v>
      </c>
      <c r="AN115" s="1"/>
      <c r="AO115" s="1"/>
      <c r="AP115" s="1"/>
      <c r="AQ115" s="1"/>
      <c r="AR115" s="1"/>
      <c r="AS115" s="1"/>
      <c r="AT115" s="1"/>
    </row>
    <row r="116" customFormat="false" ht="12.75" hidden="true" customHeight="true" outlineLevel="0" collapsed="false">
      <c r="A116" s="322" t="s">
        <v>216</v>
      </c>
      <c r="B116" s="288"/>
      <c r="C116" s="289"/>
      <c r="D116" s="333" t="n">
        <v>0</v>
      </c>
      <c r="E116" s="334" t="n">
        <f aca="false">AM116</f>
        <v>0</v>
      </c>
      <c r="F116" s="331" t="n">
        <f aca="false">E116-D116</f>
        <v>0</v>
      </c>
      <c r="G116" s="335"/>
      <c r="H116" s="327" t="n">
        <v>0</v>
      </c>
      <c r="I116" s="327" t="n">
        <v>0</v>
      </c>
      <c r="J116" s="327" t="n">
        <v>0</v>
      </c>
      <c r="K116" s="327" t="n">
        <v>0</v>
      </c>
      <c r="L116" s="327" t="n">
        <v>0</v>
      </c>
      <c r="M116" s="327" t="n">
        <v>0</v>
      </c>
      <c r="N116" s="327" t="n">
        <v>0</v>
      </c>
      <c r="O116" s="327" t="n">
        <v>0</v>
      </c>
      <c r="P116" s="327" t="n">
        <v>0</v>
      </c>
      <c r="Q116" s="327" t="n">
        <v>0</v>
      </c>
      <c r="R116" s="327" t="n">
        <v>0</v>
      </c>
      <c r="S116" s="327" t="n">
        <v>0</v>
      </c>
      <c r="T116" s="327" t="n">
        <v>0</v>
      </c>
      <c r="U116" s="327" t="n">
        <v>0</v>
      </c>
      <c r="V116" s="327" t="n">
        <v>0</v>
      </c>
      <c r="W116" s="327" t="n">
        <v>0</v>
      </c>
      <c r="X116" s="327" t="n">
        <v>0</v>
      </c>
      <c r="Y116" s="327" t="n">
        <v>0</v>
      </c>
      <c r="Z116" s="327" t="n">
        <v>0</v>
      </c>
      <c r="AA116" s="327" t="n">
        <v>0</v>
      </c>
      <c r="AB116" s="327" t="n">
        <v>0</v>
      </c>
      <c r="AC116" s="327" t="n">
        <v>0</v>
      </c>
      <c r="AD116" s="327" t="n">
        <v>0</v>
      </c>
      <c r="AE116" s="327" t="n">
        <v>0</v>
      </c>
      <c r="AF116" s="327" t="n">
        <v>0</v>
      </c>
      <c r="AG116" s="327" t="n">
        <v>0</v>
      </c>
      <c r="AH116" s="327" t="n">
        <v>0</v>
      </c>
      <c r="AI116" s="327" t="n">
        <v>0</v>
      </c>
      <c r="AJ116" s="327" t="n">
        <v>0</v>
      </c>
      <c r="AK116" s="327" t="n">
        <v>0</v>
      </c>
      <c r="AL116" s="327" t="n">
        <v>0</v>
      </c>
      <c r="AM116" s="332" t="n">
        <f aca="false">SUM(H116:AL116)</f>
        <v>0</v>
      </c>
      <c r="AN116" s="1"/>
      <c r="AO116" s="1"/>
      <c r="AP116" s="1"/>
      <c r="AQ116" s="1"/>
      <c r="AR116" s="1"/>
      <c r="AS116" s="1"/>
      <c r="AT116" s="1"/>
    </row>
    <row r="117" customFormat="false" ht="12.75" hidden="false" customHeight="true" outlineLevel="0" collapsed="false">
      <c r="A117" s="287" t="s">
        <v>235</v>
      </c>
      <c r="B117" s="288"/>
      <c r="C117" s="289"/>
      <c r="D117" s="324" t="n">
        <v>0</v>
      </c>
      <c r="E117" s="325" t="n">
        <f aca="false">E114+E113+E112+E108+E107+E73+E72+E71</f>
        <v>465</v>
      </c>
      <c r="F117" s="336" t="n">
        <f aca="false">E117-D117</f>
        <v>465</v>
      </c>
      <c r="G117" s="267"/>
      <c r="H117" s="327" t="n">
        <v>0</v>
      </c>
      <c r="I117" s="327" t="n">
        <v>0</v>
      </c>
      <c r="J117" s="327" t="n">
        <v>0</v>
      </c>
      <c r="K117" s="327" t="n">
        <v>0</v>
      </c>
      <c r="L117" s="327" t="n">
        <v>0</v>
      </c>
      <c r="M117" s="327" t="n">
        <v>0</v>
      </c>
      <c r="N117" s="327" t="n">
        <v>0</v>
      </c>
      <c r="O117" s="327" t="n">
        <v>0</v>
      </c>
      <c r="P117" s="327" t="n">
        <v>0</v>
      </c>
      <c r="Q117" s="327" t="n">
        <v>0</v>
      </c>
      <c r="R117" s="327" t="n">
        <v>0</v>
      </c>
      <c r="S117" s="327" t="n">
        <v>0</v>
      </c>
      <c r="T117" s="327" t="n">
        <v>0</v>
      </c>
      <c r="U117" s="327" t="n">
        <v>0</v>
      </c>
      <c r="V117" s="327" t="n">
        <v>0</v>
      </c>
      <c r="W117" s="327" t="n">
        <v>0</v>
      </c>
      <c r="X117" s="327" t="n">
        <v>0</v>
      </c>
      <c r="Y117" s="327" t="n">
        <v>0</v>
      </c>
      <c r="Z117" s="327" t="n">
        <v>0</v>
      </c>
      <c r="AA117" s="327" t="n">
        <v>0</v>
      </c>
      <c r="AB117" s="327" t="n">
        <v>0</v>
      </c>
      <c r="AC117" s="327" t="n">
        <v>0</v>
      </c>
      <c r="AD117" s="327" t="n">
        <v>0</v>
      </c>
      <c r="AE117" s="327" t="n">
        <v>0</v>
      </c>
      <c r="AF117" s="327" t="n">
        <v>0</v>
      </c>
      <c r="AG117" s="327" t="n">
        <v>0</v>
      </c>
      <c r="AH117" s="327" t="n">
        <v>0</v>
      </c>
      <c r="AI117" s="327" t="n">
        <v>0</v>
      </c>
      <c r="AJ117" s="327" t="n">
        <v>0</v>
      </c>
      <c r="AK117" s="327" t="n">
        <v>0</v>
      </c>
      <c r="AL117" s="327" t="n">
        <v>0</v>
      </c>
      <c r="AM117" s="318" t="n">
        <f aca="false">AM114+AM110+AM108+AM71+AM72+AM73+AM107</f>
        <v>465</v>
      </c>
      <c r="AN117" s="59"/>
      <c r="AO117" s="59"/>
      <c r="AP117" s="59"/>
      <c r="AQ117" s="59"/>
      <c r="AR117" s="59"/>
      <c r="AS117" s="59"/>
      <c r="AT117" s="59"/>
      <c r="AU117" s="294"/>
      <c r="AV117" s="294"/>
      <c r="AW117" s="294"/>
      <c r="AX117" s="294"/>
      <c r="AY117" s="294"/>
      <c r="AZ117" s="294"/>
      <c r="BA117" s="294"/>
      <c r="BB117" s="294"/>
      <c r="BC117" s="294"/>
      <c r="BD117" s="294"/>
      <c r="BE117" s="294"/>
      <c r="BF117" s="294"/>
      <c r="BG117" s="294"/>
      <c r="BH117" s="294"/>
      <c r="BI117" s="294"/>
      <c r="BJ117" s="294"/>
      <c r="BK117" s="294"/>
      <c r="BL117" s="294"/>
      <c r="BM117" s="294"/>
      <c r="BN117" s="294"/>
      <c r="BO117" s="294"/>
      <c r="BP117" s="294"/>
      <c r="BQ117" s="294"/>
      <c r="BR117" s="294"/>
      <c r="BS117" s="294"/>
      <c r="BT117" s="294"/>
      <c r="BU117" s="294"/>
      <c r="BV117" s="294"/>
      <c r="BW117" s="294"/>
      <c r="BX117" s="294"/>
      <c r="BY117" s="294"/>
      <c r="BZ117" s="294"/>
      <c r="CA117" s="294"/>
      <c r="CB117" s="294"/>
      <c r="CC117" s="294"/>
      <c r="CD117" s="294"/>
      <c r="CE117" s="294"/>
      <c r="CF117" s="294"/>
      <c r="CG117" s="294"/>
      <c r="CH117" s="294"/>
      <c r="CI117" s="294"/>
      <c r="CJ117" s="294"/>
      <c r="CK117" s="294"/>
      <c r="CL117" s="294"/>
      <c r="CM117" s="294"/>
      <c r="CN117" s="294"/>
      <c r="CO117" s="294"/>
      <c r="CP117" s="294"/>
      <c r="CQ117" s="294"/>
      <c r="CR117" s="294"/>
      <c r="CS117" s="294"/>
      <c r="CT117" s="294"/>
      <c r="CU117" s="294"/>
      <c r="CV117" s="294"/>
      <c r="CW117" s="294"/>
      <c r="CX117" s="294"/>
      <c r="CY117" s="294"/>
      <c r="CZ117" s="294"/>
      <c r="DA117" s="294"/>
      <c r="DB117" s="294"/>
      <c r="DC117" s="294"/>
      <c r="DD117" s="294"/>
      <c r="DE117" s="294"/>
      <c r="DF117" s="294"/>
      <c r="DG117" s="294"/>
      <c r="DH117" s="294"/>
      <c r="DI117" s="294"/>
      <c r="DJ117" s="294"/>
      <c r="DK117" s="294"/>
      <c r="DL117" s="294"/>
      <c r="DM117" s="294"/>
      <c r="DN117" s="294"/>
      <c r="DO117" s="294"/>
      <c r="DP117" s="294"/>
      <c r="DQ117" s="294"/>
      <c r="DR117" s="294"/>
      <c r="DS117" s="294"/>
      <c r="DT117" s="294"/>
      <c r="DU117" s="294"/>
      <c r="DV117" s="294"/>
      <c r="DW117" s="294"/>
      <c r="DX117" s="294"/>
      <c r="DY117" s="294"/>
      <c r="DZ117" s="294"/>
      <c r="EA117" s="294"/>
      <c r="EB117" s="294"/>
      <c r="EC117" s="294"/>
      <c r="ED117" s="294"/>
      <c r="EE117" s="294"/>
      <c r="EF117" s="294"/>
      <c r="EG117" s="294"/>
      <c r="EH117" s="294"/>
      <c r="EI117" s="294"/>
      <c r="EJ117" s="294"/>
      <c r="EK117" s="294"/>
      <c r="EL117" s="294"/>
      <c r="EM117" s="294"/>
      <c r="EN117" s="294"/>
      <c r="EO117" s="294"/>
      <c r="EP117" s="294"/>
      <c r="EQ117" s="294"/>
      <c r="ER117" s="294"/>
      <c r="ES117" s="294"/>
      <c r="ET117" s="294"/>
      <c r="EU117" s="294"/>
      <c r="EV117" s="294"/>
      <c r="EW117" s="294"/>
      <c r="EX117" s="294"/>
      <c r="EY117" s="294"/>
      <c r="EZ117" s="294"/>
      <c r="FA117" s="294"/>
      <c r="FB117" s="294"/>
      <c r="FC117" s="294"/>
      <c r="FD117" s="294"/>
      <c r="FE117" s="294"/>
      <c r="FF117" s="294"/>
      <c r="FG117" s="294"/>
      <c r="FH117" s="294"/>
      <c r="FI117" s="294"/>
      <c r="FJ117" s="294"/>
      <c r="FK117" s="294"/>
      <c r="FL117" s="294"/>
      <c r="FM117" s="294"/>
      <c r="FN117" s="294"/>
      <c r="FO117" s="294"/>
      <c r="FP117" s="294"/>
      <c r="FQ117" s="294"/>
      <c r="FR117" s="294"/>
      <c r="FS117" s="294"/>
      <c r="FT117" s="294"/>
      <c r="FU117" s="294"/>
      <c r="FV117" s="294"/>
      <c r="FW117" s="294"/>
      <c r="FX117" s="294"/>
      <c r="FY117" s="294"/>
      <c r="FZ117" s="294"/>
      <c r="GA117" s="294"/>
      <c r="GB117" s="294"/>
      <c r="GC117" s="294"/>
      <c r="GD117" s="294"/>
      <c r="GE117" s="294"/>
      <c r="GF117" s="294"/>
      <c r="GG117" s="294"/>
      <c r="GH117" s="294"/>
      <c r="GI117" s="294"/>
      <c r="GJ117" s="294"/>
      <c r="GK117" s="294"/>
      <c r="GL117" s="294"/>
      <c r="GM117" s="294"/>
      <c r="GN117" s="294"/>
      <c r="GO117" s="294"/>
      <c r="GP117" s="294"/>
      <c r="GQ117" s="294"/>
      <c r="GR117" s="294"/>
      <c r="GS117" s="294"/>
      <c r="GT117" s="294"/>
      <c r="GU117" s="294"/>
      <c r="GV117" s="294"/>
      <c r="GW117" s="294"/>
      <c r="GX117" s="294"/>
      <c r="GY117" s="294"/>
      <c r="GZ117" s="294"/>
      <c r="HA117" s="294"/>
      <c r="HB117" s="294"/>
      <c r="HC117" s="294"/>
      <c r="HD117" s="294"/>
      <c r="HE117" s="294"/>
      <c r="HF117" s="294"/>
      <c r="HG117" s="294"/>
      <c r="HH117" s="294"/>
      <c r="HI117" s="294"/>
      <c r="HJ117" s="294"/>
      <c r="HK117" s="294"/>
      <c r="HL117" s="294"/>
      <c r="HM117" s="294"/>
      <c r="HN117" s="294"/>
      <c r="HO117" s="294"/>
      <c r="HP117" s="294"/>
      <c r="HQ117" s="294"/>
      <c r="HR117" s="294"/>
      <c r="HS117" s="294"/>
      <c r="HT117" s="294"/>
      <c r="HU117" s="294"/>
      <c r="HV117" s="294"/>
      <c r="HW117" s="294"/>
      <c r="HX117" s="294"/>
      <c r="HY117" s="294"/>
      <c r="HZ117" s="294"/>
      <c r="IA117" s="294"/>
      <c r="IB117" s="294"/>
      <c r="IC117" s="294"/>
      <c r="ID117" s="294"/>
      <c r="IE117" s="294"/>
      <c r="IF117" s="294"/>
      <c r="IG117" s="294"/>
      <c r="IH117" s="294"/>
      <c r="II117" s="294"/>
      <c r="IJ117" s="294"/>
      <c r="IK117" s="294"/>
      <c r="IL117" s="294"/>
      <c r="IM117" s="294"/>
      <c r="IN117" s="294"/>
      <c r="IO117" s="294"/>
      <c r="IP117" s="294"/>
      <c r="IQ117" s="294"/>
      <c r="IR117" s="294"/>
      <c r="IS117" s="294"/>
      <c r="IT117" s="294"/>
      <c r="IU117" s="294"/>
      <c r="IV117" s="294"/>
      <c r="IW117" s="294"/>
    </row>
    <row r="118" customFormat="false" ht="12.75" hidden="false" customHeight="true" outlineLevel="0" collapsed="false">
      <c r="A118" s="337" t="s">
        <v>41</v>
      </c>
      <c r="B118" s="338"/>
      <c r="C118" s="338"/>
      <c r="D118" s="339" t="n">
        <v>0</v>
      </c>
      <c r="E118" s="340" t="n">
        <f aca="false">AM118</f>
        <v>465</v>
      </c>
      <c r="F118" s="341" t="n">
        <f aca="false">E118-D118</f>
        <v>465</v>
      </c>
      <c r="H118" s="342" t="n">
        <v>0</v>
      </c>
      <c r="I118" s="342" t="n">
        <v>1</v>
      </c>
      <c r="J118" s="342" t="n">
        <v>2</v>
      </c>
      <c r="K118" s="342" t="n">
        <v>3</v>
      </c>
      <c r="L118" s="342" t="n">
        <v>4</v>
      </c>
      <c r="M118" s="342" t="n">
        <v>5</v>
      </c>
      <c r="N118" s="342" t="n">
        <v>6</v>
      </c>
      <c r="O118" s="342" t="n">
        <v>7</v>
      </c>
      <c r="P118" s="342" t="n">
        <v>8</v>
      </c>
      <c r="Q118" s="342" t="n">
        <v>9</v>
      </c>
      <c r="R118" s="342" t="n">
        <v>10</v>
      </c>
      <c r="S118" s="342" t="n">
        <v>11</v>
      </c>
      <c r="T118" s="342" t="n">
        <v>12</v>
      </c>
      <c r="U118" s="342" t="n">
        <v>13</v>
      </c>
      <c r="V118" s="342" t="n">
        <v>14</v>
      </c>
      <c r="W118" s="342" t="n">
        <v>15</v>
      </c>
      <c r="X118" s="342" t="n">
        <v>16</v>
      </c>
      <c r="Y118" s="342" t="n">
        <v>17</v>
      </c>
      <c r="Z118" s="342" t="n">
        <v>18</v>
      </c>
      <c r="AA118" s="342" t="n">
        <v>19</v>
      </c>
      <c r="AB118" s="342" t="n">
        <v>20</v>
      </c>
      <c r="AC118" s="342" t="n">
        <v>21</v>
      </c>
      <c r="AD118" s="342" t="n">
        <v>22</v>
      </c>
      <c r="AE118" s="342" t="n">
        <v>23</v>
      </c>
      <c r="AF118" s="342" t="n">
        <v>24</v>
      </c>
      <c r="AG118" s="342" t="n">
        <v>25</v>
      </c>
      <c r="AH118" s="342" t="n">
        <v>26</v>
      </c>
      <c r="AI118" s="342" t="n">
        <v>27</v>
      </c>
      <c r="AJ118" s="342" t="n">
        <v>28</v>
      </c>
      <c r="AK118" s="342" t="n">
        <v>29</v>
      </c>
      <c r="AL118" s="342" t="n">
        <v>30</v>
      </c>
      <c r="AM118" s="341" t="n">
        <f aca="false">SUM(H118:AL118)</f>
        <v>465</v>
      </c>
      <c r="AN118" s="1"/>
      <c r="AO118" s="1"/>
      <c r="AP118" s="1"/>
      <c r="AQ118" s="1"/>
      <c r="AR118" s="1"/>
      <c r="AS118" s="1"/>
      <c r="AT118" s="1"/>
    </row>
    <row r="119" customFormat="false" ht="12.75" hidden="false" customHeight="true" outlineLevel="0" collapsed="false">
      <c r="H119" s="343" t="n">
        <f aca="false">B4</f>
        <v>37165</v>
      </c>
      <c r="I119" s="343" t="n">
        <f aca="false">H119+1</f>
        <v>37166</v>
      </c>
      <c r="J119" s="343" t="n">
        <f aca="false">I119+1</f>
        <v>37167</v>
      </c>
      <c r="K119" s="343" t="n">
        <f aca="false">J119+1</f>
        <v>37168</v>
      </c>
      <c r="L119" s="343" t="n">
        <f aca="false">K119+1</f>
        <v>37169</v>
      </c>
      <c r="M119" s="343" t="n">
        <f aca="false">L119+1</f>
        <v>37170</v>
      </c>
      <c r="N119" s="343" t="n">
        <f aca="false">M119+1</f>
        <v>37171</v>
      </c>
      <c r="O119" s="343" t="n">
        <f aca="false">N119+1</f>
        <v>37172</v>
      </c>
      <c r="P119" s="343" t="n">
        <f aca="false">O119+1</f>
        <v>37173</v>
      </c>
      <c r="Q119" s="343" t="n">
        <f aca="false">P119+1</f>
        <v>37174</v>
      </c>
      <c r="R119" s="343" t="n">
        <f aca="false">Q119+1</f>
        <v>37175</v>
      </c>
      <c r="S119" s="343" t="n">
        <f aca="false">R119+1</f>
        <v>37176</v>
      </c>
      <c r="T119" s="343" t="n">
        <f aca="false">S119+1</f>
        <v>37177</v>
      </c>
      <c r="U119" s="343" t="n">
        <f aca="false">T119+1</f>
        <v>37178</v>
      </c>
      <c r="V119" s="343" t="n">
        <f aca="false">U119+1</f>
        <v>37179</v>
      </c>
      <c r="W119" s="343" t="n">
        <f aca="false">V119+1</f>
        <v>37180</v>
      </c>
      <c r="X119" s="343" t="n">
        <f aca="false">W119+1</f>
        <v>37181</v>
      </c>
      <c r="Y119" s="343" t="n">
        <f aca="false">X119+1</f>
        <v>37182</v>
      </c>
      <c r="Z119" s="343" t="n">
        <f aca="false">Y119+1</f>
        <v>37183</v>
      </c>
      <c r="AA119" s="343" t="n">
        <f aca="false">Z119+1</f>
        <v>37184</v>
      </c>
      <c r="AB119" s="343" t="n">
        <f aca="false">AA119+1</f>
        <v>37185</v>
      </c>
      <c r="AC119" s="343" t="n">
        <f aca="false">AB119+1</f>
        <v>37186</v>
      </c>
      <c r="AD119" s="343" t="n">
        <f aca="false">AC119+1</f>
        <v>37187</v>
      </c>
      <c r="AE119" s="343" t="n">
        <f aca="false">AD119+1</f>
        <v>37188</v>
      </c>
      <c r="AF119" s="343" t="n">
        <f aca="false">AE119+1</f>
        <v>37189</v>
      </c>
      <c r="AG119" s="343" t="n">
        <f aca="false">AF119+1</f>
        <v>37190</v>
      </c>
      <c r="AH119" s="343" t="n">
        <f aca="false">AG119+1</f>
        <v>37191</v>
      </c>
      <c r="AI119" s="343" t="n">
        <f aca="false">AH119+1</f>
        <v>37192</v>
      </c>
      <c r="AJ119" s="343" t="n">
        <f aca="false">AI119+1</f>
        <v>37193</v>
      </c>
      <c r="AK119" s="343" t="n">
        <f aca="false">AJ119+1</f>
        <v>37194</v>
      </c>
      <c r="AL119" s="343" t="n">
        <f aca="false">AK119+1</f>
        <v>37195</v>
      </c>
      <c r="AN119" s="1"/>
      <c r="AO119" s="1"/>
      <c r="AP119" s="1"/>
      <c r="AQ119" s="1"/>
      <c r="AR119" s="1"/>
      <c r="AS119" s="1"/>
      <c r="AT119" s="1"/>
    </row>
    <row r="120" customFormat="false" ht="12.75" hidden="false" customHeight="true" outlineLevel="0" collapsed="false">
      <c r="A120" s="344" t="s">
        <v>236</v>
      </c>
      <c r="B120" s="344"/>
      <c r="K120" s="70"/>
      <c r="L120" s="70"/>
      <c r="M120" s="70"/>
      <c r="N120" s="345"/>
      <c r="O120" s="70"/>
      <c r="P120" s="70"/>
      <c r="Q120" s="70"/>
      <c r="R120" s="70"/>
      <c r="AJ120" s="1"/>
      <c r="AK120" s="1"/>
      <c r="AN120" s="1"/>
      <c r="AO120" s="1"/>
      <c r="AP120" s="1"/>
      <c r="AQ120" s="1"/>
      <c r="AR120" s="1"/>
      <c r="AS120" s="1"/>
      <c r="AT120" s="1"/>
    </row>
    <row r="121" customFormat="false" ht="12.75" hidden="false" customHeight="true" outlineLevel="0" collapsed="false">
      <c r="K121" s="70"/>
      <c r="L121" s="70"/>
      <c r="M121" s="70"/>
      <c r="N121" s="345"/>
      <c r="O121" s="70"/>
      <c r="P121" s="70"/>
      <c r="Q121" s="70"/>
      <c r="R121" s="70"/>
      <c r="AJ121" s="1"/>
      <c r="AK121" s="1"/>
      <c r="AN121" s="1"/>
      <c r="AO121" s="1"/>
      <c r="AP121" s="1"/>
      <c r="AQ121" s="1"/>
      <c r="AR121" s="1"/>
      <c r="AS121" s="1"/>
      <c r="AT121" s="1"/>
    </row>
    <row r="122" customFormat="false" ht="14.25" hidden="false" customHeight="false" outlineLevel="0" collapsed="false">
      <c r="A122" s="346" t="s">
        <v>237</v>
      </c>
      <c r="B122" s="347"/>
      <c r="C122" s="348"/>
      <c r="D122" s="349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  <c r="CW122" s="1"/>
      <c r="CX122" s="1"/>
      <c r="CY122" s="1"/>
      <c r="CZ122" s="1"/>
      <c r="DA122" s="1"/>
      <c r="DB122" s="1"/>
      <c r="DC122" s="1"/>
      <c r="DD122" s="1"/>
      <c r="DE122" s="1"/>
      <c r="DF122" s="1"/>
      <c r="DG122" s="1"/>
      <c r="DH122" s="1"/>
      <c r="DI122" s="1"/>
      <c r="DJ122" s="1"/>
      <c r="DK122" s="1"/>
      <c r="DL122" s="1"/>
      <c r="DM122" s="1"/>
      <c r="DN122" s="1"/>
      <c r="DO122" s="1"/>
      <c r="DP122" s="1"/>
      <c r="DQ122" s="1"/>
      <c r="DR122" s="1"/>
      <c r="DS122" s="1"/>
      <c r="DT122" s="1"/>
      <c r="DU122" s="1"/>
      <c r="DV122" s="1"/>
      <c r="DW122" s="1"/>
      <c r="DX122" s="1"/>
      <c r="DY122" s="1"/>
      <c r="DZ122" s="1"/>
      <c r="EA122" s="1"/>
      <c r="EB122" s="1"/>
      <c r="EC122" s="1"/>
      <c r="ED122" s="1"/>
      <c r="EE122" s="1"/>
      <c r="EF122" s="1"/>
      <c r="EG122" s="1"/>
      <c r="EH122" s="1"/>
      <c r="EI122" s="1"/>
      <c r="EJ122" s="1"/>
      <c r="EK122" s="1"/>
      <c r="EL122" s="1"/>
      <c r="EM122" s="1"/>
      <c r="EN122" s="1"/>
      <c r="EO122" s="1"/>
      <c r="EP122" s="1"/>
      <c r="EQ122" s="1"/>
      <c r="ER122" s="1"/>
      <c r="ES122" s="1"/>
      <c r="ET122" s="1"/>
      <c r="EU122" s="1"/>
      <c r="EV122" s="1"/>
      <c r="EW122" s="1"/>
      <c r="EX122" s="1"/>
      <c r="EY122" s="1"/>
      <c r="EZ122" s="1"/>
      <c r="FA122" s="1"/>
      <c r="FB122" s="1"/>
      <c r="FC122" s="1"/>
      <c r="FD122" s="1"/>
      <c r="FE122" s="1"/>
      <c r="FF122" s="1"/>
      <c r="FG122" s="1"/>
      <c r="FH122" s="1"/>
      <c r="FI122" s="1"/>
      <c r="FJ122" s="1"/>
      <c r="FK122" s="1"/>
      <c r="FL122" s="1"/>
      <c r="FM122" s="1"/>
      <c r="FN122" s="1"/>
      <c r="FO122" s="1"/>
      <c r="FP122" s="1"/>
      <c r="FQ122" s="1"/>
      <c r="FR122" s="1"/>
      <c r="FS122" s="1"/>
      <c r="FT122" s="1"/>
      <c r="FU122" s="1"/>
      <c r="FV122" s="1"/>
      <c r="FW122" s="1"/>
      <c r="FX122" s="1"/>
      <c r="FY122" s="1"/>
      <c r="FZ122" s="1"/>
      <c r="GA122" s="1"/>
      <c r="GB122" s="1"/>
      <c r="GC122" s="1"/>
      <c r="GD122" s="1"/>
      <c r="GE122" s="1"/>
      <c r="GF122" s="1"/>
      <c r="GG122" s="1"/>
      <c r="GH122" s="1"/>
      <c r="GI122" s="1"/>
      <c r="GJ122" s="1"/>
      <c r="GK122" s="1"/>
      <c r="GL122" s="1"/>
      <c r="GM122" s="1"/>
      <c r="GN122" s="1"/>
      <c r="GO122" s="1"/>
      <c r="GP122" s="1"/>
      <c r="GQ122" s="1"/>
      <c r="GR122" s="1"/>
      <c r="GS122" s="1"/>
      <c r="GT122" s="1"/>
      <c r="GU122" s="1"/>
      <c r="GV122" s="1"/>
      <c r="GW122" s="1"/>
      <c r="GX122" s="1"/>
      <c r="GY122" s="1"/>
      <c r="GZ122" s="1"/>
      <c r="HA122" s="1"/>
      <c r="HB122" s="1"/>
      <c r="HC122" s="1"/>
      <c r="HD122" s="1"/>
      <c r="HE122" s="1"/>
      <c r="HF122" s="1"/>
      <c r="HG122" s="1"/>
      <c r="HH122" s="1"/>
      <c r="HI122" s="1"/>
      <c r="HJ122" s="1"/>
      <c r="HK122" s="1"/>
      <c r="HL122" s="1"/>
      <c r="HM122" s="1"/>
      <c r="HN122" s="1"/>
      <c r="HO122" s="1"/>
      <c r="HP122" s="1"/>
      <c r="HQ122" s="1"/>
      <c r="HR122" s="1"/>
      <c r="HS122" s="1"/>
      <c r="HT122" s="1"/>
      <c r="HU122" s="1"/>
      <c r="HV122" s="1"/>
      <c r="HW122" s="1"/>
      <c r="HX122" s="1"/>
      <c r="HY122" s="1"/>
      <c r="HZ122" s="1"/>
      <c r="IA122" s="1"/>
      <c r="IB122" s="1"/>
      <c r="IC122" s="1"/>
      <c r="ID122" s="1"/>
      <c r="IE122" s="1"/>
      <c r="IF122" s="1"/>
      <c r="IG122" s="1"/>
      <c r="IH122" s="1"/>
      <c r="II122" s="1"/>
      <c r="IJ122" s="1"/>
      <c r="IK122" s="1"/>
      <c r="IL122" s="1"/>
      <c r="IM122" s="1"/>
      <c r="IN122" s="1"/>
      <c r="IO122" s="1"/>
      <c r="IP122" s="1"/>
      <c r="IQ122" s="1"/>
      <c r="IR122" s="1"/>
      <c r="IS122" s="1"/>
      <c r="IT122" s="1"/>
      <c r="IU122" s="1"/>
      <c r="IV122" s="1"/>
      <c r="IW122" s="1"/>
    </row>
    <row r="123" customFormat="false" ht="12.75" hidden="false" customHeight="true" outlineLevel="0" collapsed="false">
      <c r="A123" s="350" t="s">
        <v>238</v>
      </c>
      <c r="B123" s="351" t="s">
        <v>176</v>
      </c>
      <c r="C123" s="351" t="s">
        <v>149</v>
      </c>
      <c r="D123" s="352" t="s">
        <v>239</v>
      </c>
      <c r="E123" s="70"/>
      <c r="F123" s="70"/>
      <c r="G123" s="70"/>
      <c r="H123" s="70"/>
      <c r="I123" s="70"/>
      <c r="J123" s="70"/>
      <c r="K123" s="70"/>
      <c r="L123" s="70"/>
      <c r="M123" s="70"/>
      <c r="N123" s="345"/>
      <c r="O123" s="70"/>
      <c r="P123" s="70"/>
      <c r="Q123" s="70"/>
      <c r="R123" s="70"/>
      <c r="AJ123" s="1"/>
      <c r="AK123" s="1"/>
      <c r="AN123" s="1"/>
      <c r="AO123" s="1"/>
      <c r="AP123" s="1"/>
      <c r="AQ123" s="1"/>
      <c r="AR123" s="1"/>
      <c r="AS123" s="1"/>
      <c r="AT123" s="1"/>
    </row>
    <row r="124" customFormat="false" ht="12.75" hidden="false" customHeight="true" outlineLevel="0" collapsed="false">
      <c r="A124" s="353" t="s">
        <v>240</v>
      </c>
      <c r="B124" s="354" t="n">
        <v>0</v>
      </c>
      <c r="C124" s="354" t="n">
        <f aca="false">E103</f>
        <v>0</v>
      </c>
      <c r="D124" s="355" t="n">
        <f aca="false">+C124+B124</f>
        <v>0</v>
      </c>
      <c r="E124" s="356"/>
      <c r="F124" s="356"/>
      <c r="G124" s="356"/>
      <c r="H124" s="356"/>
      <c r="I124" s="356"/>
      <c r="J124" s="356"/>
      <c r="K124" s="356"/>
      <c r="L124" s="356"/>
      <c r="M124" s="356"/>
      <c r="N124" s="357"/>
      <c r="O124" s="357"/>
      <c r="P124" s="357"/>
      <c r="Q124" s="357"/>
      <c r="R124" s="70"/>
      <c r="AJ124" s="1"/>
      <c r="AK124" s="1"/>
      <c r="AN124" s="1"/>
      <c r="AO124" s="1"/>
      <c r="AP124" s="1"/>
      <c r="AQ124" s="1"/>
      <c r="AR124" s="1"/>
      <c r="AS124" s="1"/>
      <c r="AT124" s="1"/>
    </row>
    <row r="125" customFormat="false" ht="12.75" hidden="false" customHeight="true" outlineLevel="0" collapsed="false">
      <c r="A125" s="353" t="s">
        <v>241</v>
      </c>
      <c r="B125" s="354" t="n">
        <v>0</v>
      </c>
      <c r="C125" s="354" t="n">
        <f aca="false">E102</f>
        <v>0</v>
      </c>
      <c r="D125" s="355" t="n">
        <f aca="false">+C125+B125</f>
        <v>0</v>
      </c>
      <c r="E125" s="335"/>
      <c r="F125" s="335"/>
      <c r="G125" s="335"/>
      <c r="H125" s="335"/>
      <c r="I125" s="335"/>
      <c r="J125" s="335"/>
      <c r="K125" s="335"/>
      <c r="L125" s="335"/>
      <c r="M125" s="335"/>
      <c r="N125" s="335"/>
      <c r="O125" s="335"/>
      <c r="P125" s="335"/>
      <c r="Q125" s="335"/>
      <c r="R125" s="70"/>
      <c r="AJ125" s="1"/>
      <c r="AK125" s="1"/>
      <c r="AN125" s="1"/>
      <c r="AO125" s="1"/>
      <c r="AP125" s="1"/>
      <c r="AQ125" s="1"/>
      <c r="AR125" s="1"/>
      <c r="AS125" s="1"/>
      <c r="AT125" s="1"/>
    </row>
    <row r="126" customFormat="false" ht="12.75" hidden="false" customHeight="true" outlineLevel="0" collapsed="false">
      <c r="A126" s="353" t="s">
        <v>242</v>
      </c>
      <c r="B126" s="354" t="n">
        <v>0</v>
      </c>
      <c r="C126" s="354" t="n">
        <f aca="false">E104</f>
        <v>0</v>
      </c>
      <c r="D126" s="355" t="n">
        <f aca="false">+C126+B126</f>
        <v>0</v>
      </c>
      <c r="E126" s="335"/>
      <c r="F126" s="335"/>
      <c r="G126" s="335"/>
      <c r="H126" s="335"/>
      <c r="I126" s="335"/>
      <c r="J126" s="335"/>
      <c r="K126" s="335"/>
      <c r="L126" s="335"/>
      <c r="M126" s="335"/>
      <c r="N126" s="335"/>
      <c r="O126" s="335"/>
      <c r="P126" s="335"/>
      <c r="Q126" s="335"/>
      <c r="R126" s="70"/>
      <c r="AJ126" s="1"/>
      <c r="AK126" s="1"/>
      <c r="AN126" s="1"/>
      <c r="AO126" s="1"/>
      <c r="AP126" s="1"/>
      <c r="AQ126" s="1"/>
      <c r="AR126" s="1"/>
      <c r="AS126" s="1"/>
      <c r="AT126" s="1"/>
    </row>
    <row r="127" customFormat="false" ht="12.75" hidden="false" customHeight="true" outlineLevel="0" collapsed="false">
      <c r="A127" s="358" t="s">
        <v>243</v>
      </c>
      <c r="B127" s="359" t="n">
        <v>0</v>
      </c>
      <c r="C127" s="359" t="n">
        <f aca="false">SUM(C124:C126)</f>
        <v>0</v>
      </c>
      <c r="D127" s="360" t="n">
        <f aca="false">SUM(B127:C127)</f>
        <v>0</v>
      </c>
      <c r="E127" s="335"/>
      <c r="F127" s="335"/>
      <c r="G127" s="335"/>
      <c r="H127" s="335"/>
      <c r="I127" s="335"/>
      <c r="J127" s="335"/>
      <c r="K127" s="335"/>
      <c r="L127" s="335"/>
      <c r="M127" s="335"/>
      <c r="N127" s="335"/>
      <c r="O127" s="361"/>
      <c r="P127" s="361"/>
      <c r="Q127" s="361"/>
      <c r="R127" s="70"/>
      <c r="AJ127" s="1"/>
      <c r="AK127" s="1"/>
      <c r="AN127" s="1"/>
      <c r="AO127" s="1"/>
      <c r="AP127" s="1"/>
      <c r="AQ127" s="1"/>
      <c r="AR127" s="1"/>
      <c r="AS127" s="1"/>
      <c r="AT127" s="1"/>
    </row>
    <row r="128" customFormat="false" ht="12.75" hidden="false" customHeight="true" outlineLevel="0" collapsed="false">
      <c r="A128" s="23"/>
      <c r="B128" s="70"/>
      <c r="C128" s="70"/>
      <c r="D128" s="70"/>
      <c r="E128" s="362"/>
      <c r="F128" s="70"/>
      <c r="K128" s="70"/>
      <c r="L128" s="70"/>
      <c r="M128" s="70"/>
      <c r="N128" s="345"/>
      <c r="O128" s="70"/>
      <c r="P128" s="70"/>
      <c r="Q128" s="70"/>
      <c r="R128" s="70"/>
      <c r="AJ128" s="1"/>
      <c r="AK128" s="1"/>
      <c r="AN128" s="1"/>
      <c r="AO128" s="1"/>
      <c r="AP128" s="1"/>
      <c r="AQ128" s="1"/>
      <c r="AR128" s="1"/>
      <c r="AS128" s="1"/>
      <c r="AT128" s="1"/>
    </row>
    <row r="129" customFormat="false" ht="12.75" hidden="false" customHeight="true" outlineLevel="0" collapsed="false">
      <c r="A129" s="23"/>
      <c r="B129" s="70"/>
      <c r="C129" s="70"/>
      <c r="D129" s="70"/>
      <c r="E129" s="362"/>
      <c r="F129" s="70"/>
      <c r="K129" s="70"/>
      <c r="L129" s="70"/>
      <c r="M129" s="70"/>
      <c r="N129" s="345"/>
      <c r="O129" s="70"/>
      <c r="P129" s="70"/>
      <c r="Q129" s="70"/>
      <c r="R129" s="70"/>
      <c r="AJ129" s="1"/>
      <c r="AK129" s="1"/>
      <c r="AN129" s="1"/>
      <c r="AO129" s="1"/>
      <c r="AP129" s="1"/>
      <c r="AQ129" s="1"/>
      <c r="AR129" s="1"/>
      <c r="AS129" s="1"/>
      <c r="AT129" s="1"/>
    </row>
    <row r="130" customFormat="false" ht="12.75" hidden="false" customHeight="true" outlineLevel="0" collapsed="false">
      <c r="A130" s="363" t="s">
        <v>244</v>
      </c>
      <c r="B130" s="364"/>
      <c r="C130" s="364"/>
      <c r="D130" s="364"/>
      <c r="E130" s="365"/>
      <c r="F130" s="364"/>
      <c r="G130" s="364"/>
      <c r="H130" s="364"/>
      <c r="I130" s="366"/>
      <c r="K130" s="70"/>
      <c r="L130" s="70"/>
      <c r="M130" s="70"/>
      <c r="N130" s="345"/>
      <c r="O130" s="70"/>
      <c r="P130" s="70"/>
      <c r="Q130" s="70"/>
      <c r="R130" s="70"/>
      <c r="AJ130" s="1"/>
      <c r="AK130" s="1"/>
      <c r="AN130" s="1"/>
      <c r="AO130" s="1"/>
      <c r="AP130" s="1"/>
      <c r="AQ130" s="1"/>
      <c r="AR130" s="1"/>
      <c r="AS130" s="1"/>
      <c r="AT130" s="1"/>
    </row>
    <row r="131" customFormat="false" ht="12.75" hidden="false" customHeight="true" outlineLevel="0" collapsed="false">
      <c r="A131" s="367"/>
      <c r="B131" s="258"/>
      <c r="C131" s="368" t="s">
        <v>245</v>
      </c>
      <c r="D131" s="368"/>
      <c r="E131" s="368" t="s">
        <v>246</v>
      </c>
      <c r="F131" s="368"/>
      <c r="G131" s="368"/>
      <c r="H131" s="368" t="s">
        <v>247</v>
      </c>
      <c r="I131" s="369" t="s">
        <v>248</v>
      </c>
      <c r="K131" s="70"/>
      <c r="L131" s="70"/>
      <c r="M131" s="70"/>
      <c r="N131" s="345"/>
      <c r="O131" s="70"/>
      <c r="P131" s="70"/>
      <c r="Q131" s="70"/>
      <c r="R131" s="70"/>
      <c r="AJ131" s="1"/>
      <c r="AK131" s="1"/>
      <c r="AN131" s="1"/>
      <c r="AO131" s="1"/>
      <c r="AP131" s="1"/>
      <c r="AQ131" s="1"/>
      <c r="AR131" s="1"/>
      <c r="AS131" s="1"/>
      <c r="AT131" s="1"/>
    </row>
    <row r="132" customFormat="false" ht="12.75" hidden="false" customHeight="true" outlineLevel="0" collapsed="false">
      <c r="A132" s="370" t="s">
        <v>43</v>
      </c>
      <c r="B132" s="258" t="n">
        <f aca="false">E137+G137</f>
        <v>0</v>
      </c>
      <c r="C132" s="371" t="s">
        <v>124</v>
      </c>
      <c r="D132" s="372" t="s">
        <v>249</v>
      </c>
      <c r="E132" s="371" t="s">
        <v>124</v>
      </c>
      <c r="F132" s="373" t="s">
        <v>249</v>
      </c>
      <c r="G132" s="374"/>
      <c r="H132" s="375" t="s">
        <v>250</v>
      </c>
      <c r="I132" s="376"/>
      <c r="K132" s="70"/>
      <c r="L132" s="70"/>
      <c r="M132" s="70"/>
      <c r="N132" s="345"/>
      <c r="O132" s="70"/>
      <c r="P132" s="70"/>
      <c r="Q132" s="70"/>
      <c r="R132" s="70"/>
      <c r="AJ132" s="1"/>
      <c r="AK132" s="1"/>
      <c r="AN132" s="1"/>
      <c r="AO132" s="1"/>
      <c r="AP132" s="1"/>
      <c r="AQ132" s="1"/>
      <c r="AR132" s="1"/>
      <c r="AS132" s="1"/>
      <c r="AT132" s="1"/>
    </row>
    <row r="133" customFormat="false" ht="12.75" hidden="false" customHeight="true" outlineLevel="0" collapsed="false">
      <c r="A133" s="370" t="s">
        <v>251</v>
      </c>
      <c r="B133" s="258" t="n">
        <f aca="false">C137</f>
        <v>0</v>
      </c>
      <c r="C133" s="342"/>
      <c r="D133" s="342"/>
      <c r="E133" s="342"/>
      <c r="F133" s="377" t="n">
        <f aca="false">-J9</f>
        <v>-0</v>
      </c>
      <c r="G133" s="378"/>
      <c r="H133" s="379" t="s">
        <v>252</v>
      </c>
      <c r="I133" s="380"/>
      <c r="K133" s="70"/>
      <c r="L133" s="70"/>
      <c r="M133" s="70"/>
      <c r="N133" s="345"/>
      <c r="O133" s="70"/>
      <c r="P133" s="70"/>
      <c r="Q133" s="70"/>
      <c r="R133" s="70"/>
      <c r="AJ133" s="1"/>
      <c r="AK133" s="1"/>
      <c r="AN133" s="1"/>
      <c r="AO133" s="1"/>
      <c r="AP133" s="1"/>
      <c r="AQ133" s="1"/>
      <c r="AR133" s="1"/>
      <c r="AS133" s="1"/>
      <c r="AT133" s="1"/>
    </row>
    <row r="134" customFormat="false" ht="12.75" hidden="false" customHeight="true" outlineLevel="0" collapsed="false">
      <c r="A134" s="370" t="s">
        <v>131</v>
      </c>
      <c r="B134" s="381" t="n">
        <f aca="false">H137</f>
        <v>0</v>
      </c>
      <c r="C134" s="382" t="s">
        <v>249</v>
      </c>
      <c r="D134" s="383" t="s">
        <v>199</v>
      </c>
      <c r="E134" s="382" t="s">
        <v>249</v>
      </c>
      <c r="F134" s="384" t="s">
        <v>199</v>
      </c>
      <c r="G134" s="383" t="s">
        <v>125</v>
      </c>
      <c r="H134" s="385" t="s">
        <v>253</v>
      </c>
      <c r="I134" s="386"/>
      <c r="K134" s="70"/>
      <c r="L134" s="70"/>
      <c r="M134" s="70"/>
      <c r="N134" s="345"/>
      <c r="O134" s="70"/>
      <c r="P134" s="70"/>
      <c r="Q134" s="70"/>
      <c r="R134" s="70"/>
      <c r="AJ134" s="1"/>
      <c r="AK134" s="1"/>
      <c r="AN134" s="1"/>
      <c r="AO134" s="1"/>
      <c r="AP134" s="1"/>
      <c r="AQ134" s="1"/>
      <c r="AR134" s="1"/>
      <c r="AS134" s="1"/>
      <c r="AT134" s="1"/>
    </row>
    <row r="135" customFormat="false" ht="12.75" hidden="false" customHeight="true" outlineLevel="0" collapsed="false">
      <c r="A135" s="367"/>
      <c r="B135" s="387"/>
      <c r="C135" s="388" t="s">
        <v>254</v>
      </c>
      <c r="D135" s="389" t="s">
        <v>249</v>
      </c>
      <c r="E135" s="388" t="s">
        <v>254</v>
      </c>
      <c r="F135" s="390" t="s">
        <v>249</v>
      </c>
      <c r="G135" s="389" t="s">
        <v>255</v>
      </c>
      <c r="H135" s="135"/>
      <c r="I135" s="391" t="s">
        <v>142</v>
      </c>
      <c r="K135" s="70"/>
      <c r="L135" s="70"/>
      <c r="M135" s="70"/>
      <c r="N135" s="345"/>
      <c r="O135" s="70"/>
      <c r="P135" s="70"/>
      <c r="Q135" s="70"/>
      <c r="R135" s="70"/>
      <c r="AJ135" s="1"/>
      <c r="AK135" s="1"/>
      <c r="AN135" s="1"/>
      <c r="AO135" s="1"/>
      <c r="AP135" s="1"/>
      <c r="AQ135" s="1"/>
      <c r="AR135" s="1"/>
      <c r="AS135" s="1"/>
      <c r="AT135" s="1"/>
    </row>
    <row r="136" customFormat="false" ht="12.75" hidden="false" customHeight="true" outlineLevel="0" collapsed="false">
      <c r="A136" s="392" t="s">
        <v>256</v>
      </c>
      <c r="B136" s="387"/>
      <c r="C136" s="393" t="n">
        <v>-22926</v>
      </c>
      <c r="D136" s="394" t="n">
        <v>22926</v>
      </c>
      <c r="E136" s="395" t="n">
        <v>0</v>
      </c>
      <c r="F136" s="395" t="n">
        <v>0</v>
      </c>
      <c r="G136" s="394" t="n">
        <v>0</v>
      </c>
      <c r="H136" s="396" t="n">
        <v>0</v>
      </c>
      <c r="I136" s="397" t="n">
        <v>0</v>
      </c>
      <c r="K136" s="70"/>
      <c r="L136" s="70"/>
      <c r="M136" s="70"/>
      <c r="N136" s="345"/>
      <c r="O136" s="70"/>
      <c r="P136" s="70"/>
      <c r="Q136" s="70"/>
      <c r="R136" s="70"/>
      <c r="AJ136" s="1"/>
      <c r="AK136" s="1"/>
      <c r="AN136" s="1"/>
      <c r="AO136" s="1"/>
      <c r="AP136" s="1"/>
      <c r="AQ136" s="1"/>
      <c r="AR136" s="1"/>
      <c r="AS136" s="1"/>
      <c r="AT136" s="1"/>
    </row>
    <row r="137" customFormat="false" ht="12.75" hidden="false" customHeight="true" outlineLevel="0" collapsed="false">
      <c r="A137" s="392" t="s">
        <v>257</v>
      </c>
      <c r="B137" s="1"/>
      <c r="C137" s="398" t="n">
        <f aca="false">C133-D137</f>
        <v>0</v>
      </c>
      <c r="D137" s="399" t="n">
        <f aca="false">D133</f>
        <v>0</v>
      </c>
      <c r="E137" s="400" t="n">
        <f aca="false">E133-E174-F137</f>
        <v>0</v>
      </c>
      <c r="F137" s="401" t="n">
        <f aca="false">E133+F133</f>
        <v>0</v>
      </c>
      <c r="G137" s="402"/>
      <c r="H137" s="403"/>
      <c r="I137" s="404" t="n">
        <f aca="false">SUM(C137:H137)</f>
        <v>0</v>
      </c>
      <c r="K137" s="70"/>
      <c r="L137" s="70"/>
      <c r="M137" s="70"/>
      <c r="N137" s="345"/>
      <c r="O137" s="70"/>
      <c r="P137" s="70"/>
      <c r="Q137" s="70"/>
      <c r="R137" s="70"/>
      <c r="AJ137" s="1"/>
      <c r="AK137" s="1"/>
      <c r="AN137" s="1"/>
      <c r="AO137" s="1"/>
      <c r="AP137" s="1"/>
      <c r="AQ137" s="1"/>
      <c r="AR137" s="1"/>
      <c r="AS137" s="1"/>
      <c r="AT137" s="1"/>
    </row>
    <row r="138" customFormat="false" ht="12.75" hidden="false" customHeight="true" outlineLevel="0" collapsed="false">
      <c r="A138" s="392" t="s">
        <v>116</v>
      </c>
      <c r="B138" s="1"/>
      <c r="C138" s="405" t="n">
        <f aca="false">SUM(C136:C137)</f>
        <v>-22926</v>
      </c>
      <c r="D138" s="406" t="n">
        <f aca="false">SUM(D136:D137)</f>
        <v>22926</v>
      </c>
      <c r="E138" s="407" t="n">
        <f aca="false">SUM(E136:E137)</f>
        <v>0</v>
      </c>
      <c r="F138" s="407" t="n">
        <f aca="false">SUM(F136:F137)</f>
        <v>0</v>
      </c>
      <c r="G138" s="407" t="n">
        <f aca="false">SUM(G136:G137)</f>
        <v>0</v>
      </c>
      <c r="H138" s="408" t="n">
        <f aca="false">SUM(H136:H137)</f>
        <v>0</v>
      </c>
      <c r="I138" s="409" t="n">
        <f aca="false">SUM(I136:I137)</f>
        <v>0</v>
      </c>
      <c r="K138" s="70"/>
      <c r="L138" s="70"/>
      <c r="M138" s="70"/>
      <c r="N138" s="345"/>
      <c r="O138" s="70"/>
      <c r="P138" s="70"/>
      <c r="Q138" s="70"/>
      <c r="R138" s="70"/>
      <c r="AJ138" s="1"/>
      <c r="AK138" s="1"/>
      <c r="AN138" s="1"/>
      <c r="AO138" s="1"/>
      <c r="AP138" s="1"/>
      <c r="AQ138" s="1"/>
      <c r="AR138" s="1"/>
      <c r="AS138" s="1"/>
      <c r="AT138" s="1"/>
    </row>
    <row r="139" customFormat="false" ht="12.75" hidden="false" customHeight="true" outlineLevel="0" collapsed="false">
      <c r="A139" s="392" t="s">
        <v>258</v>
      </c>
      <c r="B139" s="1"/>
      <c r="C139" s="410" t="n">
        <f aca="false">SUM(C137:D137)</f>
        <v>0</v>
      </c>
      <c r="D139" s="410"/>
      <c r="E139" s="410" t="n">
        <f aca="false">E137+F137+G137</f>
        <v>0</v>
      </c>
      <c r="F139" s="410"/>
      <c r="G139" s="410"/>
      <c r="H139" s="410"/>
      <c r="I139" s="411"/>
      <c r="K139" s="70"/>
      <c r="L139" s="70"/>
      <c r="M139" s="70"/>
      <c r="N139" s="345"/>
      <c r="O139" s="70"/>
      <c r="P139" s="70"/>
      <c r="Q139" s="70"/>
      <c r="R139" s="70"/>
      <c r="AJ139" s="1"/>
      <c r="AK139" s="1"/>
      <c r="AN139" s="1"/>
      <c r="AO139" s="1"/>
      <c r="AP139" s="1"/>
      <c r="AQ139" s="1"/>
      <c r="AR139" s="1"/>
      <c r="AS139" s="1"/>
      <c r="AT139" s="1"/>
    </row>
    <row r="140" customFormat="false" ht="12.75" hidden="false" customHeight="true" outlineLevel="0" collapsed="false">
      <c r="A140" s="392" t="s">
        <v>259</v>
      </c>
      <c r="B140" s="1"/>
      <c r="C140" s="410" t="n">
        <f aca="false">SUM(C173:D173)</f>
        <v>0</v>
      </c>
      <c r="D140" s="410"/>
      <c r="E140" s="410" t="n">
        <f aca="false">E173+G173+F173</f>
        <v>0</v>
      </c>
      <c r="F140" s="410"/>
      <c r="G140" s="410"/>
      <c r="H140" s="410"/>
      <c r="I140" s="411"/>
      <c r="K140" s="70"/>
      <c r="L140" s="70"/>
      <c r="M140" s="70"/>
      <c r="N140" s="345"/>
      <c r="O140" s="70"/>
      <c r="P140" s="70"/>
      <c r="Q140" s="70"/>
      <c r="R140" s="70"/>
      <c r="AJ140" s="1"/>
      <c r="AK140" s="1"/>
      <c r="AN140" s="1"/>
      <c r="AO140" s="1"/>
      <c r="AP140" s="1"/>
      <c r="AQ140" s="1"/>
      <c r="AR140" s="1"/>
      <c r="AS140" s="1"/>
      <c r="AT140" s="1"/>
    </row>
    <row r="141" customFormat="false" ht="12.75" hidden="false" customHeight="true" outlineLevel="0" collapsed="false">
      <c r="A141" s="367"/>
      <c r="B141" s="1"/>
      <c r="C141" s="1"/>
      <c r="D141" s="1"/>
      <c r="E141" s="1"/>
      <c r="F141" s="1"/>
      <c r="G141" s="1"/>
      <c r="H141" s="1"/>
      <c r="I141" s="412"/>
      <c r="K141" s="70"/>
      <c r="L141" s="70"/>
      <c r="M141" s="70"/>
      <c r="N141" s="345"/>
      <c r="O141" s="70"/>
      <c r="P141" s="70"/>
      <c r="Q141" s="70"/>
      <c r="R141" s="70"/>
      <c r="AJ141" s="1"/>
      <c r="AK141" s="1"/>
      <c r="AN141" s="1"/>
      <c r="AO141" s="1"/>
      <c r="AP141" s="1"/>
      <c r="AQ141" s="1"/>
      <c r="AR141" s="1"/>
      <c r="AS141" s="1"/>
      <c r="AT141" s="1"/>
    </row>
    <row r="142" customFormat="false" ht="12.75" hidden="false" customHeight="true" outlineLevel="0" collapsed="false">
      <c r="A142" s="367"/>
      <c r="B142" s="413" t="n">
        <f aca="false">+B4</f>
        <v>37165</v>
      </c>
      <c r="C142" s="414"/>
      <c r="D142" s="414"/>
      <c r="E142" s="414"/>
      <c r="F142" s="414"/>
      <c r="G142" s="414"/>
      <c r="H142" s="414"/>
      <c r="I142" s="415" t="n">
        <f aca="false">SUM(C142:H142)</f>
        <v>0</v>
      </c>
      <c r="K142" s="70"/>
      <c r="L142" s="70"/>
      <c r="M142" s="70"/>
      <c r="N142" s="345"/>
      <c r="O142" s="70"/>
      <c r="P142" s="70"/>
      <c r="Q142" s="70"/>
      <c r="R142" s="70"/>
      <c r="AJ142" s="1"/>
      <c r="AK142" s="1"/>
      <c r="AN142" s="1"/>
      <c r="AO142" s="1"/>
      <c r="AP142" s="1"/>
      <c r="AQ142" s="1"/>
      <c r="AR142" s="1"/>
      <c r="AS142" s="1"/>
      <c r="AT142" s="1"/>
    </row>
    <row r="143" customFormat="false" ht="12.75" hidden="false" customHeight="true" outlineLevel="0" collapsed="false">
      <c r="A143" s="367"/>
      <c r="B143" s="413" t="n">
        <f aca="false">+B142+1</f>
        <v>37166</v>
      </c>
      <c r="C143" s="416"/>
      <c r="D143" s="416"/>
      <c r="E143" s="416"/>
      <c r="F143" s="416"/>
      <c r="G143" s="416"/>
      <c r="H143" s="416"/>
      <c r="I143" s="417" t="n">
        <f aca="false">SUM(C143:H143)</f>
        <v>0</v>
      </c>
      <c r="K143" s="70"/>
      <c r="L143" s="70"/>
      <c r="M143" s="70"/>
      <c r="N143" s="345"/>
      <c r="O143" s="70"/>
      <c r="P143" s="70"/>
      <c r="Q143" s="70"/>
      <c r="R143" s="70"/>
      <c r="AJ143" s="1"/>
      <c r="AK143" s="1"/>
      <c r="AN143" s="1"/>
      <c r="AO143" s="1"/>
      <c r="AP143" s="1"/>
      <c r="AQ143" s="1"/>
      <c r="AR143" s="1"/>
      <c r="AS143" s="1"/>
      <c r="AT143" s="1"/>
    </row>
    <row r="144" customFormat="false" ht="12.75" hidden="false" customHeight="true" outlineLevel="0" collapsed="false">
      <c r="A144" s="367"/>
      <c r="B144" s="413" t="n">
        <f aca="false">+B143+1</f>
        <v>37167</v>
      </c>
      <c r="C144" s="416"/>
      <c r="D144" s="416"/>
      <c r="E144" s="416"/>
      <c r="F144" s="416"/>
      <c r="G144" s="416"/>
      <c r="H144" s="416"/>
      <c r="I144" s="417" t="n">
        <f aca="false">SUM(C144:H144)</f>
        <v>0</v>
      </c>
      <c r="K144" s="70"/>
      <c r="L144" s="70"/>
      <c r="M144" s="70"/>
      <c r="N144" s="345"/>
      <c r="O144" s="70"/>
      <c r="P144" s="70"/>
      <c r="Q144" s="70"/>
      <c r="R144" s="70"/>
      <c r="AJ144" s="1"/>
      <c r="AK144" s="1"/>
      <c r="AN144" s="1"/>
      <c r="AO144" s="1"/>
      <c r="AP144" s="1"/>
      <c r="AQ144" s="1"/>
      <c r="AR144" s="1"/>
      <c r="AS144" s="1"/>
      <c r="AT144" s="1"/>
    </row>
    <row r="145" customFormat="false" ht="12.75" hidden="false" customHeight="true" outlineLevel="0" collapsed="false">
      <c r="A145" s="367"/>
      <c r="B145" s="413" t="n">
        <f aca="false">+B144+1</f>
        <v>37168</v>
      </c>
      <c r="C145" s="416"/>
      <c r="D145" s="416"/>
      <c r="E145" s="416"/>
      <c r="F145" s="416"/>
      <c r="G145" s="416"/>
      <c r="H145" s="416"/>
      <c r="I145" s="417" t="n">
        <f aca="false">SUM(C145:H145)</f>
        <v>0</v>
      </c>
      <c r="K145" s="70"/>
      <c r="L145" s="70"/>
      <c r="M145" s="70"/>
      <c r="N145" s="345"/>
      <c r="O145" s="70"/>
      <c r="P145" s="70"/>
      <c r="Q145" s="70"/>
      <c r="R145" s="70"/>
      <c r="AJ145" s="1"/>
      <c r="AK145" s="1"/>
      <c r="AN145" s="1"/>
      <c r="AO145" s="1"/>
      <c r="AP145" s="1"/>
      <c r="AQ145" s="1"/>
      <c r="AR145" s="1"/>
      <c r="AS145" s="1"/>
      <c r="AT145" s="1"/>
    </row>
    <row r="146" customFormat="false" ht="12.75" hidden="false" customHeight="true" outlineLevel="0" collapsed="false">
      <c r="A146" s="367"/>
      <c r="B146" s="413" t="n">
        <f aca="false">+B145+1</f>
        <v>37169</v>
      </c>
      <c r="C146" s="416"/>
      <c r="D146" s="416"/>
      <c r="E146" s="416"/>
      <c r="F146" s="416"/>
      <c r="G146" s="416"/>
      <c r="H146" s="416"/>
      <c r="I146" s="417" t="n">
        <f aca="false">SUM(C146:H146)</f>
        <v>0</v>
      </c>
      <c r="K146" s="70"/>
      <c r="L146" s="70"/>
      <c r="M146" s="70"/>
      <c r="N146" s="345"/>
      <c r="O146" s="70"/>
      <c r="P146" s="70"/>
      <c r="Q146" s="70"/>
      <c r="R146" s="70"/>
      <c r="AJ146" s="1"/>
      <c r="AK146" s="1"/>
      <c r="AN146" s="1"/>
      <c r="AO146" s="1"/>
      <c r="AP146" s="1"/>
      <c r="AQ146" s="1"/>
      <c r="AR146" s="1"/>
      <c r="AS146" s="1"/>
      <c r="AT146" s="1"/>
    </row>
    <row r="147" customFormat="false" ht="12.75" hidden="false" customHeight="true" outlineLevel="0" collapsed="false">
      <c r="A147" s="367"/>
      <c r="B147" s="413" t="n">
        <f aca="false">+B146+1</f>
        <v>37170</v>
      </c>
      <c r="C147" s="416"/>
      <c r="D147" s="416"/>
      <c r="E147" s="416"/>
      <c r="F147" s="416"/>
      <c r="G147" s="416"/>
      <c r="H147" s="416"/>
      <c r="I147" s="417" t="n">
        <f aca="false">SUM(C147:H147)</f>
        <v>0</v>
      </c>
      <c r="K147" s="70"/>
      <c r="L147" s="70"/>
      <c r="M147" s="70"/>
      <c r="N147" s="345"/>
      <c r="O147" s="70"/>
      <c r="P147" s="70"/>
      <c r="Q147" s="70"/>
      <c r="R147" s="70"/>
      <c r="AJ147" s="1"/>
      <c r="AK147" s="1"/>
      <c r="AN147" s="1"/>
      <c r="AO147" s="1"/>
      <c r="AP147" s="1"/>
      <c r="AQ147" s="1"/>
      <c r="AR147" s="1"/>
      <c r="AS147" s="1"/>
      <c r="AT147" s="1"/>
    </row>
    <row r="148" customFormat="false" ht="12.75" hidden="false" customHeight="true" outlineLevel="0" collapsed="false">
      <c r="A148" s="367"/>
      <c r="B148" s="413" t="n">
        <f aca="false">+B147+1</f>
        <v>37171</v>
      </c>
      <c r="C148" s="416"/>
      <c r="D148" s="416"/>
      <c r="E148" s="416"/>
      <c r="F148" s="416"/>
      <c r="G148" s="416"/>
      <c r="H148" s="416"/>
      <c r="I148" s="417" t="n">
        <f aca="false">SUM(C148:H148)</f>
        <v>0</v>
      </c>
      <c r="K148" s="70"/>
      <c r="L148" s="70"/>
      <c r="M148" s="70"/>
      <c r="N148" s="345"/>
      <c r="O148" s="70"/>
      <c r="P148" s="70"/>
      <c r="Q148" s="70"/>
      <c r="R148" s="70"/>
      <c r="AJ148" s="1"/>
      <c r="AK148" s="1"/>
      <c r="AN148" s="1"/>
      <c r="AO148" s="1"/>
      <c r="AP148" s="1"/>
      <c r="AQ148" s="1"/>
      <c r="AR148" s="1"/>
      <c r="AS148" s="1"/>
      <c r="AT148" s="1"/>
    </row>
    <row r="149" customFormat="false" ht="12.75" hidden="false" customHeight="true" outlineLevel="0" collapsed="false">
      <c r="A149" s="367"/>
      <c r="B149" s="413" t="n">
        <f aca="false">+B148+1</f>
        <v>37172</v>
      </c>
      <c r="C149" s="416"/>
      <c r="D149" s="416"/>
      <c r="E149" s="416"/>
      <c r="F149" s="416"/>
      <c r="G149" s="416"/>
      <c r="H149" s="416"/>
      <c r="I149" s="417" t="n">
        <f aca="false">SUM(C149:H149)</f>
        <v>0</v>
      </c>
      <c r="K149" s="70"/>
      <c r="L149" s="70"/>
      <c r="M149" s="70"/>
      <c r="N149" s="345"/>
      <c r="O149" s="70"/>
      <c r="P149" s="70"/>
      <c r="Q149" s="70"/>
      <c r="R149" s="70"/>
      <c r="AJ149" s="1"/>
      <c r="AK149" s="1"/>
      <c r="AN149" s="1"/>
      <c r="AO149" s="1"/>
      <c r="AP149" s="1"/>
      <c r="AQ149" s="1"/>
      <c r="AR149" s="1"/>
      <c r="AS149" s="1"/>
      <c r="AT149" s="1"/>
    </row>
    <row r="150" customFormat="false" ht="12.75" hidden="false" customHeight="true" outlineLevel="0" collapsed="false">
      <c r="A150" s="367"/>
      <c r="B150" s="413" t="n">
        <f aca="false">+B149+1</f>
        <v>37173</v>
      </c>
      <c r="C150" s="416"/>
      <c r="D150" s="416"/>
      <c r="E150" s="416"/>
      <c r="F150" s="416"/>
      <c r="G150" s="416"/>
      <c r="H150" s="416"/>
      <c r="I150" s="417" t="n">
        <f aca="false">SUM(C150:H150)</f>
        <v>0</v>
      </c>
      <c r="K150" s="70"/>
      <c r="L150" s="70"/>
      <c r="M150" s="70"/>
      <c r="N150" s="345"/>
      <c r="O150" s="70"/>
      <c r="P150" s="70"/>
      <c r="Q150" s="70"/>
      <c r="R150" s="70"/>
      <c r="AJ150" s="1"/>
      <c r="AK150" s="1"/>
      <c r="AN150" s="1"/>
      <c r="AO150" s="1"/>
      <c r="AP150" s="1"/>
      <c r="AQ150" s="1"/>
      <c r="AR150" s="1"/>
      <c r="AS150" s="1"/>
      <c r="AT150" s="1"/>
    </row>
    <row r="151" customFormat="false" ht="12.75" hidden="false" customHeight="true" outlineLevel="0" collapsed="false">
      <c r="A151" s="367"/>
      <c r="B151" s="413" t="n">
        <f aca="false">+B150+1</f>
        <v>37174</v>
      </c>
      <c r="C151" s="416"/>
      <c r="D151" s="416"/>
      <c r="E151" s="416"/>
      <c r="F151" s="416"/>
      <c r="G151" s="416"/>
      <c r="H151" s="416"/>
      <c r="I151" s="417" t="n">
        <f aca="false">SUM(C151:H151)</f>
        <v>0</v>
      </c>
      <c r="K151" s="70"/>
      <c r="L151" s="70"/>
      <c r="M151" s="70"/>
      <c r="N151" s="345"/>
      <c r="O151" s="70"/>
      <c r="P151" s="70"/>
      <c r="Q151" s="70"/>
      <c r="R151" s="70"/>
      <c r="AJ151" s="1"/>
      <c r="AK151" s="1"/>
      <c r="AN151" s="1"/>
      <c r="AO151" s="1"/>
      <c r="AP151" s="1"/>
      <c r="AQ151" s="1"/>
      <c r="AR151" s="1"/>
      <c r="AS151" s="1"/>
      <c r="AT151" s="1"/>
    </row>
    <row r="152" customFormat="false" ht="12.75" hidden="false" customHeight="true" outlineLevel="0" collapsed="false">
      <c r="A152" s="367"/>
      <c r="B152" s="413" t="n">
        <f aca="false">+B151+1</f>
        <v>37175</v>
      </c>
      <c r="C152" s="416"/>
      <c r="D152" s="416"/>
      <c r="E152" s="416"/>
      <c r="F152" s="416"/>
      <c r="G152" s="416"/>
      <c r="H152" s="416"/>
      <c r="I152" s="417" t="n">
        <f aca="false">SUM(C152:H152)</f>
        <v>0</v>
      </c>
      <c r="K152" s="70"/>
      <c r="L152" s="70"/>
      <c r="M152" s="70"/>
      <c r="N152" s="345"/>
      <c r="O152" s="70"/>
      <c r="P152" s="70"/>
      <c r="Q152" s="70"/>
      <c r="R152" s="70"/>
      <c r="AJ152" s="1"/>
      <c r="AK152" s="1"/>
      <c r="AN152" s="1"/>
      <c r="AO152" s="1"/>
      <c r="AP152" s="1"/>
      <c r="AQ152" s="1"/>
      <c r="AR152" s="1"/>
      <c r="AS152" s="1"/>
      <c r="AT152" s="1"/>
    </row>
    <row r="153" customFormat="false" ht="12.75" hidden="false" customHeight="true" outlineLevel="0" collapsed="false">
      <c r="A153" s="367"/>
      <c r="B153" s="413" t="n">
        <f aca="false">+B152+1</f>
        <v>37176</v>
      </c>
      <c r="C153" s="416"/>
      <c r="D153" s="416"/>
      <c r="E153" s="416"/>
      <c r="F153" s="416"/>
      <c r="G153" s="416"/>
      <c r="H153" s="416"/>
      <c r="I153" s="417" t="n">
        <f aca="false">SUM(C153:H153)</f>
        <v>0</v>
      </c>
      <c r="K153" s="70"/>
      <c r="L153" s="70"/>
      <c r="M153" s="70"/>
      <c r="N153" s="345"/>
      <c r="O153" s="70"/>
      <c r="P153" s="70"/>
      <c r="Q153" s="70"/>
      <c r="R153" s="70"/>
      <c r="AJ153" s="1"/>
      <c r="AK153" s="1"/>
      <c r="AN153" s="1"/>
      <c r="AO153" s="1"/>
      <c r="AP153" s="1"/>
      <c r="AQ153" s="1"/>
      <c r="AR153" s="1"/>
      <c r="AS153" s="1"/>
      <c r="AT153" s="1"/>
    </row>
    <row r="154" customFormat="false" ht="12.75" hidden="false" customHeight="true" outlineLevel="0" collapsed="false">
      <c r="A154" s="367"/>
      <c r="B154" s="413" t="n">
        <f aca="false">+B153+1</f>
        <v>37177</v>
      </c>
      <c r="C154" s="416"/>
      <c r="D154" s="416"/>
      <c r="E154" s="416"/>
      <c r="F154" s="416"/>
      <c r="G154" s="416"/>
      <c r="H154" s="416"/>
      <c r="I154" s="417" t="n">
        <f aca="false">SUM(C154:H154)</f>
        <v>0</v>
      </c>
      <c r="K154" s="70"/>
      <c r="L154" s="70"/>
      <c r="M154" s="70"/>
      <c r="N154" s="345"/>
      <c r="O154" s="70"/>
      <c r="P154" s="70"/>
      <c r="Q154" s="70"/>
      <c r="R154" s="70"/>
      <c r="AJ154" s="1"/>
      <c r="AK154" s="1"/>
      <c r="AN154" s="1"/>
      <c r="AO154" s="1"/>
      <c r="AP154" s="1"/>
      <c r="AQ154" s="1"/>
      <c r="AR154" s="1"/>
      <c r="AS154" s="1"/>
      <c r="AT154" s="1"/>
    </row>
    <row r="155" customFormat="false" ht="12.75" hidden="false" customHeight="true" outlineLevel="0" collapsed="false">
      <c r="A155" s="367"/>
      <c r="B155" s="413" t="n">
        <f aca="false">+B154+1</f>
        <v>37178</v>
      </c>
      <c r="C155" s="416"/>
      <c r="D155" s="416"/>
      <c r="E155" s="416"/>
      <c r="F155" s="416"/>
      <c r="G155" s="416"/>
      <c r="H155" s="416"/>
      <c r="I155" s="417" t="n">
        <f aca="false">SUM(C155:H155)</f>
        <v>0</v>
      </c>
      <c r="K155" s="70"/>
      <c r="L155" s="70"/>
      <c r="M155" s="70"/>
      <c r="N155" s="345"/>
      <c r="O155" s="70"/>
      <c r="P155" s="70"/>
      <c r="Q155" s="70"/>
      <c r="R155" s="70"/>
      <c r="AJ155" s="1"/>
      <c r="AK155" s="1"/>
      <c r="AN155" s="1"/>
      <c r="AO155" s="1"/>
      <c r="AP155" s="1"/>
      <c r="AQ155" s="1"/>
      <c r="AR155" s="1"/>
      <c r="AS155" s="1"/>
      <c r="AT155" s="1"/>
    </row>
    <row r="156" customFormat="false" ht="12.75" hidden="false" customHeight="true" outlineLevel="0" collapsed="false">
      <c r="A156" s="367"/>
      <c r="B156" s="413" t="n">
        <f aca="false">+B155+1</f>
        <v>37179</v>
      </c>
      <c r="C156" s="416"/>
      <c r="D156" s="416"/>
      <c r="E156" s="416"/>
      <c r="F156" s="416"/>
      <c r="G156" s="416"/>
      <c r="H156" s="416"/>
      <c r="I156" s="417" t="n">
        <f aca="false">SUM(C156:H156)</f>
        <v>0</v>
      </c>
      <c r="K156" s="70"/>
      <c r="L156" s="70"/>
      <c r="M156" s="70"/>
      <c r="N156" s="345"/>
      <c r="O156" s="70"/>
      <c r="P156" s="70"/>
      <c r="Q156" s="70"/>
      <c r="R156" s="70"/>
      <c r="AJ156" s="1"/>
      <c r="AK156" s="1"/>
      <c r="AN156" s="1"/>
      <c r="AO156" s="1"/>
      <c r="AP156" s="1"/>
      <c r="AQ156" s="1"/>
      <c r="AR156" s="1"/>
      <c r="AS156" s="1"/>
      <c r="AT156" s="1"/>
    </row>
    <row r="157" customFormat="false" ht="12.75" hidden="false" customHeight="true" outlineLevel="0" collapsed="false">
      <c r="A157" s="367"/>
      <c r="B157" s="413" t="n">
        <f aca="false">+B156+1</f>
        <v>37180</v>
      </c>
      <c r="C157" s="416"/>
      <c r="D157" s="416"/>
      <c r="E157" s="416"/>
      <c r="F157" s="416"/>
      <c r="G157" s="416"/>
      <c r="H157" s="416"/>
      <c r="I157" s="417" t="n">
        <f aca="false">SUM(C157:H157)</f>
        <v>0</v>
      </c>
      <c r="K157" s="70"/>
      <c r="L157" s="70"/>
      <c r="M157" s="70"/>
      <c r="N157" s="345"/>
      <c r="O157" s="70"/>
      <c r="P157" s="70"/>
      <c r="Q157" s="70"/>
      <c r="R157" s="70"/>
      <c r="AJ157" s="1"/>
      <c r="AK157" s="1"/>
      <c r="AN157" s="1"/>
      <c r="AO157" s="1"/>
      <c r="AP157" s="1"/>
      <c r="AQ157" s="1"/>
      <c r="AR157" s="1"/>
      <c r="AS157" s="1"/>
      <c r="AT157" s="1"/>
    </row>
    <row r="158" customFormat="false" ht="12.75" hidden="false" customHeight="true" outlineLevel="0" collapsed="false">
      <c r="A158" s="367"/>
      <c r="B158" s="413" t="n">
        <f aca="false">+B157+1</f>
        <v>37181</v>
      </c>
      <c r="C158" s="393"/>
      <c r="D158" s="394"/>
      <c r="E158" s="393"/>
      <c r="F158" s="395"/>
      <c r="G158" s="416"/>
      <c r="H158" s="416"/>
      <c r="I158" s="417" t="n">
        <f aca="false">SUM(C158:H158)</f>
        <v>0</v>
      </c>
      <c r="K158" s="70"/>
      <c r="L158" s="70"/>
      <c r="M158" s="70"/>
      <c r="N158" s="345"/>
      <c r="O158" s="70"/>
      <c r="P158" s="70"/>
      <c r="Q158" s="70"/>
      <c r="R158" s="70"/>
      <c r="AJ158" s="1"/>
      <c r="AK158" s="1"/>
      <c r="AN158" s="1"/>
      <c r="AO158" s="1"/>
      <c r="AP158" s="1"/>
      <c r="AQ158" s="1"/>
      <c r="AR158" s="1"/>
      <c r="AS158" s="1"/>
      <c r="AT158" s="1"/>
    </row>
    <row r="159" customFormat="false" ht="12.75" hidden="false" customHeight="true" outlineLevel="0" collapsed="false">
      <c r="A159" s="367"/>
      <c r="B159" s="413" t="n">
        <f aca="false">+B158+1</f>
        <v>37182</v>
      </c>
      <c r="C159" s="416"/>
      <c r="D159" s="416"/>
      <c r="E159" s="416"/>
      <c r="F159" s="416"/>
      <c r="G159" s="416"/>
      <c r="H159" s="416"/>
      <c r="I159" s="417" t="n">
        <f aca="false">SUM(C159:H159)</f>
        <v>0</v>
      </c>
      <c r="K159" s="70"/>
      <c r="L159" s="70"/>
      <c r="M159" s="70"/>
      <c r="N159" s="345"/>
      <c r="O159" s="70"/>
      <c r="P159" s="70"/>
      <c r="Q159" s="70"/>
      <c r="R159" s="70"/>
      <c r="AJ159" s="1"/>
      <c r="AK159" s="1"/>
      <c r="AN159" s="1"/>
      <c r="AO159" s="1"/>
      <c r="AP159" s="1"/>
      <c r="AQ159" s="1"/>
      <c r="AR159" s="1"/>
      <c r="AS159" s="1"/>
      <c r="AT159" s="1"/>
    </row>
    <row r="160" customFormat="false" ht="12.75" hidden="false" customHeight="true" outlineLevel="0" collapsed="false">
      <c r="A160" s="418"/>
      <c r="B160" s="413" t="n">
        <f aca="false">+B159+1</f>
        <v>37183</v>
      </c>
      <c r="C160" s="393"/>
      <c r="D160" s="394"/>
      <c r="E160" s="393"/>
      <c r="F160" s="395"/>
      <c r="G160" s="419"/>
      <c r="H160" s="403"/>
      <c r="I160" s="417" t="n">
        <f aca="false">SUM(C160:H160)</f>
        <v>0</v>
      </c>
      <c r="K160" s="70"/>
      <c r="L160" s="70"/>
      <c r="M160" s="70"/>
      <c r="N160" s="345"/>
      <c r="O160" s="70"/>
      <c r="P160" s="70"/>
      <c r="Q160" s="70"/>
      <c r="R160" s="70"/>
      <c r="AJ160" s="1"/>
      <c r="AK160" s="1"/>
      <c r="AN160" s="1"/>
      <c r="AO160" s="1"/>
      <c r="AP160" s="1"/>
      <c r="AQ160" s="1"/>
      <c r="AR160" s="1"/>
      <c r="AS160" s="1"/>
      <c r="AT160" s="1"/>
    </row>
    <row r="161" customFormat="false" ht="12.75" hidden="false" customHeight="true" outlineLevel="0" collapsed="false">
      <c r="A161" s="418"/>
      <c r="B161" s="413" t="n">
        <f aca="false">+B160+1</f>
        <v>37184</v>
      </c>
      <c r="C161" s="416"/>
      <c r="D161" s="416"/>
      <c r="E161" s="416"/>
      <c r="F161" s="416"/>
      <c r="G161" s="416"/>
      <c r="H161" s="416"/>
      <c r="I161" s="417" t="n">
        <f aca="false">SUM(C161:H161)</f>
        <v>0</v>
      </c>
      <c r="K161" s="70"/>
      <c r="L161" s="70"/>
      <c r="M161" s="70"/>
      <c r="N161" s="345"/>
      <c r="O161" s="70"/>
      <c r="P161" s="70"/>
      <c r="Q161" s="70"/>
      <c r="R161" s="70"/>
      <c r="AJ161" s="1"/>
      <c r="AK161" s="1"/>
      <c r="AN161" s="1"/>
      <c r="AO161" s="1"/>
      <c r="AP161" s="1"/>
      <c r="AQ161" s="1"/>
      <c r="AR161" s="1"/>
      <c r="AS161" s="1"/>
      <c r="AT161" s="1"/>
    </row>
    <row r="162" customFormat="false" ht="12.75" hidden="false" customHeight="true" outlineLevel="0" collapsed="false">
      <c r="A162" s="418"/>
      <c r="B162" s="413" t="n">
        <f aca="false">+B161+1</f>
        <v>37185</v>
      </c>
      <c r="C162" s="416"/>
      <c r="D162" s="416"/>
      <c r="E162" s="416"/>
      <c r="F162" s="416"/>
      <c r="G162" s="416"/>
      <c r="H162" s="416"/>
      <c r="I162" s="417" t="n">
        <f aca="false">SUM(C162:H162)</f>
        <v>0</v>
      </c>
      <c r="K162" s="70"/>
      <c r="L162" s="70"/>
      <c r="M162" s="70"/>
      <c r="N162" s="345"/>
      <c r="O162" s="70"/>
      <c r="P162" s="70"/>
      <c r="Q162" s="70"/>
      <c r="R162" s="70"/>
      <c r="AJ162" s="1"/>
      <c r="AK162" s="1"/>
      <c r="AN162" s="1"/>
      <c r="AO162" s="1"/>
      <c r="AP162" s="1"/>
      <c r="AQ162" s="1"/>
      <c r="AR162" s="1"/>
      <c r="AS162" s="1"/>
      <c r="AT162" s="1"/>
    </row>
    <row r="163" customFormat="false" ht="12.75" hidden="false" customHeight="true" outlineLevel="0" collapsed="false">
      <c r="A163" s="367"/>
      <c r="B163" s="413" t="n">
        <f aca="false">+B162+1</f>
        <v>37186</v>
      </c>
      <c r="C163" s="416"/>
      <c r="D163" s="416"/>
      <c r="E163" s="416"/>
      <c r="F163" s="416"/>
      <c r="G163" s="416"/>
      <c r="H163" s="416"/>
      <c r="I163" s="417" t="n">
        <f aca="false">SUM(C163:H163)</f>
        <v>0</v>
      </c>
      <c r="K163" s="70"/>
      <c r="L163" s="70"/>
      <c r="M163" s="70"/>
      <c r="N163" s="345"/>
      <c r="O163" s="70"/>
      <c r="P163" s="70"/>
      <c r="Q163" s="70"/>
      <c r="R163" s="70"/>
      <c r="AJ163" s="1"/>
      <c r="AK163" s="1"/>
      <c r="AN163" s="1"/>
      <c r="AO163" s="1"/>
      <c r="AP163" s="1"/>
      <c r="AQ163" s="1"/>
      <c r="AR163" s="1"/>
      <c r="AS163" s="1"/>
      <c r="AT163" s="1"/>
    </row>
    <row r="164" customFormat="false" ht="12.75" hidden="false" customHeight="true" outlineLevel="0" collapsed="false">
      <c r="A164" s="367"/>
      <c r="B164" s="413" t="n">
        <f aca="false">+B163+1</f>
        <v>37187</v>
      </c>
      <c r="C164" s="416"/>
      <c r="D164" s="416"/>
      <c r="E164" s="416"/>
      <c r="F164" s="416"/>
      <c r="G164" s="416"/>
      <c r="H164" s="416"/>
      <c r="I164" s="417" t="n">
        <f aca="false">SUM(C164:H164)</f>
        <v>0</v>
      </c>
      <c r="K164" s="70"/>
      <c r="L164" s="70"/>
      <c r="M164" s="70"/>
      <c r="N164" s="345"/>
      <c r="O164" s="70"/>
      <c r="P164" s="70"/>
      <c r="Q164" s="70"/>
      <c r="R164" s="70"/>
      <c r="AJ164" s="1"/>
      <c r="AK164" s="1"/>
      <c r="AN164" s="1"/>
      <c r="AO164" s="1"/>
      <c r="AP164" s="1"/>
      <c r="AQ164" s="1"/>
      <c r="AR164" s="1"/>
      <c r="AS164" s="1"/>
      <c r="AT164" s="1"/>
    </row>
    <row r="165" customFormat="false" ht="12.75" hidden="false" customHeight="true" outlineLevel="0" collapsed="false">
      <c r="A165" s="420" t="s">
        <v>260</v>
      </c>
      <c r="B165" s="413" t="n">
        <f aca="false">+B164+1</f>
        <v>37188</v>
      </c>
      <c r="C165" s="416"/>
      <c r="D165" s="416"/>
      <c r="E165" s="416"/>
      <c r="F165" s="416"/>
      <c r="G165" s="416"/>
      <c r="H165" s="416"/>
      <c r="I165" s="417" t="n">
        <f aca="false">SUM(C165:H165)</f>
        <v>0</v>
      </c>
      <c r="K165" s="70"/>
      <c r="L165" s="70"/>
      <c r="M165" s="70"/>
      <c r="N165" s="345"/>
      <c r="O165" s="70"/>
      <c r="P165" s="70"/>
      <c r="Q165" s="70"/>
      <c r="R165" s="70"/>
      <c r="AJ165" s="1"/>
      <c r="AK165" s="1"/>
      <c r="AN165" s="1"/>
      <c r="AO165" s="1"/>
      <c r="AP165" s="1"/>
      <c r="AQ165" s="1"/>
      <c r="AR165" s="1"/>
      <c r="AS165" s="1"/>
      <c r="AT165" s="1"/>
    </row>
    <row r="166" customFormat="false" ht="12.75" hidden="false" customHeight="true" outlineLevel="0" collapsed="false">
      <c r="A166" s="421" t="n">
        <v>0</v>
      </c>
      <c r="B166" s="413" t="n">
        <f aca="false">+B165+1</f>
        <v>37189</v>
      </c>
      <c r="C166" s="416"/>
      <c r="D166" s="416"/>
      <c r="E166" s="416"/>
      <c r="F166" s="416"/>
      <c r="G166" s="416"/>
      <c r="H166" s="416"/>
      <c r="I166" s="417" t="n">
        <f aca="false">SUM(C166:H166)</f>
        <v>0</v>
      </c>
      <c r="K166" s="70"/>
      <c r="L166" s="70"/>
      <c r="M166" s="70"/>
      <c r="N166" s="345"/>
      <c r="O166" s="70"/>
      <c r="P166" s="70"/>
      <c r="Q166" s="70"/>
      <c r="R166" s="70"/>
      <c r="AJ166" s="1"/>
      <c r="AK166" s="1"/>
      <c r="AN166" s="1"/>
      <c r="AO166" s="1"/>
      <c r="AP166" s="1"/>
      <c r="AQ166" s="1"/>
      <c r="AR166" s="1"/>
      <c r="AS166" s="1"/>
      <c r="AT166" s="1"/>
    </row>
    <row r="167" customFormat="false" ht="12.75" hidden="false" customHeight="true" outlineLevel="0" collapsed="false">
      <c r="A167" s="418" t="n">
        <f aca="false">SUM(C173:D173)</f>
        <v>0</v>
      </c>
      <c r="B167" s="413" t="n">
        <f aca="false">+B166+1</f>
        <v>37190</v>
      </c>
      <c r="C167" s="416"/>
      <c r="D167" s="416"/>
      <c r="E167" s="416"/>
      <c r="F167" s="416"/>
      <c r="G167" s="416"/>
      <c r="H167" s="416"/>
      <c r="I167" s="417" t="n">
        <f aca="false">SUM(C167:H167)</f>
        <v>0</v>
      </c>
      <c r="K167" s="70"/>
      <c r="L167" s="70"/>
      <c r="M167" s="70"/>
      <c r="N167" s="345"/>
      <c r="O167" s="70"/>
      <c r="P167" s="70"/>
      <c r="Q167" s="70"/>
      <c r="R167" s="70"/>
      <c r="AJ167" s="1"/>
      <c r="AK167" s="1"/>
      <c r="AN167" s="1"/>
      <c r="AO167" s="1"/>
      <c r="AP167" s="1"/>
      <c r="AQ167" s="1"/>
      <c r="AR167" s="1"/>
      <c r="AS167" s="1"/>
      <c r="AT167" s="1"/>
    </row>
    <row r="168" customFormat="false" ht="12.75" hidden="false" customHeight="true" outlineLevel="0" collapsed="false">
      <c r="A168" s="422" t="n">
        <f aca="false">+A166-A167</f>
        <v>0</v>
      </c>
      <c r="B168" s="413" t="n">
        <f aca="false">+B167+1</f>
        <v>37191</v>
      </c>
      <c r="C168" s="416"/>
      <c r="D168" s="416"/>
      <c r="E168" s="416"/>
      <c r="F168" s="416"/>
      <c r="G168" s="416"/>
      <c r="H168" s="416"/>
      <c r="I168" s="417" t="n">
        <f aca="false">SUM(C168:H168)</f>
        <v>0</v>
      </c>
      <c r="K168" s="70"/>
      <c r="L168" s="70"/>
      <c r="M168" s="70"/>
      <c r="N168" s="345"/>
      <c r="O168" s="70"/>
      <c r="P168" s="70"/>
      <c r="Q168" s="70"/>
      <c r="R168" s="70"/>
      <c r="AJ168" s="1"/>
      <c r="AK168" s="1"/>
      <c r="AN168" s="1"/>
      <c r="AO168" s="1"/>
      <c r="AP168" s="1"/>
      <c r="AQ168" s="1"/>
      <c r="AR168" s="1"/>
      <c r="AS168" s="1"/>
      <c r="AT168" s="1"/>
    </row>
    <row r="169" customFormat="false" ht="12.75" hidden="false" customHeight="true" outlineLevel="0" collapsed="false">
      <c r="A169" s="367"/>
      <c r="B169" s="413" t="n">
        <f aca="false">+B168+1</f>
        <v>37192</v>
      </c>
      <c r="C169" s="416"/>
      <c r="D169" s="416"/>
      <c r="E169" s="416"/>
      <c r="F169" s="416"/>
      <c r="G169" s="416"/>
      <c r="H169" s="416"/>
      <c r="I169" s="417" t="n">
        <f aca="false">SUM(C169:H169)</f>
        <v>0</v>
      </c>
      <c r="K169" s="70"/>
      <c r="L169" s="70"/>
      <c r="M169" s="70"/>
      <c r="N169" s="345"/>
      <c r="O169" s="70"/>
      <c r="P169" s="70"/>
      <c r="Q169" s="70"/>
      <c r="R169" s="70"/>
      <c r="AJ169" s="1"/>
      <c r="AK169" s="1"/>
      <c r="AN169" s="1"/>
      <c r="AO169" s="1"/>
      <c r="AP169" s="1"/>
      <c r="AQ169" s="1"/>
      <c r="AR169" s="1"/>
      <c r="AS169" s="1"/>
      <c r="AT169" s="1"/>
    </row>
    <row r="170" customFormat="false" ht="12.75" hidden="false" customHeight="true" outlineLevel="0" collapsed="false">
      <c r="A170" s="367"/>
      <c r="B170" s="413" t="n">
        <f aca="false">+B169+1</f>
        <v>37193</v>
      </c>
      <c r="C170" s="416"/>
      <c r="D170" s="416"/>
      <c r="E170" s="416"/>
      <c r="F170" s="416"/>
      <c r="G170" s="416"/>
      <c r="H170" s="304"/>
      <c r="I170" s="417" t="n">
        <f aca="false">SUM(C170:H170)</f>
        <v>0</v>
      </c>
      <c r="K170" s="70"/>
      <c r="L170" s="70"/>
      <c r="M170" s="70"/>
      <c r="N170" s="345"/>
      <c r="O170" s="70"/>
      <c r="P170" s="70"/>
      <c r="Q170" s="70"/>
      <c r="R170" s="70"/>
      <c r="AJ170" s="1"/>
      <c r="AK170" s="1"/>
      <c r="AN170" s="1"/>
      <c r="AO170" s="1"/>
      <c r="AP170" s="1"/>
      <c r="AQ170" s="1"/>
      <c r="AR170" s="1"/>
      <c r="AS170" s="1"/>
      <c r="AT170" s="1"/>
    </row>
    <row r="171" customFormat="false" ht="12.75" hidden="false" customHeight="true" outlineLevel="0" collapsed="false">
      <c r="A171" s="367"/>
      <c r="B171" s="413" t="n">
        <f aca="false">+B170+1</f>
        <v>37194</v>
      </c>
      <c r="C171" s="416"/>
      <c r="D171" s="416"/>
      <c r="E171" s="416"/>
      <c r="F171" s="416"/>
      <c r="G171" s="416"/>
      <c r="H171" s="304"/>
      <c r="I171" s="417" t="n">
        <f aca="false">SUM(C171:H171)</f>
        <v>0</v>
      </c>
      <c r="K171" s="70"/>
      <c r="L171" s="70"/>
      <c r="M171" s="70"/>
      <c r="N171" s="345"/>
      <c r="O171" s="70"/>
      <c r="P171" s="70"/>
      <c r="Q171" s="70"/>
      <c r="R171" s="70"/>
      <c r="AJ171" s="1"/>
      <c r="AK171" s="1"/>
      <c r="AN171" s="1"/>
      <c r="AO171" s="1"/>
      <c r="AP171" s="1"/>
      <c r="AQ171" s="1"/>
      <c r="AR171" s="1"/>
      <c r="AS171" s="1"/>
      <c r="AT171" s="1"/>
    </row>
    <row r="172" customFormat="false" ht="12.75" hidden="false" customHeight="true" outlineLevel="0" collapsed="false">
      <c r="A172" s="367"/>
      <c r="B172" s="413" t="n">
        <f aca="false">+B171+1</f>
        <v>37195</v>
      </c>
      <c r="C172" s="423"/>
      <c r="D172" s="424"/>
      <c r="E172" s="424"/>
      <c r="F172" s="424"/>
      <c r="G172" s="423"/>
      <c r="H172" s="425"/>
      <c r="I172" s="426" t="n">
        <f aca="false">SUM(C172:H172)</f>
        <v>0</v>
      </c>
      <c r="K172" s="70"/>
      <c r="L172" s="70"/>
      <c r="M172" s="70"/>
      <c r="N172" s="345"/>
      <c r="O172" s="70"/>
      <c r="P172" s="70"/>
      <c r="Q172" s="70"/>
      <c r="R172" s="70"/>
      <c r="AJ172" s="1"/>
      <c r="AK172" s="1"/>
      <c r="AN172" s="1"/>
      <c r="AO172" s="1"/>
      <c r="AP172" s="1"/>
      <c r="AQ172" s="1"/>
      <c r="AR172" s="1"/>
      <c r="AS172" s="1"/>
      <c r="AT172" s="1"/>
    </row>
    <row r="173" customFormat="false" ht="12.75" hidden="false" customHeight="true" outlineLevel="0" collapsed="false">
      <c r="A173" s="367"/>
      <c r="B173" s="427" t="s">
        <v>261</v>
      </c>
      <c r="C173" s="407" t="n">
        <f aca="false">SUM(C142:C172)</f>
        <v>0</v>
      </c>
      <c r="D173" s="407" t="n">
        <f aca="false">SUM(D142:D172)</f>
        <v>0</v>
      </c>
      <c r="E173" s="407" t="n">
        <f aca="false">SUM(E142:E172)</f>
        <v>0</v>
      </c>
      <c r="F173" s="407" t="n">
        <f aca="false">SUM(F142:F172)</f>
        <v>0</v>
      </c>
      <c r="G173" s="407" t="n">
        <f aca="false">SUM(G142:G172)</f>
        <v>0</v>
      </c>
      <c r="H173" s="407" t="n">
        <f aca="false">SUM(H142:H172)</f>
        <v>0</v>
      </c>
      <c r="I173" s="417" t="n">
        <f aca="false">SUM(I142:I172)</f>
        <v>0</v>
      </c>
      <c r="K173" s="70"/>
      <c r="L173" s="70"/>
      <c r="M173" s="70"/>
      <c r="N173" s="345"/>
      <c r="O173" s="70"/>
      <c r="P173" s="70"/>
      <c r="Q173" s="70"/>
      <c r="R173" s="70"/>
      <c r="AJ173" s="1"/>
      <c r="AK173" s="1"/>
      <c r="AN173" s="1"/>
      <c r="AO173" s="1"/>
      <c r="AP173" s="1"/>
      <c r="AQ173" s="1"/>
      <c r="AR173" s="1"/>
      <c r="AS173" s="1"/>
      <c r="AT173" s="1"/>
    </row>
    <row r="174" customFormat="false" ht="12.75" hidden="false" customHeight="true" outlineLevel="0" collapsed="false">
      <c r="A174" s="367"/>
      <c r="B174" s="427" t="s">
        <v>127</v>
      </c>
      <c r="C174" s="428"/>
      <c r="D174" s="135"/>
      <c r="E174" s="407"/>
      <c r="F174" s="135"/>
      <c r="G174" s="135"/>
      <c r="H174" s="135"/>
      <c r="I174" s="429"/>
      <c r="K174" s="70"/>
      <c r="L174" s="70"/>
      <c r="M174" s="70"/>
      <c r="N174" s="345"/>
      <c r="O174" s="70"/>
      <c r="P174" s="70"/>
      <c r="Q174" s="70"/>
      <c r="R174" s="70"/>
      <c r="AJ174" s="1"/>
      <c r="AK174" s="1"/>
      <c r="AN174" s="1"/>
      <c r="AO174" s="1"/>
      <c r="AP174" s="1"/>
      <c r="AQ174" s="1"/>
      <c r="AR174" s="1"/>
      <c r="AS174" s="1"/>
      <c r="AT174" s="1"/>
    </row>
    <row r="175" customFormat="false" ht="12.75" hidden="false" customHeight="true" outlineLevel="0" collapsed="false">
      <c r="A175" s="430"/>
      <c r="B175" s="431"/>
      <c r="C175" s="432"/>
      <c r="D175" s="432"/>
      <c r="E175" s="432"/>
      <c r="F175" s="433"/>
      <c r="G175" s="432"/>
      <c r="H175" s="432"/>
      <c r="I175" s="434"/>
      <c r="K175" s="70"/>
      <c r="L175" s="70"/>
      <c r="M175" s="70"/>
      <c r="N175" s="345"/>
      <c r="O175" s="70"/>
      <c r="P175" s="70"/>
      <c r="Q175" s="70"/>
      <c r="R175" s="70"/>
      <c r="AJ175" s="1"/>
      <c r="AK175" s="1"/>
      <c r="AN175" s="1"/>
      <c r="AO175" s="1"/>
      <c r="AP175" s="1"/>
      <c r="AQ175" s="1"/>
      <c r="AR175" s="1"/>
      <c r="AS175" s="1"/>
      <c r="AT175" s="1"/>
    </row>
    <row r="176" customFormat="false" ht="12.75" hidden="false" customHeight="true" outlineLevel="0" collapsed="false">
      <c r="A176" s="435"/>
      <c r="B176" s="27"/>
      <c r="C176" s="23"/>
      <c r="D176" s="23"/>
      <c r="E176" s="23"/>
      <c r="F176" s="436"/>
      <c r="G176" s="23"/>
      <c r="H176" s="23"/>
      <c r="I176" s="23"/>
      <c r="K176" s="70"/>
      <c r="L176" s="70"/>
      <c r="M176" s="70"/>
      <c r="N176" s="345"/>
      <c r="O176" s="70"/>
      <c r="P176" s="70"/>
      <c r="Q176" s="70"/>
      <c r="R176" s="70"/>
      <c r="AJ176" s="1"/>
      <c r="AK176" s="1"/>
      <c r="AN176" s="1"/>
      <c r="AO176" s="1"/>
      <c r="AP176" s="1"/>
      <c r="AQ176" s="1"/>
      <c r="AR176" s="1"/>
      <c r="AS176" s="1"/>
      <c r="AT176" s="1"/>
    </row>
    <row r="177" customFormat="false" ht="12.75" hidden="false" customHeight="true" outlineLevel="0" collapsed="false">
      <c r="A177" s="9"/>
      <c r="B177" s="437"/>
      <c r="C177" s="438"/>
      <c r="D177" s="438"/>
      <c r="E177" s="9"/>
      <c r="F177" s="438"/>
      <c r="G177" s="70"/>
      <c r="H177" s="70"/>
      <c r="I177" s="70"/>
      <c r="K177" s="70"/>
      <c r="L177" s="70"/>
      <c r="M177" s="70"/>
      <c r="N177" s="345"/>
      <c r="O177" s="70"/>
      <c r="P177" s="70"/>
      <c r="Q177" s="70"/>
      <c r="R177" s="70"/>
      <c r="AJ177" s="1"/>
      <c r="AK177" s="1"/>
      <c r="AN177" s="1"/>
      <c r="AO177" s="1"/>
      <c r="AP177" s="1"/>
      <c r="AQ177" s="1"/>
      <c r="AR177" s="1"/>
      <c r="AS177" s="1"/>
      <c r="AT177" s="1"/>
    </row>
    <row r="178" customFormat="false" ht="12.75" hidden="false" customHeight="true" outlineLevel="0" collapsed="false">
      <c r="A178" s="9"/>
      <c r="B178" s="439"/>
      <c r="C178" s="440"/>
      <c r="D178" s="437"/>
      <c r="E178" s="9"/>
      <c r="F178" s="441"/>
      <c r="G178" s="70"/>
      <c r="H178" s="70"/>
      <c r="I178" s="70"/>
      <c r="K178" s="70"/>
      <c r="L178" s="70"/>
      <c r="M178" s="70"/>
      <c r="N178" s="345"/>
      <c r="O178" s="70"/>
      <c r="P178" s="70"/>
      <c r="Q178" s="70"/>
      <c r="R178" s="70"/>
      <c r="AJ178" s="1"/>
      <c r="AK178" s="1"/>
      <c r="AN178" s="1"/>
      <c r="AO178" s="1"/>
      <c r="AP178" s="1"/>
      <c r="AQ178" s="1"/>
      <c r="AR178" s="1"/>
      <c r="AS178" s="1"/>
      <c r="AT178" s="1"/>
    </row>
    <row r="179" customFormat="false" ht="12.75" hidden="false" customHeight="true" outlineLevel="0" collapsed="false">
      <c r="A179" s="9"/>
      <c r="B179" s="439"/>
      <c r="C179" s="440"/>
      <c r="D179" s="437"/>
      <c r="E179" s="9"/>
      <c r="F179" s="437"/>
      <c r="G179" s="70"/>
      <c r="H179" s="70"/>
      <c r="I179" s="70"/>
      <c r="K179" s="70"/>
      <c r="L179" s="70"/>
      <c r="M179" s="70"/>
      <c r="N179" s="345"/>
      <c r="O179" s="70"/>
      <c r="P179" s="70"/>
      <c r="Q179" s="70"/>
      <c r="R179" s="70"/>
      <c r="AJ179" s="1"/>
      <c r="AK179" s="1"/>
      <c r="AN179" s="1"/>
      <c r="AO179" s="1"/>
      <c r="AP179" s="1"/>
      <c r="AQ179" s="1"/>
      <c r="AR179" s="1"/>
      <c r="AS179" s="1"/>
      <c r="AT179" s="1"/>
    </row>
    <row r="180" customFormat="false" ht="12.75" hidden="false" customHeight="true" outlineLevel="0" collapsed="false">
      <c r="A180" s="9"/>
      <c r="B180" s="439"/>
      <c r="C180" s="437"/>
      <c r="D180" s="437"/>
      <c r="E180" s="9"/>
      <c r="F180" s="437"/>
      <c r="G180" s="70"/>
      <c r="H180" s="70"/>
      <c r="I180" s="70"/>
      <c r="K180" s="70"/>
      <c r="L180" s="70"/>
      <c r="M180" s="70"/>
      <c r="N180" s="345"/>
      <c r="O180" s="70"/>
      <c r="P180" s="70"/>
      <c r="Q180" s="70"/>
      <c r="R180" s="70"/>
      <c r="AJ180" s="1"/>
      <c r="AK180" s="1"/>
      <c r="AN180" s="1"/>
      <c r="AO180" s="1"/>
      <c r="AP180" s="1"/>
      <c r="AQ180" s="1"/>
      <c r="AR180" s="1"/>
      <c r="AS180" s="1"/>
      <c r="AT180" s="1"/>
    </row>
    <row r="181" customFormat="false" ht="12.75" hidden="false" customHeight="true" outlineLevel="0" collapsed="false">
      <c r="A181" s="9"/>
      <c r="B181" s="439"/>
      <c r="C181" s="437"/>
      <c r="D181" s="437"/>
      <c r="E181" s="9"/>
      <c r="F181" s="437"/>
      <c r="G181" s="70"/>
      <c r="H181" s="70"/>
      <c r="I181" s="70"/>
      <c r="K181" s="70"/>
      <c r="L181" s="70"/>
      <c r="M181" s="70"/>
      <c r="N181" s="345"/>
      <c r="O181" s="70"/>
      <c r="P181" s="70"/>
      <c r="Q181" s="70"/>
      <c r="R181" s="70"/>
      <c r="AJ181" s="1"/>
      <c r="AK181" s="1"/>
      <c r="AN181" s="1"/>
      <c r="AO181" s="1"/>
      <c r="AP181" s="1"/>
      <c r="AQ181" s="1"/>
      <c r="AR181" s="1"/>
      <c r="AS181" s="1"/>
      <c r="AT181" s="1"/>
    </row>
    <row r="182" customFormat="false" ht="12.75" hidden="false" customHeight="true" outlineLevel="0" collapsed="false">
      <c r="A182" s="9"/>
      <c r="B182" s="442"/>
      <c r="C182" s="443"/>
      <c r="D182" s="443"/>
      <c r="E182" s="9"/>
      <c r="F182" s="443"/>
      <c r="G182" s="70"/>
      <c r="H182" s="70"/>
      <c r="I182" s="70"/>
      <c r="K182" s="70"/>
      <c r="L182" s="70"/>
      <c r="M182" s="70"/>
      <c r="N182" s="345"/>
      <c r="O182" s="70"/>
      <c r="P182" s="70"/>
      <c r="Q182" s="70"/>
      <c r="R182" s="70"/>
      <c r="AJ182" s="1"/>
      <c r="AK182" s="1"/>
      <c r="AN182" s="1"/>
      <c r="AO182" s="1"/>
      <c r="AP182" s="1"/>
      <c r="AQ182" s="1"/>
      <c r="AR182" s="1"/>
      <c r="AS182" s="1"/>
      <c r="AT182" s="1"/>
    </row>
    <row r="183" customFormat="false" ht="12.75" hidden="false" customHeight="true" outlineLevel="0" collapsed="false">
      <c r="A183" s="9"/>
      <c r="B183" s="9"/>
      <c r="C183" s="9"/>
      <c r="D183" s="9"/>
      <c r="E183" s="9"/>
      <c r="F183" s="9"/>
      <c r="G183" s="70"/>
      <c r="H183" s="70"/>
      <c r="I183" s="70"/>
      <c r="K183" s="70"/>
      <c r="L183" s="70"/>
      <c r="M183" s="70"/>
      <c r="N183" s="345"/>
      <c r="O183" s="70"/>
      <c r="P183" s="70"/>
      <c r="Q183" s="70"/>
      <c r="R183" s="70"/>
      <c r="AJ183" s="1"/>
      <c r="AK183" s="1"/>
      <c r="AN183" s="1"/>
      <c r="AO183" s="1"/>
      <c r="AP183" s="1"/>
      <c r="AQ183" s="1"/>
      <c r="AR183" s="1"/>
      <c r="AS183" s="1"/>
      <c r="AT183" s="1"/>
    </row>
    <row r="184" customFormat="false" ht="12.75" hidden="false" customHeight="true" outlineLevel="0" collapsed="false">
      <c r="A184" s="444"/>
      <c r="B184" s="444"/>
      <c r="C184" s="437"/>
      <c r="D184" s="437"/>
      <c r="E184" s="437"/>
      <c r="F184" s="70"/>
      <c r="K184" s="70"/>
      <c r="L184" s="70"/>
      <c r="M184" s="70"/>
      <c r="N184" s="345"/>
      <c r="O184" s="70"/>
      <c r="P184" s="70"/>
      <c r="Q184" s="70"/>
      <c r="R184" s="70"/>
      <c r="AJ184" s="1"/>
      <c r="AK184" s="1"/>
      <c r="AN184" s="1"/>
      <c r="AO184" s="1"/>
      <c r="AP184" s="1"/>
      <c r="AQ184" s="1"/>
      <c r="AR184" s="1"/>
      <c r="AS184" s="1"/>
      <c r="AT184" s="1"/>
    </row>
    <row r="185" customFormat="false" ht="12.75" hidden="false" customHeight="true" outlineLevel="0" collapsed="false">
      <c r="A185" s="346" t="s">
        <v>262</v>
      </c>
      <c r="B185" s="349"/>
      <c r="C185" s="70"/>
      <c r="D185" s="445" t="s">
        <v>263</v>
      </c>
      <c r="E185" s="445"/>
      <c r="F185" s="445"/>
      <c r="G185" s="445"/>
      <c r="H185" s="445"/>
      <c r="I185" s="445"/>
      <c r="J185" s="445"/>
      <c r="K185" s="345"/>
      <c r="L185" s="70"/>
      <c r="M185" s="70"/>
      <c r="N185" s="70"/>
      <c r="O185" s="70"/>
      <c r="AG185" s="1"/>
      <c r="AH185" s="1"/>
      <c r="AK185" s="1"/>
      <c r="AL185" s="1"/>
      <c r="AM185" s="1"/>
      <c r="AN185" s="1"/>
      <c r="AO185" s="1"/>
      <c r="AP185" s="1"/>
      <c r="AQ185" s="1"/>
    </row>
    <row r="186" customFormat="false" ht="12.75" hidden="false" customHeight="true" outlineLevel="0" collapsed="false">
      <c r="A186" s="446" t="s">
        <v>238</v>
      </c>
      <c r="B186" s="447" t="s">
        <v>264</v>
      </c>
      <c r="D186" s="448" t="s">
        <v>265</v>
      </c>
      <c r="E186" s="449" t="s">
        <v>266</v>
      </c>
      <c r="F186" s="449"/>
      <c r="G186" s="449"/>
      <c r="H186" s="449"/>
      <c r="I186" s="449"/>
      <c r="J186" s="450" t="s">
        <v>264</v>
      </c>
      <c r="K186" s="345"/>
      <c r="L186" s="70"/>
      <c r="M186" s="70"/>
      <c r="N186" s="70"/>
      <c r="O186" s="70"/>
      <c r="AG186" s="1"/>
      <c r="AH186" s="1"/>
      <c r="AK186" s="1"/>
      <c r="AL186" s="1"/>
      <c r="AM186" s="1"/>
      <c r="AN186" s="1"/>
      <c r="AO186" s="1"/>
      <c r="AP186" s="1"/>
      <c r="AQ186" s="1"/>
    </row>
    <row r="187" customFormat="false" ht="12.75" hidden="false" customHeight="true" outlineLevel="0" collapsed="false">
      <c r="A187" s="451" t="s">
        <v>267</v>
      </c>
      <c r="B187" s="452"/>
      <c r="D187" s="453"/>
      <c r="E187" s="454"/>
      <c r="F187" s="454"/>
      <c r="G187" s="70"/>
      <c r="H187" s="1"/>
      <c r="I187" s="455"/>
      <c r="J187" s="456"/>
      <c r="K187" s="345"/>
      <c r="L187" s="70"/>
      <c r="M187" s="70"/>
      <c r="N187" s="70"/>
      <c r="O187" s="70"/>
      <c r="AG187" s="1"/>
      <c r="AH187" s="1"/>
      <c r="AK187" s="1"/>
      <c r="AL187" s="1"/>
      <c r="AM187" s="1"/>
      <c r="AN187" s="1"/>
      <c r="AO187" s="1"/>
      <c r="AP187" s="1"/>
      <c r="AQ187" s="1"/>
    </row>
    <row r="188" customFormat="false" ht="12.75" hidden="false" customHeight="true" outlineLevel="0" collapsed="false">
      <c r="A188" s="457" t="n">
        <v>35079</v>
      </c>
      <c r="B188" s="458"/>
      <c r="D188" s="459"/>
      <c r="E188" s="9"/>
      <c r="F188" s="9"/>
      <c r="G188" s="48"/>
      <c r="H188" s="1"/>
      <c r="I188" s="455"/>
      <c r="J188" s="456"/>
      <c r="K188" s="345"/>
      <c r="L188" s="70"/>
      <c r="M188" s="70"/>
      <c r="N188" s="70"/>
      <c r="O188" s="70"/>
      <c r="AG188" s="1"/>
      <c r="AH188" s="1"/>
      <c r="AK188" s="1"/>
      <c r="AL188" s="1"/>
      <c r="AM188" s="1"/>
      <c r="AN188" s="1"/>
      <c r="AO188" s="1"/>
      <c r="AP188" s="1"/>
      <c r="AQ188" s="1"/>
    </row>
    <row r="189" customFormat="false" ht="12.75" hidden="false" customHeight="true" outlineLevel="0" collapsed="false">
      <c r="A189" s="457" t="n">
        <v>35111</v>
      </c>
      <c r="B189" s="458"/>
      <c r="D189" s="459"/>
      <c r="E189" s="70"/>
      <c r="F189" s="70"/>
      <c r="G189" s="1"/>
      <c r="H189" s="1"/>
      <c r="I189" s="455"/>
      <c r="J189" s="456"/>
      <c r="K189" s="345"/>
      <c r="L189" s="70"/>
      <c r="M189" s="70"/>
      <c r="N189" s="70"/>
      <c r="O189" s="70"/>
      <c r="AG189" s="1"/>
      <c r="AH189" s="1"/>
      <c r="AK189" s="1"/>
      <c r="AL189" s="1"/>
      <c r="AM189" s="1"/>
      <c r="AN189" s="1"/>
      <c r="AO189" s="1"/>
      <c r="AP189" s="1"/>
      <c r="AQ189" s="1"/>
    </row>
    <row r="190" customFormat="false" ht="12.75" hidden="false" customHeight="true" outlineLevel="0" collapsed="false">
      <c r="A190" s="457" t="n">
        <v>35143</v>
      </c>
      <c r="B190" s="458"/>
      <c r="D190" s="459"/>
      <c r="E190" s="70"/>
      <c r="F190" s="70"/>
      <c r="G190" s="1"/>
      <c r="H190" s="1"/>
      <c r="I190" s="460"/>
      <c r="J190" s="461"/>
      <c r="K190" s="345"/>
      <c r="L190" s="70"/>
      <c r="M190" s="70"/>
      <c r="N190" s="70"/>
      <c r="O190" s="70"/>
      <c r="AG190" s="1"/>
      <c r="AH190" s="1"/>
      <c r="AK190" s="1"/>
      <c r="AL190" s="1"/>
      <c r="AM190" s="1"/>
      <c r="AN190" s="1"/>
      <c r="AO190" s="1"/>
      <c r="AP190" s="1"/>
      <c r="AQ190" s="1"/>
    </row>
    <row r="191" customFormat="false" ht="12.75" hidden="false" customHeight="true" outlineLevel="0" collapsed="false">
      <c r="A191" s="457" t="n">
        <v>35175</v>
      </c>
      <c r="B191" s="458"/>
      <c r="D191" s="459"/>
      <c r="E191" s="70"/>
      <c r="F191" s="70"/>
      <c r="G191" s="1"/>
      <c r="H191" s="1"/>
      <c r="I191" s="460"/>
      <c r="J191" s="456"/>
      <c r="K191" s="345"/>
      <c r="L191" s="70"/>
      <c r="M191" s="70"/>
      <c r="N191" s="70"/>
      <c r="O191" s="70"/>
      <c r="AG191" s="1"/>
      <c r="AH191" s="1"/>
      <c r="AK191" s="1"/>
      <c r="AL191" s="1"/>
      <c r="AM191" s="1"/>
      <c r="AN191" s="1"/>
      <c r="AO191" s="1"/>
      <c r="AP191" s="1"/>
      <c r="AQ191" s="1"/>
    </row>
    <row r="192" customFormat="false" ht="12.75" hidden="false" customHeight="true" outlineLevel="0" collapsed="false">
      <c r="A192" s="457" t="n">
        <v>35207</v>
      </c>
      <c r="B192" s="458"/>
      <c r="D192" s="459"/>
      <c r="E192" s="70"/>
      <c r="F192" s="70"/>
      <c r="G192" s="1"/>
      <c r="H192" s="1"/>
      <c r="I192" s="460"/>
      <c r="J192" s="456"/>
      <c r="K192" s="70"/>
      <c r="L192" s="345"/>
      <c r="M192" s="70"/>
      <c r="N192" s="70"/>
      <c r="O192" s="70"/>
      <c r="P192" s="70"/>
      <c r="AH192" s="1"/>
      <c r="AI192" s="1"/>
      <c r="AL192" s="1"/>
      <c r="AM192" s="1"/>
      <c r="AN192" s="1"/>
      <c r="AO192" s="1"/>
      <c r="AP192" s="1"/>
      <c r="AQ192" s="1"/>
    </row>
    <row r="193" customFormat="false" ht="12.75" hidden="false" customHeight="true" outlineLevel="0" collapsed="false">
      <c r="A193" s="457" t="n">
        <v>35239</v>
      </c>
      <c r="B193" s="458"/>
      <c r="D193" s="459"/>
      <c r="E193" s="1"/>
      <c r="F193" s="1"/>
      <c r="G193" s="1"/>
      <c r="H193" s="1"/>
      <c r="I193" s="455"/>
      <c r="J193" s="461"/>
      <c r="K193" s="70"/>
      <c r="L193" s="345"/>
      <c r="M193" s="70"/>
      <c r="N193" s="70"/>
      <c r="O193" s="70"/>
      <c r="P193" s="70"/>
      <c r="AH193" s="1"/>
      <c r="AI193" s="1"/>
      <c r="AL193" s="1"/>
      <c r="AM193" s="1"/>
      <c r="AN193" s="1"/>
      <c r="AO193" s="1"/>
      <c r="AP193" s="1"/>
      <c r="AQ193" s="1"/>
    </row>
    <row r="194" customFormat="false" ht="12.75" hidden="false" customHeight="true" outlineLevel="0" collapsed="false">
      <c r="A194" s="457" t="n">
        <v>35271</v>
      </c>
      <c r="B194" s="458"/>
      <c r="D194" s="459"/>
      <c r="E194" s="70"/>
      <c r="F194" s="70"/>
      <c r="G194" s="1"/>
      <c r="H194" s="1"/>
      <c r="I194" s="460"/>
      <c r="J194" s="461"/>
      <c r="K194" s="70"/>
      <c r="L194" s="345"/>
      <c r="M194" s="70"/>
      <c r="N194" s="70"/>
      <c r="O194" s="70"/>
      <c r="P194" s="70"/>
      <c r="AH194" s="1"/>
      <c r="AI194" s="1"/>
      <c r="AL194" s="1"/>
      <c r="AM194" s="1"/>
      <c r="AN194" s="1"/>
      <c r="AO194" s="1"/>
      <c r="AP194" s="1"/>
      <c r="AQ194" s="1"/>
    </row>
    <row r="195" customFormat="false" ht="12.75" hidden="false" customHeight="true" outlineLevel="0" collapsed="false">
      <c r="A195" s="457" t="n">
        <v>35303</v>
      </c>
      <c r="B195" s="458"/>
      <c r="D195" s="459"/>
      <c r="E195" s="70"/>
      <c r="F195" s="70"/>
      <c r="G195" s="1"/>
      <c r="H195" s="1"/>
      <c r="I195" s="460"/>
      <c r="J195" s="456"/>
      <c r="K195" s="70"/>
      <c r="L195" s="345"/>
      <c r="M195" s="70"/>
      <c r="N195" s="70"/>
      <c r="O195" s="70"/>
      <c r="P195" s="70"/>
      <c r="AH195" s="1"/>
      <c r="AI195" s="1"/>
      <c r="AL195" s="1"/>
      <c r="AM195" s="1"/>
      <c r="AN195" s="1"/>
      <c r="AO195" s="1"/>
      <c r="AP195" s="1"/>
      <c r="AQ195" s="1"/>
    </row>
    <row r="196" customFormat="false" ht="12.75" hidden="false" customHeight="true" outlineLevel="0" collapsed="false">
      <c r="A196" s="457" t="n">
        <v>35335</v>
      </c>
      <c r="B196" s="458"/>
      <c r="D196" s="459"/>
      <c r="E196" s="70"/>
      <c r="F196" s="70"/>
      <c r="G196" s="1"/>
      <c r="H196" s="1"/>
      <c r="I196" s="460"/>
      <c r="J196" s="456"/>
      <c r="AF196" s="70"/>
      <c r="AH196" s="70"/>
      <c r="AI196" s="4"/>
      <c r="AJ196" s="222"/>
      <c r="AK196" s="2"/>
    </row>
    <row r="197" customFormat="false" ht="12.75" hidden="false" customHeight="true" outlineLevel="0" collapsed="false">
      <c r="A197" s="457" t="n">
        <v>35367</v>
      </c>
      <c r="B197" s="458"/>
      <c r="D197" s="459"/>
      <c r="E197" s="70"/>
      <c r="F197" s="70"/>
      <c r="G197" s="1"/>
      <c r="H197" s="1"/>
      <c r="I197" s="460"/>
      <c r="J197" s="456"/>
      <c r="AF197" s="70"/>
      <c r="AH197" s="70"/>
      <c r="AI197" s="4"/>
      <c r="AJ197" s="222"/>
      <c r="AK197" s="2"/>
    </row>
    <row r="198" customFormat="false" ht="12.75" hidden="false" customHeight="true" outlineLevel="0" collapsed="false">
      <c r="A198" s="457" t="n">
        <v>35399</v>
      </c>
      <c r="B198" s="458"/>
      <c r="D198" s="459"/>
      <c r="E198" s="70"/>
      <c r="F198" s="70"/>
      <c r="G198" s="1"/>
      <c r="H198" s="1"/>
      <c r="I198" s="460"/>
      <c r="J198" s="456"/>
      <c r="AF198" s="70"/>
      <c r="AH198" s="70"/>
      <c r="AI198" s="4"/>
      <c r="AJ198" s="222"/>
      <c r="AK198" s="2"/>
    </row>
    <row r="199" customFormat="false" ht="12.75" hidden="false" customHeight="true" outlineLevel="0" collapsed="false">
      <c r="A199" s="457" t="n">
        <v>35430</v>
      </c>
      <c r="B199" s="458"/>
      <c r="D199" s="459"/>
      <c r="E199" s="70"/>
      <c r="F199" s="70"/>
      <c r="G199" s="1"/>
      <c r="H199" s="1"/>
      <c r="I199" s="460"/>
      <c r="J199" s="456"/>
      <c r="AI199" s="1"/>
      <c r="AJ199" s="222"/>
      <c r="AK199" s="2"/>
    </row>
    <row r="200" customFormat="false" ht="12.75" hidden="false" customHeight="true" outlineLevel="0" collapsed="false">
      <c r="A200" s="457" t="n">
        <v>35431</v>
      </c>
      <c r="B200" s="458"/>
      <c r="D200" s="459"/>
      <c r="E200" s="70"/>
      <c r="F200" s="70"/>
      <c r="G200" s="1"/>
      <c r="H200" s="1"/>
      <c r="I200" s="460"/>
      <c r="J200" s="456"/>
      <c r="AG200" s="1"/>
      <c r="AH200" s="9"/>
      <c r="AI200" s="9"/>
      <c r="AJ200" s="1"/>
      <c r="AK200" s="1"/>
    </row>
    <row r="201" customFormat="false" ht="12.75" hidden="false" customHeight="true" outlineLevel="0" collapsed="false">
      <c r="A201" s="457" t="n">
        <v>35462</v>
      </c>
      <c r="B201" s="458"/>
      <c r="D201" s="459"/>
      <c r="E201" s="70"/>
      <c r="F201" s="70"/>
      <c r="G201" s="1"/>
      <c r="H201" s="1"/>
      <c r="I201" s="460"/>
      <c r="J201" s="456"/>
      <c r="K201" s="1"/>
      <c r="L201" s="1"/>
      <c r="M201" s="1"/>
      <c r="N201" s="1"/>
    </row>
    <row r="202" customFormat="false" ht="12.75" hidden="false" customHeight="true" outlineLevel="0" collapsed="false">
      <c r="A202" s="457" t="n">
        <v>35490</v>
      </c>
      <c r="B202" s="458"/>
      <c r="D202" s="459"/>
      <c r="E202" s="70"/>
      <c r="F202" s="70"/>
      <c r="G202" s="1"/>
      <c r="H202" s="1"/>
      <c r="I202" s="460"/>
      <c r="J202" s="456"/>
      <c r="K202" s="1"/>
      <c r="L202" s="1"/>
      <c r="M202" s="1"/>
      <c r="N202" s="1"/>
    </row>
    <row r="203" customFormat="false" ht="12.75" hidden="false" customHeight="true" outlineLevel="0" collapsed="false">
      <c r="A203" s="457" t="n">
        <v>35521</v>
      </c>
      <c r="B203" s="462" t="n">
        <f aca="false">E87+E88</f>
        <v>0</v>
      </c>
      <c r="D203" s="459"/>
      <c r="E203" s="70"/>
      <c r="F203" s="70"/>
      <c r="G203" s="1"/>
      <c r="H203" s="1"/>
      <c r="I203" s="460"/>
      <c r="J203" s="456"/>
      <c r="K203" s="1"/>
      <c r="L203" s="1"/>
      <c r="M203" s="1"/>
      <c r="N203" s="1"/>
    </row>
    <row r="204" customFormat="false" ht="12.75" hidden="false" customHeight="true" outlineLevel="0" collapsed="false">
      <c r="A204" s="457" t="n">
        <v>35551</v>
      </c>
      <c r="B204" s="462"/>
      <c r="D204" s="459"/>
      <c r="E204" s="70"/>
      <c r="F204" s="70"/>
      <c r="G204" s="1"/>
      <c r="H204" s="1"/>
      <c r="I204" s="460"/>
      <c r="J204" s="456"/>
      <c r="K204" s="1"/>
      <c r="L204" s="1"/>
      <c r="M204" s="1"/>
      <c r="N204" s="1"/>
    </row>
    <row r="205" customFormat="false" ht="12.75" hidden="false" customHeight="true" outlineLevel="0" collapsed="false">
      <c r="A205" s="457" t="n">
        <v>35582</v>
      </c>
      <c r="B205" s="462"/>
      <c r="D205" s="459"/>
      <c r="E205" s="70"/>
      <c r="F205" s="70"/>
      <c r="G205" s="1"/>
      <c r="H205" s="1"/>
      <c r="I205" s="460"/>
      <c r="J205" s="456"/>
      <c r="K205" s="1"/>
      <c r="L205" s="1"/>
      <c r="M205" s="1"/>
      <c r="N205" s="1"/>
    </row>
    <row r="206" customFormat="false" ht="12.75" hidden="false" customHeight="true" outlineLevel="0" collapsed="false">
      <c r="A206" s="457" t="n">
        <v>35612</v>
      </c>
      <c r="B206" s="462"/>
      <c r="D206" s="459"/>
      <c r="E206" s="70"/>
      <c r="F206" s="70"/>
      <c r="G206" s="1"/>
      <c r="H206" s="1"/>
      <c r="I206" s="460"/>
      <c r="J206" s="456"/>
      <c r="K206" s="1"/>
      <c r="L206" s="1"/>
      <c r="M206" s="1"/>
      <c r="N206" s="1"/>
    </row>
    <row r="207" customFormat="false" ht="12.75" hidden="false" customHeight="true" outlineLevel="0" collapsed="false">
      <c r="A207" s="457" t="n">
        <v>35643</v>
      </c>
      <c r="B207" s="462"/>
      <c r="D207" s="459"/>
      <c r="E207" s="70"/>
      <c r="F207" s="70"/>
      <c r="G207" s="1"/>
      <c r="H207" s="1"/>
      <c r="I207" s="460"/>
      <c r="J207" s="456"/>
      <c r="K207" s="1"/>
      <c r="L207" s="1"/>
      <c r="M207" s="1"/>
      <c r="N207" s="1"/>
    </row>
    <row r="208" customFormat="false" ht="12.75" hidden="false" customHeight="true" outlineLevel="0" collapsed="false">
      <c r="A208" s="457" t="n">
        <v>35674</v>
      </c>
      <c r="B208" s="462"/>
      <c r="D208" s="459"/>
      <c r="E208" s="70"/>
      <c r="F208" s="70"/>
      <c r="G208" s="1"/>
      <c r="H208" s="1"/>
      <c r="I208" s="460"/>
      <c r="J208" s="456"/>
      <c r="K208" s="1"/>
      <c r="L208" s="1"/>
      <c r="M208" s="1"/>
      <c r="N208" s="1"/>
    </row>
    <row r="209" customFormat="false" ht="12.75" hidden="false" customHeight="true" outlineLevel="0" collapsed="false">
      <c r="A209" s="457" t="n">
        <v>35704</v>
      </c>
      <c r="B209" s="462"/>
      <c r="D209" s="459"/>
      <c r="E209" s="70"/>
      <c r="F209" s="70"/>
      <c r="G209" s="1"/>
      <c r="H209" s="1"/>
      <c r="I209" s="460"/>
      <c r="J209" s="456"/>
      <c r="K209" s="1"/>
      <c r="L209" s="1"/>
      <c r="M209" s="1"/>
      <c r="N209" s="1"/>
    </row>
    <row r="210" customFormat="false" ht="12.75" hidden="false" customHeight="true" outlineLevel="0" collapsed="false">
      <c r="A210" s="457" t="n">
        <v>35735</v>
      </c>
      <c r="B210" s="462"/>
      <c r="D210" s="459"/>
      <c r="E210" s="70"/>
      <c r="F210" s="70"/>
      <c r="G210" s="1"/>
      <c r="H210" s="1"/>
      <c r="I210" s="460"/>
      <c r="J210" s="456"/>
      <c r="K210" s="1"/>
      <c r="L210" s="1"/>
      <c r="M210" s="1"/>
      <c r="N210" s="1"/>
    </row>
    <row r="211" customFormat="false" ht="12.75" hidden="false" customHeight="true" outlineLevel="0" collapsed="false">
      <c r="A211" s="457" t="n">
        <v>35765</v>
      </c>
      <c r="B211" s="462"/>
      <c r="D211" s="459"/>
      <c r="E211" s="70"/>
      <c r="F211" s="70"/>
      <c r="G211" s="1"/>
      <c r="H211" s="1"/>
      <c r="I211" s="460"/>
      <c r="J211" s="456"/>
      <c r="K211" s="1"/>
      <c r="L211" s="1"/>
      <c r="M211" s="1"/>
      <c r="N211" s="1"/>
    </row>
    <row r="212" customFormat="false" ht="12.75" hidden="false" customHeight="true" outlineLevel="0" collapsed="false">
      <c r="A212" s="457" t="n">
        <v>35796</v>
      </c>
      <c r="B212" s="456"/>
      <c r="D212" s="459"/>
      <c r="E212" s="70"/>
      <c r="F212" s="70"/>
      <c r="G212" s="1"/>
      <c r="H212" s="1"/>
      <c r="I212" s="460"/>
      <c r="J212" s="456"/>
      <c r="K212" s="1"/>
      <c r="L212" s="1"/>
      <c r="M212" s="1"/>
      <c r="N212" s="1"/>
    </row>
    <row r="213" customFormat="false" ht="12.75" hidden="false" customHeight="true" outlineLevel="0" collapsed="false">
      <c r="A213" s="457" t="n">
        <v>35827</v>
      </c>
      <c r="B213" s="456" t="n">
        <f aca="false">E87+E88+E99</f>
        <v>0</v>
      </c>
      <c r="D213" s="459"/>
      <c r="E213" s="70"/>
      <c r="F213" s="70"/>
      <c r="G213" s="1"/>
      <c r="H213" s="1"/>
      <c r="I213" s="460"/>
      <c r="J213" s="456"/>
      <c r="K213" s="1"/>
      <c r="L213" s="1"/>
      <c r="M213" s="1"/>
      <c r="N213" s="1"/>
    </row>
    <row r="214" customFormat="false" ht="12.75" hidden="false" customHeight="true" outlineLevel="0" collapsed="false">
      <c r="A214" s="457" t="n">
        <v>35855</v>
      </c>
      <c r="B214" s="456"/>
      <c r="D214" s="459"/>
      <c r="E214" s="70"/>
      <c r="F214" s="70"/>
      <c r="G214" s="1"/>
      <c r="H214" s="1"/>
      <c r="I214" s="460"/>
      <c r="J214" s="456"/>
      <c r="K214" s="1"/>
      <c r="L214" s="1"/>
      <c r="M214" s="1"/>
      <c r="N214" s="1"/>
    </row>
    <row r="215" customFormat="false" ht="12.75" hidden="false" customHeight="true" outlineLevel="0" collapsed="false">
      <c r="A215" s="457" t="n">
        <v>35886</v>
      </c>
      <c r="B215" s="456"/>
      <c r="D215" s="459"/>
      <c r="E215" s="70"/>
      <c r="F215" s="70"/>
      <c r="G215" s="1"/>
      <c r="H215" s="1"/>
      <c r="I215" s="460"/>
      <c r="J215" s="456"/>
      <c r="K215" s="1"/>
      <c r="L215" s="1"/>
      <c r="M215" s="1"/>
      <c r="N215" s="1"/>
    </row>
    <row r="216" customFormat="false" ht="12.75" hidden="false" customHeight="true" outlineLevel="0" collapsed="false">
      <c r="A216" s="457" t="n">
        <v>35916</v>
      </c>
      <c r="B216" s="456"/>
      <c r="D216" s="459"/>
      <c r="E216" s="70"/>
      <c r="F216" s="70"/>
      <c r="G216" s="1"/>
      <c r="H216" s="1"/>
      <c r="I216" s="460"/>
      <c r="J216" s="456"/>
      <c r="K216" s="1"/>
      <c r="L216" s="1"/>
      <c r="M216" s="1"/>
      <c r="N216" s="1"/>
    </row>
    <row r="217" customFormat="false" ht="12.75" hidden="false" customHeight="true" outlineLevel="0" collapsed="false">
      <c r="A217" s="457" t="n">
        <v>35947</v>
      </c>
      <c r="B217" s="456"/>
      <c r="D217" s="459"/>
      <c r="E217" s="70"/>
      <c r="F217" s="70"/>
      <c r="G217" s="1"/>
      <c r="H217" s="1"/>
      <c r="I217" s="460"/>
      <c r="J217" s="456"/>
      <c r="K217" s="1"/>
      <c r="L217" s="1"/>
      <c r="M217" s="1"/>
      <c r="N217" s="1"/>
    </row>
    <row r="218" customFormat="false" ht="12.75" hidden="false" customHeight="true" outlineLevel="0" collapsed="false">
      <c r="A218" s="457"/>
      <c r="B218" s="456"/>
      <c r="D218" s="459"/>
      <c r="E218" s="70"/>
      <c r="F218" s="70"/>
      <c r="G218" s="1"/>
      <c r="H218" s="1"/>
      <c r="I218" s="460"/>
      <c r="J218" s="456"/>
      <c r="K218" s="1"/>
      <c r="L218" s="1"/>
      <c r="M218" s="1"/>
      <c r="N218" s="1"/>
    </row>
    <row r="219" customFormat="false" ht="12.75" hidden="false" customHeight="true" outlineLevel="0" collapsed="false">
      <c r="A219" s="457"/>
      <c r="B219" s="463"/>
      <c r="D219" s="459"/>
      <c r="E219" s="70"/>
      <c r="F219" s="70"/>
      <c r="G219" s="1"/>
      <c r="H219" s="1"/>
      <c r="I219" s="460"/>
      <c r="J219" s="463"/>
      <c r="K219" s="1"/>
      <c r="L219" s="1"/>
      <c r="M219" s="1"/>
      <c r="N219" s="1"/>
    </row>
    <row r="220" customFormat="false" ht="12.75" hidden="false" customHeight="true" outlineLevel="0" collapsed="false">
      <c r="A220" s="464" t="s">
        <v>76</v>
      </c>
      <c r="B220" s="465" t="n">
        <f aca="false">SUM(B187:B219)</f>
        <v>0</v>
      </c>
      <c r="D220" s="466"/>
      <c r="E220" s="70"/>
      <c r="F220" s="70"/>
      <c r="G220" s="1"/>
      <c r="H220" s="1"/>
      <c r="I220" s="467" t="s">
        <v>268</v>
      </c>
      <c r="J220" s="465" t="n">
        <f aca="false">SUM(J187:J219)</f>
        <v>0</v>
      </c>
      <c r="K220" s="1"/>
      <c r="L220" s="1"/>
      <c r="M220" s="1"/>
      <c r="N220" s="1"/>
    </row>
    <row r="221" customFormat="false" ht="12.75" hidden="false" customHeight="true" outlineLevel="0" collapsed="false">
      <c r="A221" s="468"/>
      <c r="B221" s="434"/>
      <c r="D221" s="469"/>
      <c r="E221" s="432"/>
      <c r="F221" s="432"/>
      <c r="G221" s="432"/>
      <c r="H221" s="432"/>
      <c r="I221" s="432"/>
      <c r="J221" s="434"/>
      <c r="K221" s="1"/>
      <c r="L221" s="1"/>
      <c r="M221" s="1"/>
      <c r="N221" s="1"/>
    </row>
    <row r="222" customFormat="false" ht="12.75" hidden="false" customHeight="true" outlineLevel="0" collapsed="false">
      <c r="A222" s="70"/>
      <c r="B222" s="70"/>
      <c r="D222" s="176"/>
      <c r="E222" s="70"/>
      <c r="F222" s="70"/>
      <c r="G222" s="70"/>
      <c r="H222" s="70"/>
      <c r="I222" s="70"/>
      <c r="J222" s="70"/>
      <c r="K222" s="1"/>
      <c r="L222" s="1"/>
      <c r="M222" s="1"/>
      <c r="N222" s="1"/>
    </row>
    <row r="223" customFormat="false" ht="12.75" hidden="false" customHeight="true" outlineLevel="0" collapsed="false">
      <c r="A223" s="70"/>
      <c r="B223" s="70"/>
      <c r="D223" s="176"/>
      <c r="E223" s="70"/>
      <c r="F223" s="70"/>
      <c r="G223" s="70"/>
      <c r="H223" s="70"/>
      <c r="I223" s="70"/>
      <c r="J223" s="70"/>
      <c r="K223" s="1"/>
      <c r="L223" s="1"/>
      <c r="M223" s="1"/>
      <c r="N223" s="1"/>
    </row>
    <row r="224" customFormat="false" ht="12.75" hidden="false" customHeight="true" outlineLevel="0" collapsed="false">
      <c r="A224" s="1"/>
      <c r="B224" s="1"/>
      <c r="C224" s="1"/>
      <c r="D224" s="1"/>
      <c r="E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</row>
    <row r="225" customFormat="false" ht="12.75" hidden="false" customHeight="true" outlineLevel="0" collapsed="false">
      <c r="A225" s="470" t="s">
        <v>269</v>
      </c>
      <c r="B225" s="471"/>
      <c r="C225" s="471"/>
      <c r="D225" s="471"/>
      <c r="E225" s="471"/>
      <c r="F225" s="471"/>
      <c r="G225" s="471"/>
      <c r="H225" s="471"/>
      <c r="I225" s="471"/>
      <c r="J225" s="471"/>
      <c r="K225" s="471"/>
      <c r="L225" s="471"/>
      <c r="M225" s="472"/>
      <c r="N225" s="70"/>
      <c r="P225" s="1"/>
      <c r="Q225" s="1"/>
      <c r="R225" s="1"/>
      <c r="S225" s="1"/>
    </row>
    <row r="226" customFormat="false" ht="12.75" hidden="false" customHeight="true" outlineLevel="0" collapsed="false">
      <c r="A226" s="473" t="s">
        <v>265</v>
      </c>
      <c r="B226" s="474" t="s">
        <v>270</v>
      </c>
      <c r="C226" s="475" t="s">
        <v>271</v>
      </c>
      <c r="D226" s="476" t="s">
        <v>266</v>
      </c>
      <c r="E226" s="476"/>
      <c r="F226" s="476"/>
      <c r="G226" s="476"/>
      <c r="H226" s="476"/>
      <c r="I226" s="476"/>
      <c r="J226" s="476"/>
      <c r="K226" s="476"/>
      <c r="L226" s="476"/>
      <c r="M226" s="477" t="s">
        <v>264</v>
      </c>
      <c r="N226" s="1"/>
      <c r="P226" s="1"/>
      <c r="Q226" s="1"/>
      <c r="R226" s="1"/>
      <c r="S226" s="1"/>
    </row>
    <row r="227" customFormat="false" ht="12.75" hidden="false" customHeight="true" outlineLevel="0" collapsed="false">
      <c r="A227" s="478"/>
      <c r="B227" s="479"/>
      <c r="C227" s="460"/>
      <c r="D227" s="70"/>
      <c r="E227" s="70"/>
      <c r="F227" s="70"/>
      <c r="G227" s="70"/>
      <c r="H227" s="70"/>
      <c r="I227" s="70"/>
      <c r="J227" s="70"/>
      <c r="K227" s="70"/>
      <c r="L227" s="70"/>
      <c r="M227" s="480"/>
      <c r="N227" s="1"/>
      <c r="P227" s="1"/>
      <c r="Q227" s="1"/>
      <c r="R227" s="1"/>
      <c r="S227" s="1"/>
    </row>
    <row r="228" customFormat="false" ht="12.75" hidden="false" customHeight="true" outlineLevel="0" collapsed="false">
      <c r="A228" s="478"/>
      <c r="B228" s="479"/>
      <c r="C228" s="460"/>
      <c r="D228" s="70"/>
      <c r="E228" s="70"/>
      <c r="F228" s="70"/>
      <c r="G228" s="70"/>
      <c r="H228" s="70"/>
      <c r="I228" s="70"/>
      <c r="J228" s="70"/>
      <c r="K228" s="70"/>
      <c r="L228" s="70"/>
      <c r="M228" s="480"/>
      <c r="N228" s="1"/>
      <c r="P228" s="1"/>
      <c r="Q228" s="1"/>
      <c r="R228" s="1"/>
      <c r="S228" s="1"/>
    </row>
    <row r="229" customFormat="false" ht="12.75" hidden="false" customHeight="true" outlineLevel="0" collapsed="false">
      <c r="A229" s="478"/>
      <c r="B229" s="479"/>
      <c r="C229" s="460"/>
      <c r="D229" s="70"/>
      <c r="E229" s="70"/>
      <c r="F229" s="70"/>
      <c r="G229" s="70"/>
      <c r="H229" s="70"/>
      <c r="I229" s="70"/>
      <c r="J229" s="70"/>
      <c r="K229" s="70"/>
      <c r="L229" s="70"/>
      <c r="M229" s="480"/>
      <c r="N229" s="1"/>
      <c r="P229" s="1"/>
      <c r="Q229" s="1"/>
      <c r="R229" s="1"/>
      <c r="S229" s="1"/>
    </row>
    <row r="230" customFormat="false" ht="12.75" hidden="false" customHeight="true" outlineLevel="0" collapsed="false">
      <c r="A230" s="478"/>
      <c r="B230" s="479"/>
      <c r="C230" s="460"/>
      <c r="D230" s="70"/>
      <c r="E230" s="70"/>
      <c r="F230" s="70"/>
      <c r="G230" s="70"/>
      <c r="H230" s="70"/>
      <c r="I230" s="70"/>
      <c r="J230" s="70"/>
      <c r="K230" s="70"/>
      <c r="L230" s="70"/>
      <c r="M230" s="480"/>
      <c r="N230" s="1"/>
      <c r="P230" s="1"/>
      <c r="Q230" s="1"/>
      <c r="R230" s="1"/>
      <c r="S230" s="1"/>
    </row>
    <row r="231" customFormat="false" ht="12.75" hidden="false" customHeight="true" outlineLevel="0" collapsed="false">
      <c r="A231" s="478"/>
      <c r="B231" s="479"/>
      <c r="C231" s="460"/>
      <c r="D231" s="70"/>
      <c r="E231" s="70"/>
      <c r="F231" s="70"/>
      <c r="G231" s="70"/>
      <c r="H231" s="70"/>
      <c r="I231" s="70"/>
      <c r="J231" s="70"/>
      <c r="K231" s="70"/>
      <c r="L231" s="70"/>
      <c r="M231" s="480"/>
      <c r="N231" s="1"/>
      <c r="P231" s="1"/>
      <c r="Q231" s="1"/>
      <c r="R231" s="1"/>
      <c r="S231" s="1"/>
    </row>
    <row r="232" customFormat="false" ht="12.75" hidden="false" customHeight="true" outlineLevel="0" collapsed="false">
      <c r="A232" s="478"/>
      <c r="B232" s="479"/>
      <c r="C232" s="460"/>
      <c r="D232" s="70"/>
      <c r="E232" s="70"/>
      <c r="F232" s="70"/>
      <c r="G232" s="70"/>
      <c r="H232" s="70"/>
      <c r="I232" s="70"/>
      <c r="J232" s="70"/>
      <c r="K232" s="70"/>
      <c r="L232" s="70"/>
      <c r="M232" s="480"/>
      <c r="N232" s="1"/>
    </row>
    <row r="233" customFormat="false" ht="12.75" hidden="false" customHeight="true" outlineLevel="0" collapsed="false">
      <c r="A233" s="478"/>
      <c r="B233" s="479"/>
      <c r="C233" s="460"/>
      <c r="D233" s="70"/>
      <c r="E233" s="70"/>
      <c r="F233" s="70"/>
      <c r="G233" s="70"/>
      <c r="H233" s="70"/>
      <c r="I233" s="70"/>
      <c r="J233" s="70"/>
      <c r="K233" s="70"/>
      <c r="L233" s="70"/>
      <c r="M233" s="480"/>
      <c r="N233" s="1"/>
    </row>
    <row r="234" customFormat="false" ht="12.75" hidden="false" customHeight="true" outlineLevel="0" collapsed="false">
      <c r="A234" s="478"/>
      <c r="B234" s="479"/>
      <c r="C234" s="460"/>
      <c r="D234" s="70"/>
      <c r="E234" s="70"/>
      <c r="F234" s="70"/>
      <c r="G234" s="70"/>
      <c r="H234" s="70"/>
      <c r="I234" s="70"/>
      <c r="J234" s="70"/>
      <c r="K234" s="70"/>
      <c r="L234" s="70"/>
      <c r="M234" s="480"/>
      <c r="N234" s="1"/>
    </row>
    <row r="235" customFormat="false" ht="12.75" hidden="false" customHeight="true" outlineLevel="0" collapsed="false">
      <c r="A235" s="478"/>
      <c r="B235" s="479"/>
      <c r="C235" s="460"/>
      <c r="D235" s="70"/>
      <c r="E235" s="70"/>
      <c r="F235" s="70"/>
      <c r="G235" s="70"/>
      <c r="H235" s="70"/>
      <c r="I235" s="70"/>
      <c r="J235" s="70"/>
      <c r="K235" s="70"/>
      <c r="L235" s="70"/>
      <c r="M235" s="480"/>
      <c r="N235" s="1"/>
    </row>
    <row r="236" customFormat="false" ht="12.75" hidden="false" customHeight="true" outlineLevel="0" collapsed="false">
      <c r="A236" s="478"/>
      <c r="B236" s="479"/>
      <c r="C236" s="460"/>
      <c r="D236" s="70"/>
      <c r="E236" s="70"/>
      <c r="F236" s="70"/>
      <c r="G236" s="70"/>
      <c r="H236" s="70"/>
      <c r="I236" s="70"/>
      <c r="J236" s="70"/>
      <c r="K236" s="70"/>
      <c r="L236" s="70"/>
      <c r="M236" s="480"/>
      <c r="N236" s="1"/>
    </row>
    <row r="237" customFormat="false" ht="12.75" hidden="false" customHeight="true" outlineLevel="0" collapsed="false">
      <c r="A237" s="478"/>
      <c r="B237" s="479"/>
      <c r="C237" s="460"/>
      <c r="D237" s="70"/>
      <c r="E237" s="70"/>
      <c r="F237" s="70"/>
      <c r="G237" s="70"/>
      <c r="H237" s="70"/>
      <c r="I237" s="70"/>
      <c r="J237" s="70"/>
      <c r="K237" s="70"/>
      <c r="L237" s="70"/>
      <c r="M237" s="480"/>
      <c r="N237" s="1"/>
    </row>
    <row r="238" customFormat="false" ht="12.75" hidden="false" customHeight="true" outlineLevel="0" collapsed="false">
      <c r="A238" s="478"/>
      <c r="B238" s="479"/>
      <c r="C238" s="460"/>
      <c r="D238" s="70"/>
      <c r="E238" s="70"/>
      <c r="F238" s="70"/>
      <c r="G238" s="70"/>
      <c r="H238" s="70"/>
      <c r="I238" s="70"/>
      <c r="J238" s="70"/>
      <c r="K238" s="70"/>
      <c r="L238" s="70"/>
      <c r="M238" s="480"/>
      <c r="N238" s="1"/>
    </row>
    <row r="239" customFormat="false" ht="12.75" hidden="false" customHeight="true" outlineLevel="0" collapsed="false">
      <c r="A239" s="478"/>
      <c r="B239" s="479"/>
      <c r="C239" s="460"/>
      <c r="D239" s="70"/>
      <c r="E239" s="70"/>
      <c r="F239" s="70"/>
      <c r="G239" s="70"/>
      <c r="H239" s="70"/>
      <c r="I239" s="70"/>
      <c r="J239" s="70"/>
      <c r="K239" s="70"/>
      <c r="L239" s="70"/>
      <c r="M239" s="480"/>
      <c r="N239" s="1"/>
    </row>
    <row r="240" customFormat="false" ht="12.75" hidden="false" customHeight="true" outlineLevel="0" collapsed="false">
      <c r="A240" s="478"/>
      <c r="B240" s="479"/>
      <c r="C240" s="460"/>
      <c r="D240" s="70"/>
      <c r="E240" s="70"/>
      <c r="F240" s="70"/>
      <c r="G240" s="70"/>
      <c r="H240" s="70"/>
      <c r="I240" s="70"/>
      <c r="J240" s="70"/>
      <c r="K240" s="70"/>
      <c r="L240" s="70"/>
      <c r="M240" s="480"/>
      <c r="N240" s="1"/>
    </row>
    <row r="241" customFormat="false" ht="12.75" hidden="false" customHeight="true" outlineLevel="0" collapsed="false">
      <c r="A241" s="478"/>
      <c r="B241" s="481"/>
      <c r="C241" s="460"/>
      <c r="D241" s="70"/>
      <c r="E241" s="70"/>
      <c r="F241" s="70"/>
      <c r="G241" s="70"/>
      <c r="H241" s="70"/>
      <c r="I241" s="70"/>
      <c r="J241" s="70"/>
      <c r="K241" s="70"/>
      <c r="L241" s="70"/>
      <c r="M241" s="480"/>
      <c r="N241" s="1"/>
    </row>
    <row r="242" customFormat="false" ht="12.75" hidden="false" customHeight="true" outlineLevel="0" collapsed="false">
      <c r="A242" s="478"/>
      <c r="B242" s="481"/>
      <c r="C242" s="460"/>
      <c r="D242" s="70"/>
      <c r="E242" s="70"/>
      <c r="F242" s="70"/>
      <c r="G242" s="70"/>
      <c r="H242" s="70"/>
      <c r="I242" s="70"/>
      <c r="J242" s="70"/>
      <c r="K242" s="70"/>
      <c r="L242" s="70"/>
      <c r="M242" s="480"/>
      <c r="N242" s="1"/>
    </row>
    <row r="243" customFormat="false" ht="12.75" hidden="false" customHeight="true" outlineLevel="0" collapsed="false">
      <c r="A243" s="478"/>
      <c r="B243" s="481"/>
      <c r="C243" s="460"/>
      <c r="D243" s="70"/>
      <c r="E243" s="70"/>
      <c r="F243" s="70"/>
      <c r="G243" s="70"/>
      <c r="H243" s="70"/>
      <c r="I243" s="70"/>
      <c r="J243" s="70"/>
      <c r="K243" s="70"/>
      <c r="L243" s="70"/>
      <c r="M243" s="480"/>
      <c r="N243" s="1"/>
    </row>
    <row r="244" customFormat="false" ht="12.75" hidden="false" customHeight="true" outlineLevel="0" collapsed="false">
      <c r="A244" s="478"/>
      <c r="B244" s="482"/>
      <c r="C244" s="460"/>
      <c r="D244" s="70"/>
      <c r="E244" s="70"/>
      <c r="F244" s="70"/>
      <c r="G244" s="70"/>
      <c r="H244" s="70"/>
      <c r="I244" s="70"/>
      <c r="J244" s="70"/>
      <c r="K244" s="70"/>
      <c r="L244" s="70"/>
      <c r="M244" s="480"/>
      <c r="N244" s="1"/>
    </row>
    <row r="245" customFormat="false" ht="12.75" hidden="false" customHeight="true" outlineLevel="0" collapsed="false">
      <c r="A245" s="478"/>
      <c r="B245" s="482"/>
      <c r="C245" s="460"/>
      <c r="D245" s="70"/>
      <c r="E245" s="70"/>
      <c r="F245" s="70"/>
      <c r="G245" s="70"/>
      <c r="H245" s="70"/>
      <c r="I245" s="70"/>
      <c r="J245" s="70"/>
      <c r="K245" s="70"/>
      <c r="L245" s="70"/>
      <c r="M245" s="480"/>
      <c r="N245" s="1"/>
    </row>
    <row r="246" customFormat="false" ht="12.75" hidden="false" customHeight="true" outlineLevel="0" collapsed="false">
      <c r="A246" s="478"/>
      <c r="B246" s="482"/>
      <c r="C246" s="460"/>
      <c r="D246" s="70"/>
      <c r="E246" s="70"/>
      <c r="F246" s="70"/>
      <c r="G246" s="70"/>
      <c r="H246" s="70"/>
      <c r="I246" s="70"/>
      <c r="J246" s="70"/>
      <c r="K246" s="70"/>
      <c r="L246" s="70"/>
      <c r="M246" s="480"/>
      <c r="N246" s="1"/>
    </row>
    <row r="247" customFormat="false" ht="12.75" hidden="false" customHeight="true" outlineLevel="0" collapsed="false">
      <c r="A247" s="478"/>
      <c r="B247" s="482"/>
      <c r="C247" s="460"/>
      <c r="D247" s="70"/>
      <c r="E247" s="70"/>
      <c r="F247" s="70"/>
      <c r="G247" s="70"/>
      <c r="H247" s="70"/>
      <c r="I247" s="70"/>
      <c r="J247" s="70"/>
      <c r="K247" s="70"/>
      <c r="L247" s="70"/>
      <c r="M247" s="480"/>
      <c r="N247" s="1"/>
    </row>
    <row r="248" customFormat="false" ht="12.75" hidden="false" customHeight="true" outlineLevel="0" collapsed="false">
      <c r="A248" s="478"/>
      <c r="B248" s="482"/>
      <c r="C248" s="460"/>
      <c r="D248" s="70"/>
      <c r="E248" s="70"/>
      <c r="F248" s="70"/>
      <c r="G248" s="70"/>
      <c r="H248" s="70"/>
      <c r="I248" s="70"/>
      <c r="J248" s="70"/>
      <c r="K248" s="70"/>
      <c r="L248" s="70"/>
      <c r="M248" s="480"/>
      <c r="N248" s="1"/>
    </row>
    <row r="249" customFormat="false" ht="12.75" hidden="false" customHeight="true" outlineLevel="0" collapsed="false">
      <c r="A249" s="478"/>
      <c r="B249" s="482"/>
      <c r="C249" s="460"/>
      <c r="D249" s="70"/>
      <c r="E249" s="70"/>
      <c r="F249" s="70"/>
      <c r="G249" s="70"/>
      <c r="H249" s="70"/>
      <c r="I249" s="70"/>
      <c r="J249" s="70"/>
      <c r="K249" s="70"/>
      <c r="L249" s="70"/>
      <c r="M249" s="480"/>
      <c r="N249" s="1"/>
    </row>
    <row r="250" customFormat="false" ht="12.75" hidden="false" customHeight="true" outlineLevel="0" collapsed="false">
      <c r="A250" s="478"/>
      <c r="B250" s="483"/>
      <c r="C250" s="460"/>
      <c r="D250" s="70"/>
      <c r="E250" s="70"/>
      <c r="F250" s="70"/>
      <c r="G250" s="70"/>
      <c r="H250" s="70"/>
      <c r="I250" s="70"/>
      <c r="J250" s="70"/>
      <c r="K250" s="70"/>
      <c r="L250" s="467" t="s">
        <v>272</v>
      </c>
      <c r="M250" s="484" t="n">
        <f aca="false">SUM(M227:M249)</f>
        <v>0</v>
      </c>
      <c r="N250" s="1"/>
    </row>
    <row r="251" customFormat="false" ht="12.75" hidden="false" customHeight="true" outlineLevel="0" collapsed="false">
      <c r="A251" s="430"/>
      <c r="B251" s="432"/>
      <c r="C251" s="432"/>
      <c r="D251" s="432"/>
      <c r="E251" s="432"/>
      <c r="F251" s="432"/>
      <c r="G251" s="432"/>
      <c r="H251" s="432"/>
      <c r="I251" s="432"/>
      <c r="J251" s="432"/>
      <c r="K251" s="432"/>
      <c r="L251" s="432"/>
      <c r="M251" s="434"/>
      <c r="N251" s="1"/>
    </row>
    <row r="252" customFormat="false" ht="12.75" hidden="false" customHeight="true" outlineLevel="0" collapsed="false"/>
    <row r="253" customFormat="false" ht="12.75" hidden="false" customHeight="true" outlineLevel="0" collapsed="false"/>
    <row r="254" customFormat="false" ht="12.75" hidden="false" customHeight="true" outlineLevel="0" collapsed="false">
      <c r="D254" s="1"/>
      <c r="E254" s="1"/>
      <c r="F254" s="1"/>
      <c r="G254" s="213"/>
      <c r="H254" s="213"/>
    </row>
    <row r="255" customFormat="false" ht="12.75" hidden="false" customHeight="true" outlineLevel="0" collapsed="false">
      <c r="A255" s="485" t="s">
        <v>273</v>
      </c>
      <c r="B255" s="486"/>
      <c r="C255" s="486"/>
      <c r="D255" s="486"/>
      <c r="E255" s="486"/>
      <c r="F255" s="487"/>
      <c r="G255" s="213"/>
      <c r="H255" s="213"/>
      <c r="I255" s="213"/>
      <c r="J255" s="213"/>
      <c r="K255" s="213"/>
      <c r="L255" s="213"/>
      <c r="M255" s="213"/>
      <c r="N255" s="213"/>
      <c r="O255" s="213"/>
    </row>
    <row r="256" customFormat="false" ht="12.75" hidden="false" customHeight="true" outlineLevel="0" collapsed="false">
      <c r="A256" s="488" t="s">
        <v>274</v>
      </c>
      <c r="B256" s="489" t="s">
        <v>265</v>
      </c>
      <c r="C256" s="490" t="s">
        <v>270</v>
      </c>
      <c r="D256" s="491" t="s">
        <v>271</v>
      </c>
      <c r="E256" s="491"/>
      <c r="F256" s="492" t="s">
        <v>264</v>
      </c>
      <c r="G256" s="493"/>
      <c r="H256" s="493"/>
      <c r="I256" s="213"/>
      <c r="J256" s="213"/>
      <c r="K256" s="213"/>
      <c r="L256" s="213"/>
      <c r="M256" s="213"/>
      <c r="N256" s="213"/>
      <c r="O256" s="213"/>
    </row>
    <row r="257" customFormat="false" ht="12.75" hidden="false" customHeight="true" outlineLevel="0" collapsed="false">
      <c r="A257" s="494"/>
      <c r="B257" s="165"/>
      <c r="C257" s="495"/>
      <c r="D257" s="70"/>
      <c r="E257" s="496"/>
      <c r="F257" s="497"/>
      <c r="G257" s="493"/>
      <c r="H257" s="493"/>
      <c r="I257" s="493"/>
      <c r="J257" s="493"/>
      <c r="K257" s="493"/>
      <c r="L257" s="493"/>
      <c r="M257" s="493"/>
      <c r="N257" s="493"/>
      <c r="O257" s="493"/>
    </row>
    <row r="258" customFormat="false" ht="12.75" hidden="false" customHeight="true" outlineLevel="0" collapsed="false">
      <c r="A258" s="494"/>
      <c r="B258" s="165"/>
      <c r="C258" s="213"/>
      <c r="D258" s="246"/>
      <c r="E258" s="496"/>
      <c r="F258" s="498"/>
      <c r="G258" s="213"/>
      <c r="H258" s="213"/>
      <c r="I258" s="493"/>
      <c r="J258" s="493"/>
      <c r="K258" s="493"/>
      <c r="L258" s="493"/>
      <c r="M258" s="493"/>
      <c r="N258" s="493"/>
      <c r="O258" s="493"/>
    </row>
    <row r="259" customFormat="false" ht="12.75" hidden="false" customHeight="true" outlineLevel="0" collapsed="false">
      <c r="A259" s="494"/>
      <c r="B259" s="165"/>
      <c r="C259" s="213"/>
      <c r="D259" s="246"/>
      <c r="E259" s="496"/>
      <c r="F259" s="499"/>
      <c r="G259" s="213"/>
      <c r="H259" s="213"/>
      <c r="I259" s="213"/>
      <c r="J259" s="213"/>
      <c r="K259" s="213"/>
      <c r="L259" s="213"/>
      <c r="M259" s="213"/>
      <c r="N259" s="213"/>
      <c r="O259" s="213"/>
    </row>
    <row r="260" customFormat="false" ht="12.75" hidden="false" customHeight="true" outlineLevel="0" collapsed="false">
      <c r="A260" s="494"/>
      <c r="B260" s="165"/>
      <c r="C260" s="213"/>
      <c r="D260" s="246"/>
      <c r="E260" s="496"/>
      <c r="F260" s="499"/>
      <c r="G260" s="213"/>
      <c r="H260" s="213"/>
      <c r="I260" s="213"/>
      <c r="J260" s="213"/>
      <c r="K260" s="213"/>
      <c r="L260" s="213"/>
      <c r="M260" s="213"/>
      <c r="N260" s="213"/>
      <c r="O260" s="213"/>
    </row>
    <row r="261" customFormat="false" ht="12.75" hidden="false" customHeight="true" outlineLevel="0" collapsed="false">
      <c r="A261" s="494"/>
      <c r="B261" s="165"/>
      <c r="C261" s="213"/>
      <c r="D261" s="246"/>
      <c r="E261" s="496"/>
      <c r="F261" s="499"/>
      <c r="G261" s="213"/>
      <c r="H261" s="213"/>
      <c r="I261" s="213"/>
      <c r="J261" s="213"/>
      <c r="K261" s="213"/>
      <c r="L261" s="213"/>
      <c r="M261" s="213"/>
      <c r="N261" s="213"/>
      <c r="O261" s="213"/>
    </row>
    <row r="262" customFormat="false" ht="12.75" hidden="false" customHeight="true" outlineLevel="0" collapsed="false">
      <c r="A262" s="494"/>
      <c r="B262" s="165"/>
      <c r="C262" s="213"/>
      <c r="D262" s="246"/>
      <c r="E262" s="496"/>
      <c r="F262" s="499"/>
      <c r="G262" s="213"/>
      <c r="H262" s="213"/>
      <c r="I262" s="213"/>
      <c r="J262" s="213"/>
      <c r="K262" s="213"/>
      <c r="L262" s="213"/>
      <c r="M262" s="213"/>
      <c r="N262" s="213"/>
      <c r="O262" s="213"/>
    </row>
    <row r="263" customFormat="false" ht="12.75" hidden="false" customHeight="true" outlineLevel="0" collapsed="false">
      <c r="A263" s="494"/>
      <c r="B263" s="165"/>
      <c r="C263" s="213"/>
      <c r="D263" s="246"/>
      <c r="E263" s="496"/>
      <c r="F263" s="499"/>
      <c r="G263" s="213"/>
      <c r="H263" s="213"/>
      <c r="I263" s="213"/>
      <c r="J263" s="213"/>
      <c r="K263" s="213"/>
      <c r="L263" s="213"/>
      <c r="M263" s="213"/>
      <c r="N263" s="213"/>
      <c r="O263" s="213"/>
    </row>
    <row r="264" customFormat="false" ht="12.75" hidden="false" customHeight="true" outlineLevel="0" collapsed="false">
      <c r="A264" s="494"/>
      <c r="B264" s="165"/>
      <c r="C264" s="213"/>
      <c r="D264" s="246"/>
      <c r="E264" s="496"/>
      <c r="F264" s="499"/>
      <c r="G264" s="213"/>
      <c r="H264" s="213"/>
      <c r="I264" s="213"/>
      <c r="J264" s="213"/>
      <c r="K264" s="213"/>
      <c r="L264" s="213"/>
      <c r="M264" s="213"/>
      <c r="N264" s="213"/>
      <c r="O264" s="213"/>
    </row>
    <row r="265" customFormat="false" ht="12.75" hidden="false" customHeight="true" outlineLevel="0" collapsed="false">
      <c r="A265" s="494"/>
      <c r="B265" s="165"/>
      <c r="C265" s="213"/>
      <c r="D265" s="246"/>
      <c r="E265" s="496"/>
      <c r="F265" s="499"/>
      <c r="G265" s="213"/>
      <c r="H265" s="213"/>
      <c r="I265" s="213"/>
      <c r="J265" s="213"/>
      <c r="K265" s="213"/>
      <c r="L265" s="213"/>
      <c r="M265" s="213"/>
      <c r="N265" s="213"/>
      <c r="O265" s="213"/>
    </row>
    <row r="266" customFormat="false" ht="12.75" hidden="false" customHeight="true" outlineLevel="0" collapsed="false">
      <c r="A266" s="494"/>
      <c r="B266" s="165"/>
      <c r="C266" s="213"/>
      <c r="D266" s="246"/>
      <c r="E266" s="496"/>
      <c r="F266" s="499"/>
      <c r="G266" s="213"/>
      <c r="H266" s="213"/>
      <c r="I266" s="213"/>
      <c r="J266" s="213"/>
      <c r="K266" s="213"/>
      <c r="L266" s="213"/>
      <c r="M266" s="213"/>
      <c r="N266" s="213"/>
      <c r="O266" s="213"/>
    </row>
    <row r="267" customFormat="false" ht="12.75" hidden="false" customHeight="true" outlineLevel="0" collapsed="false">
      <c r="A267" s="494"/>
      <c r="B267" s="165"/>
      <c r="C267" s="213"/>
      <c r="D267" s="246"/>
      <c r="E267" s="496"/>
      <c r="F267" s="499"/>
      <c r="G267" s="213"/>
      <c r="H267" s="213"/>
      <c r="I267" s="213"/>
      <c r="J267" s="213"/>
      <c r="K267" s="213"/>
      <c r="L267" s="213"/>
      <c r="M267" s="213"/>
      <c r="N267" s="213"/>
      <c r="O267" s="213"/>
    </row>
    <row r="268" customFormat="false" ht="12.75" hidden="false" customHeight="true" outlineLevel="0" collapsed="false">
      <c r="A268" s="494"/>
      <c r="B268" s="165"/>
      <c r="C268" s="213"/>
      <c r="D268" s="246"/>
      <c r="E268" s="496"/>
      <c r="F268" s="499"/>
      <c r="G268" s="213"/>
      <c r="H268" s="213"/>
      <c r="I268" s="213"/>
      <c r="J268" s="213"/>
      <c r="K268" s="213"/>
      <c r="L268" s="213"/>
      <c r="M268" s="213"/>
      <c r="N268" s="213"/>
      <c r="O268" s="213"/>
    </row>
    <row r="269" customFormat="false" ht="12.75" hidden="false" customHeight="true" outlineLevel="0" collapsed="false">
      <c r="A269" s="494"/>
      <c r="B269" s="165"/>
      <c r="C269" s="213"/>
      <c r="D269" s="246"/>
      <c r="E269" s="496"/>
      <c r="F269" s="499"/>
      <c r="G269" s="213"/>
      <c r="H269" s="213"/>
      <c r="I269" s="213"/>
      <c r="J269" s="213"/>
      <c r="K269" s="213"/>
      <c r="L269" s="213"/>
      <c r="M269" s="213"/>
      <c r="N269" s="213"/>
      <c r="O269" s="213"/>
    </row>
    <row r="270" customFormat="false" ht="12.75" hidden="false" customHeight="true" outlineLevel="0" collapsed="false">
      <c r="A270" s="494"/>
      <c r="B270" s="165"/>
      <c r="C270" s="213"/>
      <c r="D270" s="246"/>
      <c r="E270" s="496"/>
      <c r="F270" s="499"/>
      <c r="G270" s="213"/>
      <c r="H270" s="213"/>
      <c r="I270" s="213"/>
      <c r="J270" s="213"/>
      <c r="K270" s="213"/>
      <c r="L270" s="213"/>
      <c r="M270" s="213"/>
      <c r="N270" s="213"/>
      <c r="O270" s="213"/>
    </row>
    <row r="271" customFormat="false" ht="12.75" hidden="false" customHeight="true" outlineLevel="0" collapsed="false">
      <c r="A271" s="494"/>
      <c r="B271" s="165"/>
      <c r="C271" s="213"/>
      <c r="D271" s="246"/>
      <c r="E271" s="496"/>
      <c r="F271" s="499"/>
      <c r="G271" s="213"/>
      <c r="H271" s="213"/>
      <c r="I271" s="213"/>
      <c r="J271" s="213"/>
      <c r="K271" s="213"/>
      <c r="L271" s="213"/>
      <c r="M271" s="213"/>
      <c r="N271" s="213"/>
      <c r="O271" s="213"/>
    </row>
    <row r="272" customFormat="false" ht="12.75" hidden="false" customHeight="true" outlineLevel="0" collapsed="false">
      <c r="A272" s="494"/>
      <c r="B272" s="165"/>
      <c r="C272" s="213"/>
      <c r="D272" s="246"/>
      <c r="E272" s="496"/>
      <c r="F272" s="499"/>
      <c r="G272" s="213"/>
      <c r="H272" s="213"/>
      <c r="I272" s="213"/>
      <c r="J272" s="213"/>
      <c r="K272" s="213"/>
      <c r="L272" s="213"/>
      <c r="M272" s="213"/>
      <c r="N272" s="213"/>
      <c r="O272" s="213"/>
    </row>
    <row r="273" customFormat="false" ht="12.75" hidden="false" customHeight="true" outlineLevel="0" collapsed="false">
      <c r="A273" s="494"/>
      <c r="B273" s="165"/>
      <c r="C273" s="213"/>
      <c r="D273" s="246"/>
      <c r="E273" s="496"/>
      <c r="F273" s="499"/>
      <c r="G273" s="213"/>
      <c r="H273" s="213"/>
      <c r="I273" s="213"/>
      <c r="J273" s="213"/>
      <c r="K273" s="213"/>
      <c r="L273" s="213"/>
      <c r="M273" s="213"/>
      <c r="N273" s="213"/>
      <c r="O273" s="213"/>
    </row>
    <row r="274" customFormat="false" ht="12.75" hidden="false" customHeight="true" outlineLevel="0" collapsed="false">
      <c r="A274" s="494"/>
      <c r="B274" s="165"/>
      <c r="C274" s="213"/>
      <c r="D274" s="246"/>
      <c r="E274" s="496"/>
      <c r="F274" s="499"/>
      <c r="G274" s="213"/>
      <c r="H274" s="213"/>
      <c r="I274" s="213"/>
      <c r="J274" s="213"/>
      <c r="K274" s="213"/>
      <c r="L274" s="213"/>
      <c r="M274" s="213"/>
      <c r="N274" s="213"/>
      <c r="O274" s="213"/>
    </row>
    <row r="275" customFormat="false" ht="12.75" hidden="false" customHeight="true" outlineLevel="0" collapsed="false">
      <c r="A275" s="494"/>
      <c r="B275" s="165"/>
      <c r="C275" s="213"/>
      <c r="D275" s="213"/>
      <c r="E275" s="467" t="s">
        <v>275</v>
      </c>
      <c r="F275" s="500" t="n">
        <f aca="false">SUM(F257:F274)</f>
        <v>0</v>
      </c>
      <c r="G275" s="213"/>
      <c r="H275" s="213"/>
      <c r="I275" s="213"/>
      <c r="J275" s="213"/>
      <c r="K275" s="213"/>
      <c r="L275" s="213"/>
      <c r="M275" s="213"/>
      <c r="N275" s="213"/>
      <c r="O275" s="213"/>
    </row>
    <row r="276" customFormat="false" ht="12.75" hidden="false" customHeight="true" outlineLevel="0" collapsed="false">
      <c r="A276" s="501"/>
      <c r="B276" s="502"/>
      <c r="C276" s="503"/>
      <c r="D276" s="503"/>
      <c r="E276" s="504"/>
      <c r="F276" s="505"/>
      <c r="I276" s="213"/>
      <c r="J276" s="213"/>
      <c r="K276" s="213"/>
      <c r="L276" s="213"/>
      <c r="M276" s="213"/>
      <c r="N276" s="213"/>
      <c r="O276" s="213"/>
    </row>
    <row r="277" customFormat="false" ht="12.75" hidden="false" customHeight="true" outlineLevel="0" collapsed="false"/>
  </sheetData>
  <mergeCells count="11">
    <mergeCell ref="G6:H6"/>
    <mergeCell ref="F14:I14"/>
    <mergeCell ref="F34:G34"/>
    <mergeCell ref="A67:B67"/>
    <mergeCell ref="A120:B120"/>
    <mergeCell ref="C131:D131"/>
    <mergeCell ref="E131:G131"/>
    <mergeCell ref="D185:J185"/>
    <mergeCell ref="E186:I186"/>
    <mergeCell ref="D226:L226"/>
    <mergeCell ref="D256:E256"/>
  </mergeCells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drawing r:id="rId2"/>
  <legacyDrawing r:id="rId3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277"/>
  <sheetViews>
    <sheetView showFormulas="false" showGridLines="true" showRowColHeaders="true" showZeros="true" rightToLeft="false" tabSelected="false" showOutlineSymbols="true" defaultGridColor="true" view="normal" topLeftCell="I1" colorId="64" zoomScale="80" zoomScaleNormal="80" zoomScalePageLayoutView="100" workbookViewId="0">
      <selection pane="topLeft" activeCell="C174" activeCellId="0" sqref="C174:I174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49" width="25.41"/>
    <col collapsed="false" customWidth="true" hidden="false" outlineLevel="0" max="2" min="2" style="49" width="17.28"/>
    <col collapsed="false" customWidth="true" hidden="false" outlineLevel="0" max="3" min="3" style="49" width="14.41"/>
    <col collapsed="false" customWidth="true" hidden="false" outlineLevel="0" max="4" min="4" style="49" width="14.85"/>
    <col collapsed="false" customWidth="true" hidden="false" outlineLevel="0" max="5" min="5" style="49" width="17.28"/>
    <col collapsed="false" customWidth="true" hidden="false" outlineLevel="0" max="6" min="6" style="49" width="19.85"/>
    <col collapsed="false" customWidth="true" hidden="false" outlineLevel="0" max="7" min="7" style="49" width="16.99"/>
    <col collapsed="false" customWidth="true" hidden="false" outlineLevel="0" max="8" min="8" style="49" width="16.7"/>
    <col collapsed="false" customWidth="true" hidden="false" outlineLevel="0" max="9" min="9" style="49" width="19.85"/>
    <col collapsed="false" customWidth="true" hidden="false" outlineLevel="0" max="10" min="10" style="49" width="14.85"/>
    <col collapsed="false" customWidth="true" hidden="false" outlineLevel="0" max="11" min="11" style="49" width="16.84"/>
    <col collapsed="false" customWidth="true" hidden="false" outlineLevel="0" max="12" min="12" style="49" width="14.85"/>
    <col collapsed="false" customWidth="true" hidden="false" outlineLevel="0" max="13" min="13" style="49" width="15.28"/>
    <col collapsed="false" customWidth="true" hidden="false" outlineLevel="0" max="18" min="14" style="49" width="14.85"/>
    <col collapsed="false" customWidth="true" hidden="false" outlineLevel="0" max="19" min="19" style="49" width="20.85"/>
    <col collapsed="false" customWidth="true" hidden="false" outlineLevel="0" max="24" min="20" style="49" width="14.85"/>
    <col collapsed="false" customWidth="true" hidden="false" outlineLevel="0" max="25" min="25" style="49" width="15.41"/>
    <col collapsed="false" customWidth="true" hidden="false" outlineLevel="0" max="34" min="26" style="49" width="14.85"/>
    <col collapsed="false" customWidth="true" hidden="false" outlineLevel="0" max="35" min="35" style="49" width="13.85"/>
    <col collapsed="false" customWidth="true" hidden="false" outlineLevel="0" max="36" min="36" style="49" width="15.13"/>
    <col collapsed="false" customWidth="true" hidden="false" outlineLevel="0" max="37" min="37" style="49" width="16.13"/>
    <col collapsed="false" customWidth="true" hidden="false" outlineLevel="0" max="38" min="38" style="49" width="14.56"/>
    <col collapsed="false" customWidth="true" hidden="false" outlineLevel="0" max="39" min="39" style="49" width="11.99"/>
    <col collapsed="false" customWidth="true" hidden="false" outlineLevel="0" max="40" min="40" style="49" width="13.28"/>
    <col collapsed="false" customWidth="true" hidden="false" outlineLevel="0" max="41" min="41" style="49" width="11.56"/>
    <col collapsed="false" customWidth="true" hidden="false" outlineLevel="0" max="42" min="42" style="49" width="14.56"/>
    <col collapsed="false" customWidth="false" hidden="false" outlineLevel="0" max="257" min="43" style="49" width="9.14"/>
  </cols>
  <sheetData>
    <row r="1" customFormat="false" ht="18" hidden="false" customHeight="true" outlineLevel="0" collapsed="false">
      <c r="B1" s="120"/>
      <c r="C1" s="121"/>
      <c r="D1" s="122"/>
      <c r="E1" s="1" t="s">
        <v>102</v>
      </c>
      <c r="F1" s="1"/>
      <c r="G1" s="1"/>
      <c r="H1" s="1"/>
      <c r="I1" s="1"/>
      <c r="J1" s="1"/>
      <c r="K1" s="1"/>
      <c r="L1" s="1"/>
      <c r="M1" s="1"/>
      <c r="N1" s="1"/>
      <c r="O1" s="1"/>
      <c r="P1" s="1"/>
    </row>
    <row r="2" customFormat="false" ht="12.75" hidden="false" customHeight="true" outlineLevel="0" collapsed="false">
      <c r="A2" s="123" t="s">
        <v>103</v>
      </c>
      <c r="B2" s="124"/>
      <c r="D2" s="125"/>
      <c r="E2" s="98" t="s">
        <v>104</v>
      </c>
      <c r="F2" s="1"/>
      <c r="G2" s="1"/>
      <c r="H2" s="1"/>
      <c r="I2" s="1"/>
      <c r="J2" s="1"/>
      <c r="K2" s="1"/>
      <c r="L2" s="1"/>
      <c r="M2" s="1"/>
      <c r="N2" s="1"/>
      <c r="O2" s="1"/>
      <c r="P2" s="1"/>
      <c r="S2" s="1"/>
      <c r="T2" s="1"/>
      <c r="U2" s="1"/>
    </row>
    <row r="3" customFormat="false" ht="12.75" hidden="false" customHeight="true" outlineLevel="0" collapsed="false">
      <c r="A3" s="126" t="s">
        <v>105</v>
      </c>
      <c r="B3" s="127" t="s">
        <v>280</v>
      </c>
      <c r="C3" s="124"/>
      <c r="D3" s="128"/>
      <c r="E3" s="1" t="s">
        <v>107</v>
      </c>
      <c r="F3" s="1"/>
      <c r="G3" s="1"/>
      <c r="H3" s="1"/>
      <c r="I3" s="1"/>
      <c r="J3" s="1"/>
      <c r="K3" s="1"/>
      <c r="L3" s="1"/>
      <c r="M3" s="1"/>
      <c r="N3" s="1"/>
      <c r="O3" s="1"/>
      <c r="P3" s="1"/>
      <c r="S3" s="1"/>
      <c r="T3" s="1"/>
      <c r="U3" s="1"/>
    </row>
    <row r="4" customFormat="false" ht="12.75" hidden="false" customHeight="true" outlineLevel="0" collapsed="false">
      <c r="A4" s="126" t="s">
        <v>108</v>
      </c>
      <c r="B4" s="129" t="n">
        <f aca="false">'WSCC-N'!B4</f>
        <v>37165</v>
      </c>
      <c r="D4" s="130"/>
      <c r="E4" s="1" t="s">
        <v>109</v>
      </c>
      <c r="F4" s="1"/>
      <c r="G4" s="1"/>
      <c r="H4" s="1"/>
      <c r="I4" s="1"/>
      <c r="J4" s="131"/>
      <c r="K4" s="1"/>
      <c r="L4" s="1"/>
      <c r="M4" s="1"/>
      <c r="N4" s="1"/>
      <c r="O4" s="1"/>
      <c r="P4" s="1"/>
      <c r="S4" s="1"/>
      <c r="T4" s="1"/>
      <c r="U4" s="1"/>
    </row>
    <row r="5" customFormat="false" ht="12.75" hidden="false" customHeight="true" outlineLevel="0" collapsed="false">
      <c r="A5" s="126" t="s">
        <v>110</v>
      </c>
      <c r="B5" s="132" t="n">
        <f aca="false">'WSCC-N'!B5</f>
        <v>37195</v>
      </c>
      <c r="C5" s="133"/>
      <c r="J5" s="134"/>
      <c r="K5" s="1"/>
      <c r="S5" s="135"/>
      <c r="T5" s="135"/>
      <c r="U5" s="135"/>
      <c r="V5" s="135"/>
      <c r="W5" s="135"/>
      <c r="X5" s="135"/>
      <c r="Y5" s="135"/>
      <c r="Z5" s="135"/>
      <c r="AA5" s="135"/>
      <c r="AB5" s="135"/>
      <c r="AC5" s="136"/>
      <c r="AD5" s="136"/>
      <c r="AE5" s="136"/>
      <c r="AF5" s="136"/>
      <c r="AG5" s="136"/>
      <c r="AH5" s="136"/>
      <c r="AI5" s="136"/>
      <c r="AJ5" s="136"/>
    </row>
    <row r="6" customFormat="false" ht="12.75" hidden="false" customHeight="true" outlineLevel="0" collapsed="false">
      <c r="A6" s="137"/>
      <c r="B6" s="138"/>
      <c r="C6" s="133"/>
      <c r="D6" s="139" t="s">
        <v>111</v>
      </c>
      <c r="E6" s="1"/>
      <c r="F6" s="140" t="s">
        <v>112</v>
      </c>
      <c r="G6" s="141" t="s">
        <v>113</v>
      </c>
      <c r="H6" s="141"/>
      <c r="I6" s="142" t="s">
        <v>114</v>
      </c>
      <c r="J6" s="143"/>
      <c r="K6" s="1"/>
      <c r="L6" s="1"/>
      <c r="M6" s="1"/>
      <c r="N6" s="144" t="s">
        <v>115</v>
      </c>
      <c r="O6" s="144" t="s">
        <v>116</v>
      </c>
      <c r="P6" s="144" t="s">
        <v>117</v>
      </c>
      <c r="Q6" s="1"/>
      <c r="R6" s="1"/>
      <c r="S6" s="145"/>
      <c r="T6" s="146" t="s">
        <v>118</v>
      </c>
      <c r="U6" s="146" t="s">
        <v>118</v>
      </c>
      <c r="V6" s="147" t="s">
        <v>119</v>
      </c>
      <c r="W6" s="147" t="s">
        <v>120</v>
      </c>
      <c r="X6" s="147" t="s">
        <v>121</v>
      </c>
      <c r="Y6" s="147" t="s">
        <v>122</v>
      </c>
      <c r="Z6" s="147" t="s">
        <v>123</v>
      </c>
      <c r="AA6" s="147" t="s">
        <v>124</v>
      </c>
      <c r="AB6" s="147" t="s">
        <v>80</v>
      </c>
      <c r="AC6" s="147" t="s">
        <v>80</v>
      </c>
      <c r="AD6" s="147" t="s">
        <v>125</v>
      </c>
      <c r="AE6" s="147" t="s">
        <v>41</v>
      </c>
      <c r="AF6" s="147" t="s">
        <v>126</v>
      </c>
      <c r="AG6" s="147" t="s">
        <v>127</v>
      </c>
      <c r="AH6" s="147" t="s">
        <v>126</v>
      </c>
      <c r="AI6" s="147" t="s">
        <v>127</v>
      </c>
      <c r="AJ6" s="147" t="s">
        <v>128</v>
      </c>
    </row>
    <row r="7" customFormat="false" ht="12.75" hidden="false" customHeight="true" outlineLevel="0" collapsed="false">
      <c r="A7" s="148" t="s">
        <v>129</v>
      </c>
      <c r="C7" s="1"/>
      <c r="D7" s="149" t="s">
        <v>130</v>
      </c>
      <c r="E7" s="28" t="s">
        <v>131</v>
      </c>
      <c r="F7" s="150"/>
      <c r="G7" s="151" t="s">
        <v>126</v>
      </c>
      <c r="H7" s="152" t="s">
        <v>127</v>
      </c>
      <c r="I7" s="153" t="s">
        <v>126</v>
      </c>
      <c r="J7" s="154" t="s">
        <v>132</v>
      </c>
      <c r="K7" s="1"/>
      <c r="L7" s="1"/>
      <c r="M7" s="1"/>
      <c r="N7" s="144" t="s">
        <v>133</v>
      </c>
      <c r="O7" s="155"/>
      <c r="P7" s="155"/>
      <c r="Q7" s="1"/>
      <c r="R7" s="1"/>
      <c r="S7" s="156"/>
      <c r="T7" s="157" t="s">
        <v>134</v>
      </c>
      <c r="U7" s="157" t="s">
        <v>135</v>
      </c>
      <c r="V7" s="157" t="s">
        <v>136</v>
      </c>
      <c r="W7" s="157" t="s">
        <v>136</v>
      </c>
      <c r="X7" s="157"/>
      <c r="Y7" s="157" t="s">
        <v>81</v>
      </c>
      <c r="Z7" s="157" t="s">
        <v>81</v>
      </c>
      <c r="AA7" s="157"/>
      <c r="AB7" s="157" t="s">
        <v>137</v>
      </c>
      <c r="AC7" s="157"/>
      <c r="AD7" s="157"/>
      <c r="AE7" s="157"/>
      <c r="AF7" s="157" t="s">
        <v>122</v>
      </c>
      <c r="AG7" s="157" t="s">
        <v>122</v>
      </c>
      <c r="AH7" s="157" t="s">
        <v>123</v>
      </c>
      <c r="AI7" s="157" t="s">
        <v>123</v>
      </c>
      <c r="AJ7" s="157" t="s">
        <v>138</v>
      </c>
    </row>
    <row r="8" customFormat="false" ht="12.75" hidden="false" customHeight="true" outlineLevel="0" collapsed="false">
      <c r="A8" s="49" t="s">
        <v>139</v>
      </c>
      <c r="C8" s="1"/>
      <c r="D8" s="158" t="n">
        <f aca="false">VLOOKUP($B$5,$S$8:$AG$38,2,0)+E8+E9+E10</f>
        <v>0</v>
      </c>
      <c r="E8" s="159"/>
      <c r="F8" s="160" t="s">
        <v>122</v>
      </c>
      <c r="G8" s="161"/>
      <c r="H8" s="161"/>
      <c r="I8" s="162"/>
      <c r="J8" s="163" t="n">
        <f aca="false">H8-I8</f>
        <v>0</v>
      </c>
      <c r="K8" s="1"/>
      <c r="L8" s="1"/>
      <c r="M8" s="1"/>
      <c r="N8" s="164" t="n">
        <v>0</v>
      </c>
      <c r="O8" s="164" t="n">
        <f aca="false">D16-P16</f>
        <v>0</v>
      </c>
      <c r="P8" s="164" t="n">
        <v>0</v>
      </c>
      <c r="Q8" s="1"/>
      <c r="R8" s="1"/>
      <c r="S8" s="165" t="n">
        <f aca="false">B4</f>
        <v>37165</v>
      </c>
      <c r="T8" s="166"/>
      <c r="U8" s="166"/>
      <c r="V8" s="166"/>
      <c r="W8" s="166"/>
      <c r="X8" s="166"/>
      <c r="Y8" s="166"/>
      <c r="Z8" s="166"/>
      <c r="AA8" s="166"/>
      <c r="AB8" s="166"/>
      <c r="AC8" s="166"/>
      <c r="AD8" s="166"/>
      <c r="AE8" s="166"/>
      <c r="AF8" s="166"/>
      <c r="AG8" s="166"/>
      <c r="AH8" s="166"/>
      <c r="AI8" s="166"/>
      <c r="AJ8" s="166"/>
    </row>
    <row r="9" customFormat="false" ht="12.75" hidden="false" customHeight="true" outlineLevel="0" collapsed="false">
      <c r="A9" s="49" t="s">
        <v>140</v>
      </c>
      <c r="C9" s="1"/>
      <c r="D9" s="161" t="n">
        <f aca="false">VLOOKUP($B$5,$S$8:$AG$38,3,0)</f>
        <v>0</v>
      </c>
      <c r="E9" s="125"/>
      <c r="F9" s="160" t="s">
        <v>123</v>
      </c>
      <c r="G9" s="161"/>
      <c r="H9" s="161"/>
      <c r="I9" s="162"/>
      <c r="J9" s="163" t="n">
        <f aca="false">H9-I9</f>
        <v>0</v>
      </c>
      <c r="K9" s="1"/>
      <c r="L9" s="1"/>
      <c r="M9" s="1"/>
      <c r="N9" s="167" t="n">
        <v>0</v>
      </c>
      <c r="O9" s="168"/>
      <c r="P9" s="167" t="n">
        <v>0</v>
      </c>
      <c r="Q9" s="1"/>
      <c r="R9" s="1"/>
      <c r="S9" s="165" t="n">
        <f aca="false">+S8+1</f>
        <v>37166</v>
      </c>
      <c r="T9" s="166"/>
      <c r="U9" s="166"/>
      <c r="V9" s="166"/>
      <c r="W9" s="166"/>
      <c r="X9" s="166"/>
      <c r="Y9" s="166"/>
      <c r="Z9" s="166"/>
      <c r="AA9" s="166"/>
      <c r="AB9" s="166"/>
      <c r="AC9" s="166"/>
      <c r="AD9" s="166"/>
      <c r="AE9" s="166"/>
      <c r="AF9" s="166"/>
      <c r="AG9" s="166"/>
      <c r="AH9" s="166"/>
      <c r="AI9" s="166"/>
      <c r="AJ9" s="166"/>
    </row>
    <row r="10" customFormat="false" ht="12.75" hidden="false" customHeight="true" outlineLevel="0" collapsed="false">
      <c r="A10" s="49" t="s">
        <v>141</v>
      </c>
      <c r="C10" s="1"/>
      <c r="D10" s="169" t="n">
        <v>0</v>
      </c>
      <c r="E10" s="125"/>
      <c r="F10" s="160" t="s">
        <v>142</v>
      </c>
      <c r="G10" s="170" t="n">
        <f aca="false">SUM(G8:G9)</f>
        <v>0</v>
      </c>
      <c r="H10" s="171" t="n">
        <f aca="false">SUM(H8:H9)</f>
        <v>0</v>
      </c>
      <c r="I10" s="171" t="n">
        <v>0</v>
      </c>
      <c r="J10" s="172" t="n">
        <f aca="false">H10-I10</f>
        <v>0</v>
      </c>
      <c r="K10" s="1"/>
      <c r="L10" s="1"/>
      <c r="M10" s="1"/>
      <c r="N10" s="167" t="n">
        <v>0</v>
      </c>
      <c r="O10" s="168"/>
      <c r="P10" s="167" t="n">
        <v>0</v>
      </c>
      <c r="Q10" s="1"/>
      <c r="R10" s="1"/>
      <c r="S10" s="165" t="n">
        <f aca="false">+S9+1</f>
        <v>37167</v>
      </c>
      <c r="T10" s="166"/>
      <c r="U10" s="166"/>
      <c r="V10" s="166"/>
      <c r="W10" s="166"/>
      <c r="X10" s="166"/>
      <c r="Y10" s="166"/>
      <c r="Z10" s="166"/>
      <c r="AA10" s="166"/>
      <c r="AB10" s="166"/>
      <c r="AC10" s="166"/>
      <c r="AD10" s="166"/>
      <c r="AE10" s="166"/>
      <c r="AF10" s="166"/>
      <c r="AG10" s="166"/>
      <c r="AH10" s="166"/>
      <c r="AI10" s="166"/>
      <c r="AJ10" s="166"/>
    </row>
    <row r="11" customFormat="false" ht="12.75" hidden="false" customHeight="true" outlineLevel="0" collapsed="false">
      <c r="A11" s="49" t="s">
        <v>143</v>
      </c>
      <c r="D11" s="169" t="n">
        <v>0</v>
      </c>
      <c r="E11" s="1"/>
      <c r="F11" s="173"/>
      <c r="G11" s="174"/>
      <c r="H11" s="174"/>
      <c r="I11" s="174"/>
      <c r="J11" s="175"/>
      <c r="K11" s="1"/>
      <c r="L11" s="1"/>
      <c r="M11" s="1"/>
      <c r="N11" s="167" t="n">
        <v>0</v>
      </c>
      <c r="O11" s="168"/>
      <c r="P11" s="167" t="n">
        <v>0</v>
      </c>
      <c r="Q11" s="1"/>
      <c r="R11" s="1"/>
      <c r="S11" s="165" t="n">
        <f aca="false">+S10+1</f>
        <v>37168</v>
      </c>
      <c r="T11" s="166"/>
      <c r="U11" s="166"/>
      <c r="V11" s="166"/>
      <c r="W11" s="166"/>
      <c r="X11" s="166"/>
      <c r="Y11" s="166"/>
      <c r="Z11" s="166"/>
      <c r="AA11" s="166"/>
      <c r="AB11" s="166"/>
      <c r="AC11" s="166"/>
      <c r="AD11" s="166"/>
      <c r="AE11" s="166"/>
      <c r="AF11" s="166"/>
      <c r="AG11" s="166"/>
      <c r="AH11" s="166"/>
      <c r="AI11" s="166"/>
      <c r="AJ11" s="166"/>
    </row>
    <row r="12" customFormat="false" ht="12.75" hidden="false" customHeight="true" outlineLevel="0" collapsed="false">
      <c r="A12" s="49" t="s">
        <v>144</v>
      </c>
      <c r="D12" s="169" t="n">
        <v>0</v>
      </c>
      <c r="E12" s="1"/>
      <c r="F12" s="1"/>
      <c r="G12" s="1"/>
      <c r="H12" s="1"/>
      <c r="I12" s="1"/>
      <c r="J12" s="176"/>
      <c r="K12" s="1"/>
      <c r="L12" s="1"/>
      <c r="M12" s="1"/>
      <c r="N12" s="167" t="n">
        <v>0</v>
      </c>
      <c r="O12" s="168"/>
      <c r="P12" s="167" t="n">
        <v>0</v>
      </c>
      <c r="Q12" s="1"/>
      <c r="R12" s="1"/>
      <c r="S12" s="165" t="n">
        <f aca="false">+S11+1</f>
        <v>37169</v>
      </c>
      <c r="T12" s="166"/>
      <c r="U12" s="166"/>
      <c r="V12" s="166"/>
      <c r="W12" s="166"/>
      <c r="X12" s="166"/>
      <c r="Y12" s="166"/>
      <c r="Z12" s="166"/>
      <c r="AA12" s="166"/>
      <c r="AB12" s="166"/>
      <c r="AC12" s="166"/>
      <c r="AD12" s="166"/>
      <c r="AE12" s="166"/>
      <c r="AF12" s="166"/>
      <c r="AG12" s="166"/>
      <c r="AH12" s="166"/>
      <c r="AI12" s="166"/>
      <c r="AJ12" s="166"/>
    </row>
    <row r="13" customFormat="false" ht="12.75" hidden="false" customHeight="true" outlineLevel="0" collapsed="false">
      <c r="A13" s="49" t="s">
        <v>145</v>
      </c>
      <c r="D13" s="177" t="n">
        <v>0</v>
      </c>
      <c r="E13" s="1"/>
      <c r="F13" s="1"/>
      <c r="G13" s="1"/>
      <c r="H13" s="59"/>
      <c r="I13" s="1"/>
      <c r="J13" s="134"/>
      <c r="K13" s="1"/>
      <c r="L13" s="1"/>
      <c r="M13" s="1"/>
      <c r="N13" s="167" t="n">
        <v>0</v>
      </c>
      <c r="O13" s="168"/>
      <c r="P13" s="167" t="n">
        <v>0</v>
      </c>
      <c r="Q13" s="1"/>
      <c r="R13" s="1"/>
      <c r="S13" s="165" t="n">
        <f aca="false">+S12+1</f>
        <v>37170</v>
      </c>
      <c r="T13" s="166"/>
      <c r="U13" s="166"/>
      <c r="V13" s="166"/>
      <c r="W13" s="166"/>
      <c r="X13" s="166"/>
      <c r="Y13" s="166"/>
      <c r="Z13" s="166"/>
      <c r="AA13" s="166"/>
      <c r="AB13" s="166"/>
      <c r="AC13" s="166"/>
      <c r="AD13" s="166"/>
      <c r="AE13" s="166"/>
      <c r="AF13" s="166"/>
      <c r="AG13" s="166"/>
      <c r="AH13" s="166"/>
      <c r="AI13" s="166"/>
      <c r="AJ13" s="166"/>
    </row>
    <row r="14" customFormat="false" ht="12.75" hidden="false" customHeight="true" outlineLevel="0" collapsed="false">
      <c r="A14" s="49" t="s">
        <v>146</v>
      </c>
      <c r="D14" s="177" t="n">
        <f aca="false">+J220</f>
        <v>0</v>
      </c>
      <c r="E14" s="1"/>
      <c r="F14" s="178" t="s">
        <v>147</v>
      </c>
      <c r="G14" s="178"/>
      <c r="H14" s="178"/>
      <c r="I14" s="178"/>
      <c r="J14" s="134"/>
      <c r="K14" s="1"/>
      <c r="L14" s="1"/>
      <c r="M14" s="1"/>
      <c r="N14" s="167" t="n">
        <v>0</v>
      </c>
      <c r="O14" s="168"/>
      <c r="P14" s="167" t="n">
        <v>0</v>
      </c>
      <c r="Q14" s="1"/>
      <c r="R14" s="1"/>
      <c r="S14" s="165" t="n">
        <f aca="false">+S13+1</f>
        <v>37171</v>
      </c>
      <c r="T14" s="166"/>
      <c r="U14" s="166"/>
      <c r="V14" s="166"/>
      <c r="W14" s="166"/>
      <c r="X14" s="166"/>
      <c r="Y14" s="166"/>
      <c r="Z14" s="166"/>
      <c r="AA14" s="166"/>
      <c r="AB14" s="166"/>
      <c r="AC14" s="166"/>
      <c r="AD14" s="166"/>
      <c r="AE14" s="166"/>
      <c r="AF14" s="166"/>
      <c r="AG14" s="166"/>
      <c r="AH14" s="166"/>
      <c r="AI14" s="166"/>
      <c r="AJ14" s="166"/>
    </row>
    <row r="15" customFormat="false" ht="12.75" hidden="false" customHeight="true" outlineLevel="0" collapsed="false">
      <c r="A15" s="1"/>
      <c r="D15" s="177"/>
      <c r="F15" s="150"/>
      <c r="G15" s="179" t="s">
        <v>148</v>
      </c>
      <c r="H15" s="180"/>
      <c r="I15" s="181"/>
      <c r="J15" s="176"/>
      <c r="K15" s="1"/>
      <c r="L15" s="1"/>
      <c r="M15" s="1"/>
      <c r="N15" s="167"/>
      <c r="O15" s="168"/>
      <c r="P15" s="167"/>
      <c r="Q15" s="1"/>
      <c r="R15" s="1"/>
      <c r="S15" s="165" t="n">
        <f aca="false">+S14+1</f>
        <v>37172</v>
      </c>
      <c r="T15" s="166"/>
      <c r="U15" s="166"/>
      <c r="V15" s="166"/>
      <c r="W15" s="166"/>
      <c r="X15" s="166"/>
      <c r="Y15" s="166"/>
      <c r="Z15" s="166"/>
      <c r="AA15" s="166"/>
      <c r="AB15" s="166"/>
      <c r="AC15" s="166"/>
      <c r="AD15" s="166"/>
      <c r="AE15" s="166"/>
      <c r="AF15" s="166"/>
      <c r="AG15" s="166"/>
      <c r="AH15" s="166"/>
      <c r="AI15" s="166"/>
      <c r="AJ15" s="166"/>
    </row>
    <row r="16" customFormat="false" ht="12.75" hidden="false" customHeight="true" outlineLevel="0" collapsed="false">
      <c r="A16" s="155" t="s">
        <v>17</v>
      </c>
      <c r="D16" s="182" t="n">
        <f aca="false">SUM(D8:D15)</f>
        <v>0</v>
      </c>
      <c r="E16" s="1"/>
      <c r="F16" s="183" t="s">
        <v>149</v>
      </c>
      <c r="G16" s="184" t="s">
        <v>150</v>
      </c>
      <c r="H16" s="185" t="s">
        <v>151</v>
      </c>
      <c r="I16" s="186" t="s">
        <v>142</v>
      </c>
      <c r="J16" s="176"/>
      <c r="K16" s="1"/>
      <c r="L16" s="1"/>
      <c r="M16" s="1"/>
      <c r="N16" s="182" t="n">
        <v>0</v>
      </c>
      <c r="O16" s="182" t="n">
        <f aca="false">SUM(O8:O14)</f>
        <v>0</v>
      </c>
      <c r="P16" s="182" t="n">
        <v>0</v>
      </c>
      <c r="Q16" s="1"/>
      <c r="R16" s="1"/>
      <c r="S16" s="165" t="n">
        <f aca="false">+S15+1</f>
        <v>37173</v>
      </c>
      <c r="T16" s="166"/>
      <c r="U16" s="166"/>
      <c r="V16" s="166"/>
      <c r="W16" s="166"/>
      <c r="X16" s="166"/>
      <c r="Y16" s="166"/>
      <c r="Z16" s="166"/>
      <c r="AA16" s="166"/>
      <c r="AB16" s="166"/>
      <c r="AC16" s="166"/>
      <c r="AD16" s="166"/>
      <c r="AE16" s="166"/>
      <c r="AF16" s="166"/>
      <c r="AG16" s="166"/>
      <c r="AH16" s="166"/>
      <c r="AI16" s="166"/>
      <c r="AJ16" s="166"/>
    </row>
    <row r="17" customFormat="false" ht="12.75" hidden="false" customHeight="true" outlineLevel="0" collapsed="false">
      <c r="A17" s="1"/>
      <c r="D17" s="1"/>
      <c r="E17" s="1"/>
      <c r="F17" s="187"/>
      <c r="G17" s="188"/>
      <c r="H17" s="189"/>
      <c r="I17" s="190"/>
      <c r="J17" s="176"/>
      <c r="K17" s="1"/>
      <c r="L17" s="1"/>
      <c r="M17" s="1"/>
      <c r="N17" s="1"/>
      <c r="P17" s="1"/>
      <c r="Q17" s="1"/>
      <c r="R17" s="1"/>
      <c r="S17" s="165" t="n">
        <f aca="false">+S16+1</f>
        <v>37174</v>
      </c>
      <c r="T17" s="166"/>
      <c r="U17" s="166"/>
      <c r="V17" s="166"/>
      <c r="W17" s="166"/>
      <c r="X17" s="166"/>
      <c r="Y17" s="166"/>
      <c r="Z17" s="166"/>
      <c r="AA17" s="166"/>
      <c r="AB17" s="166"/>
      <c r="AC17" s="166"/>
      <c r="AD17" s="166"/>
      <c r="AE17" s="166"/>
      <c r="AF17" s="166"/>
      <c r="AG17" s="166"/>
      <c r="AH17" s="166"/>
      <c r="AI17" s="166"/>
      <c r="AJ17" s="166"/>
    </row>
    <row r="18" customFormat="false" ht="12.75" hidden="false" customHeight="true" outlineLevel="0" collapsed="false">
      <c r="A18" s="148" t="s">
        <v>152</v>
      </c>
      <c r="D18" s="136"/>
      <c r="E18" s="1"/>
      <c r="F18" s="191" t="s">
        <v>153</v>
      </c>
      <c r="G18" s="192" t="n">
        <v>1</v>
      </c>
      <c r="H18" s="161" t="n">
        <f aca="false">VLOOKUP($B$5,$S$8:$AG$38,6,0)</f>
        <v>0</v>
      </c>
      <c r="I18" s="193" t="n">
        <f aca="false">H18*G18</f>
        <v>0</v>
      </c>
      <c r="J18" s="176"/>
      <c r="K18" s="1"/>
      <c r="L18" s="1"/>
      <c r="M18" s="1"/>
      <c r="Q18" s="1"/>
      <c r="R18" s="1"/>
      <c r="S18" s="165" t="n">
        <f aca="false">+S17+1</f>
        <v>37175</v>
      </c>
      <c r="T18" s="166"/>
      <c r="U18" s="166"/>
      <c r="V18" s="166"/>
      <c r="W18" s="166"/>
      <c r="X18" s="166"/>
      <c r="Y18" s="166"/>
      <c r="Z18" s="166"/>
      <c r="AA18" s="166"/>
      <c r="AB18" s="166"/>
      <c r="AC18" s="166"/>
      <c r="AD18" s="166"/>
      <c r="AE18" s="166"/>
      <c r="AF18" s="166"/>
      <c r="AG18" s="166"/>
      <c r="AH18" s="166"/>
      <c r="AI18" s="166"/>
      <c r="AJ18" s="166"/>
    </row>
    <row r="19" customFormat="false" ht="12.75" hidden="false" customHeight="true" outlineLevel="0" collapsed="false">
      <c r="A19" s="1" t="s">
        <v>154</v>
      </c>
      <c r="D19" s="161" t="n">
        <f aca="false">VLOOKUP($B$5,$S$8:$AG$38,11,0)</f>
        <v>0</v>
      </c>
      <c r="E19" s="1"/>
      <c r="F19" s="194" t="s">
        <v>155</v>
      </c>
      <c r="G19" s="195" t="n">
        <v>8.57</v>
      </c>
      <c r="H19" s="196"/>
      <c r="I19" s="197" t="n">
        <f aca="false">H18*G19</f>
        <v>0</v>
      </c>
      <c r="J19" s="176"/>
      <c r="K19" s="1"/>
      <c r="L19" s="1"/>
      <c r="M19" s="1"/>
      <c r="N19" s="198" t="n">
        <v>0</v>
      </c>
      <c r="O19" s="199" t="n">
        <f aca="false">D24-P24</f>
        <v>0</v>
      </c>
      <c r="P19" s="164" t="n">
        <v>0</v>
      </c>
      <c r="Q19" s="1"/>
      <c r="R19" s="1"/>
      <c r="S19" s="165" t="n">
        <f aca="false">+S18+1</f>
        <v>37176</v>
      </c>
      <c r="T19" s="166"/>
      <c r="U19" s="166"/>
      <c r="V19" s="166"/>
      <c r="W19" s="166"/>
      <c r="X19" s="166"/>
      <c r="Y19" s="166"/>
      <c r="Z19" s="166"/>
      <c r="AA19" s="166"/>
      <c r="AB19" s="166"/>
      <c r="AC19" s="166"/>
      <c r="AD19" s="166"/>
      <c r="AE19" s="166"/>
      <c r="AF19" s="166"/>
      <c r="AG19" s="166"/>
      <c r="AH19" s="166"/>
      <c r="AI19" s="166"/>
      <c r="AJ19" s="166"/>
    </row>
    <row r="20" customFormat="false" ht="12.75" hidden="false" customHeight="true" outlineLevel="0" collapsed="false">
      <c r="A20" s="49" t="s">
        <v>156</v>
      </c>
      <c r="D20" s="177" t="n">
        <v>0</v>
      </c>
      <c r="E20" s="1"/>
      <c r="F20" s="194"/>
      <c r="G20" s="200"/>
      <c r="H20" s="196"/>
      <c r="I20" s="197"/>
      <c r="J20" s="176"/>
      <c r="K20" s="1"/>
      <c r="L20" s="1"/>
      <c r="M20" s="1"/>
      <c r="N20" s="167" t="n">
        <v>0</v>
      </c>
      <c r="O20" s="167"/>
      <c r="P20" s="201" t="n">
        <v>0</v>
      </c>
      <c r="Q20" s="1"/>
      <c r="R20" s="1"/>
      <c r="S20" s="165" t="n">
        <f aca="false">+S19+1</f>
        <v>37177</v>
      </c>
      <c r="T20" s="166"/>
      <c r="U20" s="166"/>
      <c r="V20" s="166"/>
      <c r="W20" s="166"/>
      <c r="X20" s="166"/>
      <c r="Y20" s="166"/>
      <c r="Z20" s="166"/>
      <c r="AA20" s="166"/>
      <c r="AB20" s="166"/>
      <c r="AC20" s="166"/>
      <c r="AD20" s="166"/>
      <c r="AE20" s="166"/>
      <c r="AF20" s="166"/>
      <c r="AG20" s="166"/>
      <c r="AH20" s="166"/>
      <c r="AI20" s="166"/>
      <c r="AJ20" s="166"/>
    </row>
    <row r="21" customFormat="false" ht="12.75" hidden="false" customHeight="true" outlineLevel="0" collapsed="false">
      <c r="A21" s="1"/>
      <c r="D21" s="202"/>
      <c r="E21" s="1"/>
      <c r="F21" s="191" t="s">
        <v>157</v>
      </c>
      <c r="G21" s="203"/>
      <c r="H21" s="161" t="n">
        <f aca="false">VLOOKUP($B$5,$S$8:$AG$38,4,0)</f>
        <v>0</v>
      </c>
      <c r="I21" s="193" t="n">
        <f aca="false">H21</f>
        <v>0</v>
      </c>
      <c r="J21" s="176"/>
      <c r="K21" s="1"/>
      <c r="L21" s="1"/>
      <c r="M21" s="1"/>
      <c r="N21" s="167"/>
      <c r="O21" s="167"/>
      <c r="P21" s="201"/>
      <c r="Q21" s="1"/>
      <c r="R21" s="1"/>
      <c r="S21" s="165" t="n">
        <f aca="false">+S20+1</f>
        <v>37178</v>
      </c>
      <c r="T21" s="166"/>
      <c r="U21" s="166"/>
      <c r="V21" s="166"/>
      <c r="W21" s="166"/>
      <c r="X21" s="166"/>
      <c r="Y21" s="166"/>
      <c r="Z21" s="166"/>
      <c r="AA21" s="166"/>
      <c r="AB21" s="166"/>
      <c r="AC21" s="166"/>
      <c r="AD21" s="166"/>
      <c r="AE21" s="166"/>
      <c r="AF21" s="166"/>
      <c r="AG21" s="166"/>
      <c r="AH21" s="166"/>
      <c r="AI21" s="166"/>
      <c r="AJ21" s="166"/>
    </row>
    <row r="22" customFormat="false" ht="12.75" hidden="false" customHeight="true" outlineLevel="0" collapsed="false">
      <c r="D22" s="177"/>
      <c r="E22" s="1"/>
      <c r="F22" s="191" t="s">
        <v>158</v>
      </c>
      <c r="G22" s="203"/>
      <c r="H22" s="161" t="n">
        <f aca="false">VLOOKUP($B$5,$S$8:$AG$38,5,0)</f>
        <v>0</v>
      </c>
      <c r="I22" s="193" t="n">
        <f aca="false">H22</f>
        <v>0</v>
      </c>
      <c r="J22" s="176"/>
      <c r="K22" s="1"/>
      <c r="L22" s="1"/>
      <c r="M22" s="4"/>
      <c r="N22" s="167"/>
      <c r="O22" s="167"/>
      <c r="P22" s="201"/>
      <c r="Q22" s="1"/>
      <c r="R22" s="1"/>
      <c r="S22" s="165" t="n">
        <f aca="false">+S21+1</f>
        <v>37179</v>
      </c>
      <c r="T22" s="166"/>
      <c r="U22" s="166"/>
      <c r="V22" s="166"/>
      <c r="W22" s="166"/>
      <c r="X22" s="166"/>
      <c r="Y22" s="166"/>
      <c r="Z22" s="166"/>
      <c r="AA22" s="166"/>
      <c r="AB22" s="166"/>
      <c r="AC22" s="166"/>
      <c r="AD22" s="166"/>
      <c r="AE22" s="166"/>
      <c r="AF22" s="166"/>
      <c r="AG22" s="166"/>
      <c r="AH22" s="166"/>
      <c r="AI22" s="166"/>
      <c r="AJ22" s="166"/>
    </row>
    <row r="23" customFormat="false" ht="12.75" hidden="false" customHeight="true" outlineLevel="0" collapsed="false">
      <c r="D23" s="204"/>
      <c r="E23" s="1"/>
      <c r="F23" s="205" t="s">
        <v>159</v>
      </c>
      <c r="G23" s="206"/>
      <c r="H23" s="207"/>
      <c r="I23" s="208" t="n">
        <f aca="false">SUM(I21:I22)</f>
        <v>0</v>
      </c>
      <c r="J23" s="176"/>
      <c r="K23" s="1"/>
      <c r="L23" s="1"/>
      <c r="M23" s="4"/>
      <c r="N23" s="167"/>
      <c r="O23" s="167"/>
      <c r="P23" s="201"/>
      <c r="Q23" s="1"/>
      <c r="R23" s="1"/>
      <c r="S23" s="165" t="n">
        <f aca="false">+S22+1</f>
        <v>37180</v>
      </c>
      <c r="T23" s="166"/>
      <c r="U23" s="166"/>
      <c r="V23" s="166"/>
      <c r="W23" s="166"/>
      <c r="X23" s="166"/>
      <c r="Y23" s="166"/>
      <c r="Z23" s="166"/>
      <c r="AA23" s="166"/>
      <c r="AB23" s="166"/>
      <c r="AC23" s="166"/>
      <c r="AD23" s="166"/>
      <c r="AE23" s="166"/>
      <c r="AF23" s="166"/>
      <c r="AG23" s="166"/>
      <c r="AH23" s="166"/>
      <c r="AI23" s="166"/>
      <c r="AJ23" s="166"/>
    </row>
    <row r="24" customFormat="false" ht="12.75" hidden="false" customHeight="true" outlineLevel="0" collapsed="false">
      <c r="A24" s="155" t="s">
        <v>160</v>
      </c>
      <c r="D24" s="209" t="n">
        <f aca="false">SUM(D19:D22)</f>
        <v>0</v>
      </c>
      <c r="E24" s="1"/>
      <c r="F24" s="210" t="s">
        <v>161</v>
      </c>
      <c r="G24" s="211"/>
      <c r="H24" s="212"/>
      <c r="I24" s="190"/>
      <c r="J24" s="1"/>
      <c r="K24" s="1"/>
      <c r="L24" s="1"/>
      <c r="M24" s="1"/>
      <c r="N24" s="209" t="n">
        <v>0</v>
      </c>
      <c r="O24" s="209" t="n">
        <f aca="false">SUM(O19:O22)</f>
        <v>0</v>
      </c>
      <c r="P24" s="209" t="n">
        <v>0</v>
      </c>
      <c r="Q24" s="1"/>
      <c r="R24" s="1"/>
      <c r="S24" s="165" t="n">
        <f aca="false">+S23+1</f>
        <v>37181</v>
      </c>
      <c r="T24" s="166"/>
      <c r="U24" s="166"/>
      <c r="V24" s="166"/>
      <c r="W24" s="166"/>
      <c r="X24" s="166"/>
      <c r="Y24" s="166"/>
      <c r="Z24" s="166"/>
      <c r="AA24" s="166"/>
      <c r="AB24" s="166"/>
      <c r="AC24" s="166"/>
      <c r="AD24" s="166"/>
      <c r="AE24" s="166"/>
      <c r="AF24" s="166"/>
      <c r="AG24" s="166"/>
      <c r="AH24" s="166"/>
      <c r="AI24" s="166"/>
      <c r="AJ24" s="166"/>
    </row>
    <row r="25" customFormat="false" ht="12.75" hidden="false" customHeight="true" outlineLevel="0" collapsed="false">
      <c r="A25" s="1"/>
      <c r="D25" s="70"/>
      <c r="E25" s="1"/>
      <c r="F25" s="194" t="s">
        <v>157</v>
      </c>
      <c r="G25" s="9"/>
      <c r="H25" s="9"/>
      <c r="I25" s="193" t="n">
        <v>0</v>
      </c>
      <c r="J25" s="1"/>
      <c r="K25" s="1"/>
      <c r="L25" s="1"/>
      <c r="M25" s="1"/>
      <c r="N25" s="213"/>
      <c r="O25" s="213"/>
      <c r="P25" s="213"/>
      <c r="Q25" s="1"/>
      <c r="R25" s="1"/>
      <c r="S25" s="165" t="n">
        <f aca="false">+S24+1</f>
        <v>37182</v>
      </c>
      <c r="T25" s="166"/>
      <c r="U25" s="166"/>
      <c r="V25" s="166"/>
      <c r="W25" s="166"/>
      <c r="X25" s="166"/>
      <c r="Y25" s="166"/>
      <c r="Z25" s="166"/>
      <c r="AA25" s="166"/>
      <c r="AB25" s="166"/>
      <c r="AC25" s="166"/>
      <c r="AD25" s="166"/>
      <c r="AE25" s="166"/>
      <c r="AF25" s="166"/>
      <c r="AG25" s="166"/>
      <c r="AH25" s="166"/>
      <c r="AI25" s="166"/>
      <c r="AJ25" s="166"/>
      <c r="AK25" s="70"/>
    </row>
    <row r="26" customFormat="false" ht="12.75" hidden="false" customHeight="true" outlineLevel="0" collapsed="false">
      <c r="E26" s="1"/>
      <c r="F26" s="194" t="s">
        <v>158</v>
      </c>
      <c r="G26" s="9"/>
      <c r="H26" s="9"/>
      <c r="I26" s="193" t="n">
        <v>0</v>
      </c>
      <c r="J26" s="1"/>
      <c r="K26" s="1"/>
      <c r="L26" s="1"/>
      <c r="M26" s="1"/>
      <c r="Q26" s="1"/>
      <c r="R26" s="9"/>
      <c r="S26" s="165" t="n">
        <f aca="false">+S25+1</f>
        <v>37183</v>
      </c>
      <c r="T26" s="166"/>
      <c r="U26" s="166"/>
      <c r="V26" s="166"/>
      <c r="W26" s="166"/>
      <c r="X26" s="166"/>
      <c r="Y26" s="166"/>
      <c r="Z26" s="166"/>
      <c r="AA26" s="166"/>
      <c r="AB26" s="166"/>
      <c r="AC26" s="166"/>
      <c r="AD26" s="166"/>
      <c r="AE26" s="166"/>
      <c r="AF26" s="166"/>
      <c r="AG26" s="166"/>
      <c r="AH26" s="166"/>
      <c r="AI26" s="166"/>
      <c r="AJ26" s="166"/>
      <c r="AK26" s="70"/>
    </row>
    <row r="27" customFormat="false" ht="12.75" hidden="false" customHeight="true" outlineLevel="0" collapsed="false">
      <c r="A27" s="148" t="s">
        <v>162</v>
      </c>
      <c r="D27" s="70"/>
      <c r="E27" s="1"/>
      <c r="F27" s="214" t="s">
        <v>159</v>
      </c>
      <c r="G27" s="9"/>
      <c r="H27" s="9"/>
      <c r="I27" s="193" t="n">
        <v>0</v>
      </c>
      <c r="J27" s="1"/>
      <c r="K27" s="1"/>
      <c r="L27" s="1"/>
      <c r="M27" s="1"/>
      <c r="N27" s="70"/>
      <c r="O27" s="70"/>
      <c r="P27" s="70"/>
      <c r="Q27" s="1"/>
      <c r="R27" s="9"/>
      <c r="S27" s="165" t="n">
        <f aca="false">+S26+1</f>
        <v>37184</v>
      </c>
      <c r="T27" s="166"/>
      <c r="U27" s="166"/>
      <c r="V27" s="166"/>
      <c r="W27" s="166"/>
      <c r="X27" s="166"/>
      <c r="Y27" s="166"/>
      <c r="Z27" s="166"/>
      <c r="AA27" s="166"/>
      <c r="AB27" s="166"/>
      <c r="AC27" s="166"/>
      <c r="AD27" s="166"/>
      <c r="AE27" s="166"/>
      <c r="AF27" s="166"/>
      <c r="AG27" s="166"/>
      <c r="AH27" s="166"/>
      <c r="AI27" s="166"/>
      <c r="AJ27" s="166"/>
      <c r="AK27" s="70"/>
    </row>
    <row r="28" customFormat="false" ht="12.75" hidden="false" customHeight="true" outlineLevel="0" collapsed="false">
      <c r="A28" s="49" t="s">
        <v>163</v>
      </c>
      <c r="D28" s="164" t="n">
        <f aca="false">N38</f>
        <v>15520</v>
      </c>
      <c r="E28" s="1"/>
      <c r="F28" s="194"/>
      <c r="G28" s="215"/>
      <c r="H28" s="9"/>
      <c r="I28" s="216"/>
      <c r="J28" s="1"/>
      <c r="K28" s="1"/>
      <c r="L28" s="1"/>
      <c r="M28" s="1"/>
      <c r="N28" s="164" t="n">
        <v>15520</v>
      </c>
      <c r="O28" s="164" t="n">
        <f aca="false">D38-P38</f>
        <v>0</v>
      </c>
      <c r="P28" s="164" t="n">
        <v>15520</v>
      </c>
      <c r="Q28" s="1"/>
      <c r="R28" s="70"/>
      <c r="S28" s="165" t="n">
        <f aca="false">+S27+1</f>
        <v>37185</v>
      </c>
      <c r="T28" s="166"/>
      <c r="U28" s="166"/>
      <c r="V28" s="166"/>
      <c r="W28" s="166"/>
      <c r="X28" s="166"/>
      <c r="Y28" s="166"/>
      <c r="Z28" s="166"/>
      <c r="AA28" s="166"/>
      <c r="AB28" s="166"/>
      <c r="AC28" s="166"/>
      <c r="AD28" s="166"/>
      <c r="AE28" s="166"/>
      <c r="AF28" s="166"/>
      <c r="AG28" s="166"/>
      <c r="AH28" s="166"/>
      <c r="AI28" s="166"/>
      <c r="AJ28" s="166"/>
      <c r="AK28" s="70"/>
    </row>
    <row r="29" customFormat="false" ht="12.75" hidden="false" customHeight="true" outlineLevel="0" collapsed="false">
      <c r="A29" s="49" t="s">
        <v>164</v>
      </c>
      <c r="D29" s="167" t="n">
        <f aca="false">E173+G173+C178+C179</f>
        <v>0</v>
      </c>
      <c r="E29" s="1"/>
      <c r="F29" s="217" t="s">
        <v>165</v>
      </c>
      <c r="G29" s="218"/>
      <c r="H29" s="219"/>
      <c r="I29" s="220" t="n">
        <f aca="false">I23-I27</f>
        <v>0</v>
      </c>
      <c r="J29" s="70"/>
      <c r="K29" s="1"/>
      <c r="L29" s="1"/>
      <c r="M29" s="1"/>
      <c r="N29" s="167" t="n">
        <v>0</v>
      </c>
      <c r="O29" s="221"/>
      <c r="P29" s="167" t="n">
        <v>0</v>
      </c>
      <c r="Q29" s="1"/>
      <c r="R29" s="9"/>
      <c r="S29" s="165" t="n">
        <f aca="false">+S28+1</f>
        <v>37186</v>
      </c>
      <c r="T29" s="166"/>
      <c r="U29" s="166"/>
      <c r="V29" s="166"/>
      <c r="W29" s="166"/>
      <c r="X29" s="166"/>
      <c r="Y29" s="166"/>
      <c r="Z29" s="166"/>
      <c r="AA29" s="166"/>
      <c r="AB29" s="166"/>
      <c r="AC29" s="166"/>
      <c r="AD29" s="166"/>
      <c r="AE29" s="166"/>
      <c r="AF29" s="166"/>
      <c r="AG29" s="166"/>
      <c r="AH29" s="166"/>
      <c r="AI29" s="166"/>
      <c r="AJ29" s="166"/>
      <c r="AK29" s="70"/>
    </row>
    <row r="30" customFormat="false" ht="12.75" hidden="false" customHeight="true" outlineLevel="0" collapsed="false">
      <c r="A30" s="1" t="s">
        <v>166</v>
      </c>
      <c r="D30" s="167" t="n">
        <f aca="false">C173</f>
        <v>0</v>
      </c>
      <c r="E30" s="1"/>
      <c r="F30" s="1"/>
      <c r="G30" s="1"/>
      <c r="H30" s="1"/>
      <c r="I30" s="1"/>
      <c r="J30" s="70"/>
      <c r="K30" s="1"/>
      <c r="L30" s="1"/>
      <c r="M30" s="1"/>
      <c r="N30" s="167" t="n">
        <v>0</v>
      </c>
      <c r="O30" s="221"/>
      <c r="P30" s="167" t="n">
        <v>0</v>
      </c>
      <c r="Q30" s="1"/>
      <c r="R30" s="9"/>
      <c r="S30" s="165" t="n">
        <f aca="false">+S29+1</f>
        <v>37187</v>
      </c>
      <c r="T30" s="166"/>
      <c r="U30" s="166"/>
      <c r="V30" s="166"/>
      <c r="W30" s="166"/>
      <c r="X30" s="166"/>
      <c r="Y30" s="166"/>
      <c r="Z30" s="166"/>
      <c r="AA30" s="166"/>
      <c r="AB30" s="166"/>
      <c r="AC30" s="166"/>
      <c r="AD30" s="166"/>
      <c r="AE30" s="166"/>
      <c r="AF30" s="166"/>
      <c r="AG30" s="166"/>
      <c r="AH30" s="166"/>
      <c r="AI30" s="166"/>
      <c r="AJ30" s="166"/>
      <c r="AK30" s="70"/>
    </row>
    <row r="31" customFormat="false" ht="12.75" hidden="false" customHeight="true" outlineLevel="0" collapsed="false">
      <c r="A31" s="222" t="s">
        <v>167</v>
      </c>
      <c r="B31" s="223"/>
      <c r="C31" s="223"/>
      <c r="D31" s="224" t="n">
        <f aca="false">D173</f>
        <v>0</v>
      </c>
      <c r="E31" s="1"/>
      <c r="F31" s="1"/>
      <c r="G31" s="1"/>
      <c r="H31" s="1"/>
      <c r="I31" s="1"/>
      <c r="J31" s="70"/>
      <c r="K31" s="1"/>
      <c r="L31" s="1"/>
      <c r="M31" s="1"/>
      <c r="N31" s="167" t="n">
        <v>0</v>
      </c>
      <c r="O31" s="221"/>
      <c r="P31" s="167" t="n">
        <v>0</v>
      </c>
      <c r="Q31" s="1"/>
      <c r="R31" s="70"/>
      <c r="S31" s="165" t="n">
        <f aca="false">+S30+1</f>
        <v>37188</v>
      </c>
      <c r="T31" s="166"/>
      <c r="U31" s="166"/>
      <c r="V31" s="166"/>
      <c r="W31" s="166"/>
      <c r="X31" s="166"/>
      <c r="Y31" s="166"/>
      <c r="Z31" s="166"/>
      <c r="AA31" s="166"/>
      <c r="AB31" s="166"/>
      <c r="AC31" s="166"/>
      <c r="AD31" s="166"/>
      <c r="AE31" s="166"/>
      <c r="AF31" s="166"/>
      <c r="AG31" s="166"/>
      <c r="AH31" s="166"/>
      <c r="AI31" s="166"/>
      <c r="AJ31" s="166"/>
      <c r="AK31" s="70"/>
    </row>
    <row r="32" customFormat="false" ht="12.75" hidden="false" customHeight="true" outlineLevel="0" collapsed="false">
      <c r="A32" s="222" t="s">
        <v>168</v>
      </c>
      <c r="B32" s="223"/>
      <c r="C32" s="223"/>
      <c r="D32" s="224" t="n">
        <f aca="false">F173</f>
        <v>0</v>
      </c>
      <c r="E32" s="1"/>
      <c r="F32" s="140"/>
      <c r="G32" s="225"/>
      <c r="H32" s="225"/>
      <c r="I32" s="225"/>
      <c r="J32" s="225"/>
      <c r="K32" s="225"/>
      <c r="L32" s="226"/>
      <c r="M32" s="1"/>
      <c r="N32" s="167" t="n">
        <v>0</v>
      </c>
      <c r="O32" s="221"/>
      <c r="P32" s="167" t="n">
        <v>0</v>
      </c>
      <c r="Q32" s="1"/>
      <c r="R32" s="70"/>
      <c r="S32" s="165" t="n">
        <f aca="false">+S31+1</f>
        <v>37189</v>
      </c>
      <c r="T32" s="166"/>
      <c r="U32" s="166"/>
      <c r="V32" s="166"/>
      <c r="W32" s="166"/>
      <c r="X32" s="166"/>
      <c r="Y32" s="166"/>
      <c r="Z32" s="166"/>
      <c r="AA32" s="166"/>
      <c r="AB32" s="166"/>
      <c r="AC32" s="166"/>
      <c r="AD32" s="166"/>
      <c r="AE32" s="166"/>
      <c r="AF32" s="166"/>
      <c r="AG32" s="166"/>
      <c r="AH32" s="166"/>
      <c r="AI32" s="166"/>
      <c r="AJ32" s="166"/>
      <c r="AK32" s="70"/>
    </row>
    <row r="33" customFormat="false" ht="12.75" hidden="false" customHeight="true" outlineLevel="0" collapsed="false">
      <c r="A33" s="49" t="s">
        <v>169</v>
      </c>
      <c r="D33" s="167" t="n">
        <v>0</v>
      </c>
      <c r="E33" s="1"/>
      <c r="F33" s="227"/>
      <c r="G33" s="70"/>
      <c r="H33" s="70"/>
      <c r="I33" s="70"/>
      <c r="J33" s="23" t="s">
        <v>170</v>
      </c>
      <c r="K33" s="70"/>
      <c r="L33" s="228" t="s">
        <v>115</v>
      </c>
      <c r="M33" s="1"/>
      <c r="N33" s="167" t="n">
        <v>0</v>
      </c>
      <c r="O33" s="221"/>
      <c r="P33" s="167" t="n">
        <v>0</v>
      </c>
      <c r="Q33" s="1"/>
      <c r="R33" s="70"/>
      <c r="S33" s="165" t="n">
        <f aca="false">+S32+1</f>
        <v>37190</v>
      </c>
      <c r="T33" s="166"/>
      <c r="U33" s="166"/>
      <c r="V33" s="166"/>
      <c r="W33" s="166"/>
      <c r="X33" s="166"/>
      <c r="Y33" s="166"/>
      <c r="Z33" s="166"/>
      <c r="AA33" s="166"/>
      <c r="AB33" s="166"/>
      <c r="AC33" s="166"/>
      <c r="AD33" s="166"/>
      <c r="AE33" s="166"/>
      <c r="AF33" s="166"/>
      <c r="AG33" s="166"/>
      <c r="AH33" s="166"/>
      <c r="AI33" s="166"/>
      <c r="AJ33" s="166"/>
      <c r="AK33" s="70"/>
    </row>
    <row r="34" customFormat="false" ht="12.75" hidden="false" customHeight="true" outlineLevel="0" collapsed="false">
      <c r="A34" s="49" t="s">
        <v>171</v>
      </c>
      <c r="D34" s="177" t="n">
        <v>0</v>
      </c>
      <c r="E34" s="1"/>
      <c r="F34" s="229" t="s">
        <v>172</v>
      </c>
      <c r="G34" s="229"/>
      <c r="H34" s="230" t="s">
        <v>82</v>
      </c>
      <c r="I34" s="230" t="s">
        <v>80</v>
      </c>
      <c r="J34" s="231" t="s">
        <v>173</v>
      </c>
      <c r="K34" s="232" t="s">
        <v>81</v>
      </c>
      <c r="L34" s="233" t="s">
        <v>131</v>
      </c>
      <c r="M34" s="1"/>
      <c r="N34" s="167" t="n">
        <v>0</v>
      </c>
      <c r="O34" s="221"/>
      <c r="P34" s="167" t="n">
        <v>0</v>
      </c>
      <c r="Q34" s="1"/>
      <c r="R34" s="70"/>
      <c r="S34" s="165" t="n">
        <f aca="false">+S33+1</f>
        <v>37191</v>
      </c>
      <c r="T34" s="166"/>
      <c r="U34" s="166"/>
      <c r="V34" s="166"/>
      <c r="W34" s="166"/>
      <c r="X34" s="166"/>
      <c r="Y34" s="166"/>
      <c r="Z34" s="166"/>
      <c r="AA34" s="166"/>
      <c r="AB34" s="166"/>
      <c r="AC34" s="166"/>
      <c r="AD34" s="166"/>
      <c r="AE34" s="166"/>
      <c r="AF34" s="166"/>
      <c r="AG34" s="166"/>
      <c r="AH34" s="166"/>
      <c r="AI34" s="166"/>
      <c r="AJ34" s="166"/>
    </row>
    <row r="35" customFormat="false" ht="12.75" hidden="false" customHeight="true" outlineLevel="0" collapsed="false">
      <c r="A35" s="49" t="s">
        <v>174</v>
      </c>
      <c r="D35" s="177" t="n">
        <f aca="false">C127</f>
        <v>0</v>
      </c>
      <c r="E35" s="1"/>
      <c r="F35" s="227"/>
      <c r="G35" s="70"/>
      <c r="H35" s="234"/>
      <c r="I35" s="234"/>
      <c r="J35" s="234"/>
      <c r="K35" s="234"/>
      <c r="L35" s="235"/>
      <c r="M35" s="1"/>
      <c r="N35" s="167" t="n">
        <v>0</v>
      </c>
      <c r="O35" s="221"/>
      <c r="P35" s="167" t="n">
        <v>0</v>
      </c>
      <c r="Q35" s="1"/>
      <c r="R35" s="70"/>
      <c r="S35" s="165" t="n">
        <f aca="false">+S34+1</f>
        <v>37192</v>
      </c>
      <c r="T35" s="166"/>
      <c r="U35" s="166"/>
      <c r="V35" s="166"/>
      <c r="W35" s="166"/>
      <c r="X35" s="166"/>
      <c r="Y35" s="166"/>
      <c r="Z35" s="166"/>
      <c r="AA35" s="166"/>
      <c r="AB35" s="166"/>
      <c r="AC35" s="166"/>
      <c r="AD35" s="166"/>
      <c r="AE35" s="166"/>
      <c r="AF35" s="166"/>
      <c r="AG35" s="166"/>
      <c r="AH35" s="166"/>
      <c r="AI35" s="166"/>
      <c r="AJ35" s="166"/>
    </row>
    <row r="36" customFormat="false" ht="12.75" hidden="false" customHeight="true" outlineLevel="0" collapsed="false">
      <c r="A36" s="49" t="s">
        <v>175</v>
      </c>
      <c r="D36" s="177" t="n">
        <f aca="false">H173</f>
        <v>0</v>
      </c>
      <c r="E36" s="1"/>
      <c r="F36" s="227" t="s">
        <v>176</v>
      </c>
      <c r="G36" s="70"/>
      <c r="H36" s="234"/>
      <c r="I36" s="234"/>
      <c r="J36" s="234" t="n">
        <f aca="false">N50</f>
        <v>0</v>
      </c>
      <c r="K36" s="234" t="n">
        <f aca="false">N38</f>
        <v>15520</v>
      </c>
      <c r="L36" s="235"/>
      <c r="M36" s="1"/>
      <c r="N36" s="167" t="n">
        <v>0</v>
      </c>
      <c r="O36" s="221"/>
      <c r="P36" s="167" t="n">
        <v>0</v>
      </c>
      <c r="Q36" s="1"/>
      <c r="R36" s="70"/>
      <c r="S36" s="165" t="n">
        <f aca="false">+S35+1</f>
        <v>37193</v>
      </c>
      <c r="T36" s="166"/>
      <c r="U36" s="166"/>
      <c r="V36" s="166"/>
      <c r="W36" s="166"/>
      <c r="X36" s="166"/>
      <c r="Y36" s="166"/>
      <c r="Z36" s="166"/>
      <c r="AA36" s="166"/>
      <c r="AB36" s="166"/>
      <c r="AC36" s="166"/>
      <c r="AD36" s="166"/>
      <c r="AE36" s="166"/>
      <c r="AF36" s="166"/>
      <c r="AG36" s="166"/>
      <c r="AH36" s="166"/>
      <c r="AI36" s="166"/>
      <c r="AJ36" s="166"/>
    </row>
    <row r="37" customFormat="false" ht="12.75" hidden="false" customHeight="true" outlineLevel="0" collapsed="false">
      <c r="A37" s="49" t="s">
        <v>177</v>
      </c>
      <c r="D37" s="177" t="n">
        <f aca="false">SUM(E87+E88)*-1</f>
        <v>-0</v>
      </c>
      <c r="E37" s="1"/>
      <c r="F37" s="227" t="s">
        <v>178</v>
      </c>
      <c r="G37" s="70"/>
      <c r="H37" s="236" t="n">
        <f aca="false">N16</f>
        <v>0</v>
      </c>
      <c r="I37" s="236"/>
      <c r="J37" s="234"/>
      <c r="K37" s="234"/>
      <c r="L37" s="235"/>
      <c r="M37" s="1"/>
      <c r="N37" s="167" t="n">
        <v>0</v>
      </c>
      <c r="O37" s="221"/>
      <c r="P37" s="167" t="n">
        <v>0</v>
      </c>
      <c r="Q37" s="1"/>
      <c r="R37" s="70"/>
      <c r="S37" s="165" t="n">
        <f aca="false">+S36+1</f>
        <v>37194</v>
      </c>
      <c r="T37" s="166"/>
      <c r="U37" s="166"/>
      <c r="V37" s="166"/>
      <c r="W37" s="166"/>
      <c r="X37" s="166"/>
      <c r="Y37" s="166"/>
      <c r="Z37" s="166"/>
      <c r="AA37" s="166"/>
      <c r="AB37" s="166"/>
      <c r="AC37" s="166"/>
      <c r="AD37" s="166"/>
      <c r="AE37" s="166"/>
      <c r="AF37" s="166"/>
      <c r="AG37" s="166"/>
      <c r="AH37" s="166"/>
      <c r="AI37" s="166"/>
      <c r="AJ37" s="166"/>
    </row>
    <row r="38" customFormat="false" ht="12.75" hidden="false" customHeight="true" outlineLevel="0" collapsed="false">
      <c r="A38" s="155" t="s">
        <v>179</v>
      </c>
      <c r="D38" s="182" t="n">
        <f aca="false">SUM(D28:D37)</f>
        <v>15520</v>
      </c>
      <c r="E38" s="1"/>
      <c r="F38" s="227" t="s">
        <v>180</v>
      </c>
      <c r="G38" s="70"/>
      <c r="H38" s="236" t="n">
        <f aca="false">N24</f>
        <v>0</v>
      </c>
      <c r="I38" s="236" t="n">
        <f aca="false">H38</f>
        <v>0</v>
      </c>
      <c r="J38" s="234"/>
      <c r="K38" s="234"/>
      <c r="L38" s="235"/>
      <c r="M38" s="1"/>
      <c r="N38" s="182" t="n">
        <v>15520</v>
      </c>
      <c r="O38" s="182" t="n">
        <f aca="false">SUM(O28:O36)</f>
        <v>0</v>
      </c>
      <c r="P38" s="182" t="n">
        <v>15520</v>
      </c>
      <c r="Q38" s="1"/>
      <c r="R38" s="70"/>
      <c r="S38" s="237" t="n">
        <f aca="false">+S37+1</f>
        <v>37195</v>
      </c>
      <c r="T38" s="238"/>
      <c r="U38" s="238"/>
      <c r="V38" s="238"/>
      <c r="W38" s="238"/>
      <c r="X38" s="238"/>
      <c r="Y38" s="238"/>
      <c r="Z38" s="238"/>
      <c r="AA38" s="238"/>
      <c r="AB38" s="238"/>
      <c r="AC38" s="238"/>
      <c r="AD38" s="238"/>
      <c r="AE38" s="238"/>
      <c r="AF38" s="238"/>
      <c r="AG38" s="238"/>
      <c r="AH38" s="238"/>
      <c r="AI38" s="238"/>
      <c r="AJ38" s="238"/>
    </row>
    <row r="39" customFormat="false" ht="12.75" hidden="false" customHeight="true" outlineLevel="0" collapsed="false">
      <c r="A39" s="1"/>
      <c r="D39" s="1"/>
      <c r="F39" s="227" t="s">
        <v>181</v>
      </c>
      <c r="G39" s="70"/>
      <c r="H39" s="236" t="n">
        <f aca="false">D28</f>
        <v>15520</v>
      </c>
      <c r="I39" s="236"/>
      <c r="J39" s="234"/>
      <c r="K39" s="234"/>
      <c r="L39" s="235"/>
      <c r="M39" s="1"/>
      <c r="N39" s="1"/>
      <c r="O39" s="1"/>
      <c r="P39" s="1"/>
      <c r="Q39" s="1"/>
      <c r="R39" s="70"/>
      <c r="S39" s="70"/>
      <c r="U39" s="213"/>
      <c r="V39" s="213"/>
      <c r="W39" s="213"/>
      <c r="X39" s="213"/>
      <c r="Y39" s="213"/>
      <c r="Z39" s="213"/>
      <c r="AA39" s="213"/>
      <c r="AB39" s="213"/>
      <c r="AC39" s="213"/>
    </row>
    <row r="40" customFormat="false" ht="12.75" hidden="false" customHeight="true" outlineLevel="0" collapsed="false">
      <c r="A40" s="148" t="s">
        <v>182</v>
      </c>
      <c r="D40" s="182" t="n">
        <f aca="false">+D38+D24+D16</f>
        <v>15520</v>
      </c>
      <c r="E40" s="1"/>
      <c r="F40" s="187"/>
      <c r="G40" s="70"/>
      <c r="H40" s="239"/>
      <c r="I40" s="236"/>
      <c r="J40" s="234"/>
      <c r="K40" s="234"/>
      <c r="L40" s="235"/>
      <c r="M40" s="1"/>
      <c r="N40" s="182" t="n">
        <v>15520</v>
      </c>
      <c r="O40" s="182" t="n">
        <f aca="false">+O38+O24+O16</f>
        <v>0</v>
      </c>
      <c r="P40" s="182" t="n">
        <v>15520</v>
      </c>
      <c r="Q40" s="1"/>
      <c r="R40" s="70"/>
      <c r="S40" s="1"/>
      <c r="T40" s="1"/>
      <c r="U40" s="1"/>
    </row>
    <row r="41" customFormat="false" ht="12.75" hidden="false" customHeight="true" outlineLevel="0" collapsed="false">
      <c r="A41" s="1"/>
      <c r="C41" s="4"/>
      <c r="D41" s="1"/>
      <c r="E41" s="1"/>
      <c r="F41" s="227" t="s">
        <v>183</v>
      </c>
      <c r="G41" s="9"/>
      <c r="H41" s="236" t="n">
        <f aca="false">E117</f>
        <v>465</v>
      </c>
      <c r="I41" s="236" t="n">
        <f aca="false">E108</f>
        <v>465</v>
      </c>
      <c r="J41" s="234" t="n">
        <f aca="false">E71+E72+E73</f>
        <v>0</v>
      </c>
      <c r="K41" s="234" t="n">
        <f aca="false">SUM(D29:D37)</f>
        <v>0</v>
      </c>
      <c r="L41" s="235" t="n">
        <f aca="false">SUM(E29:E37)</f>
        <v>0</v>
      </c>
      <c r="M41" s="1"/>
      <c r="N41" s="1"/>
      <c r="O41" s="1"/>
      <c r="P41" s="1"/>
      <c r="Q41" s="1"/>
      <c r="R41" s="70"/>
      <c r="S41" s="1"/>
      <c r="T41" s="1"/>
      <c r="U41" s="1"/>
      <c r="AN41" s="1"/>
      <c r="AO41" s="1"/>
      <c r="AP41" s="1"/>
      <c r="AQ41" s="1"/>
      <c r="AR41" s="1"/>
      <c r="AS41" s="1"/>
    </row>
    <row r="42" customFormat="false" ht="12.75" hidden="false" customHeight="true" outlineLevel="0" collapsed="false">
      <c r="A42" s="127"/>
      <c r="C42" s="4"/>
      <c r="E42" s="1"/>
      <c r="F42" s="227" t="s">
        <v>178</v>
      </c>
      <c r="G42" s="70"/>
      <c r="H42" s="239"/>
      <c r="I42" s="239"/>
      <c r="J42" s="239"/>
      <c r="K42" s="240"/>
      <c r="L42" s="241"/>
      <c r="M42" s="1"/>
      <c r="N42" s="1"/>
      <c r="O42" s="1"/>
      <c r="P42" s="1"/>
      <c r="Q42" s="70"/>
      <c r="R42" s="70"/>
      <c r="S42" s="1"/>
      <c r="T42" s="1"/>
      <c r="U42" s="1"/>
      <c r="AN42" s="1"/>
      <c r="AO42" s="1"/>
      <c r="AP42" s="1"/>
      <c r="AQ42" s="1"/>
      <c r="AR42" s="1"/>
      <c r="AS42" s="1"/>
    </row>
    <row r="43" customFormat="false" ht="12.75" hidden="false" customHeight="true" outlineLevel="0" collapsed="false">
      <c r="A43" s="148" t="s">
        <v>184</v>
      </c>
      <c r="C43" s="4"/>
      <c r="D43" s="70"/>
      <c r="E43" s="9"/>
      <c r="F43" s="227" t="s">
        <v>180</v>
      </c>
      <c r="G43" s="70"/>
      <c r="H43" s="236"/>
      <c r="I43" s="236"/>
      <c r="J43" s="234"/>
      <c r="K43" s="234"/>
      <c r="L43" s="235" t="n">
        <f aca="false">+H138</f>
        <v>0</v>
      </c>
      <c r="M43" s="1"/>
      <c r="N43" s="1"/>
      <c r="O43" s="1"/>
      <c r="P43" s="1"/>
      <c r="Q43" s="70"/>
      <c r="R43" s="70"/>
      <c r="S43" s="1"/>
      <c r="T43" s="1"/>
      <c r="U43" s="1"/>
      <c r="AN43" s="1"/>
      <c r="AO43" s="1"/>
      <c r="AP43" s="1"/>
      <c r="AQ43" s="1"/>
      <c r="AR43" s="1"/>
      <c r="AS43" s="1"/>
    </row>
    <row r="44" customFormat="false" ht="12.75" hidden="false" customHeight="true" outlineLevel="0" collapsed="false">
      <c r="A44" s="242" t="s">
        <v>185</v>
      </c>
      <c r="C44" s="4"/>
      <c r="D44" s="243" t="n">
        <f aca="false">N50</f>
        <v>0</v>
      </c>
      <c r="E44" s="9"/>
      <c r="F44" s="227" t="s">
        <v>186</v>
      </c>
      <c r="G44" s="70"/>
      <c r="H44" s="236"/>
      <c r="I44" s="236"/>
      <c r="J44" s="234"/>
      <c r="K44" s="240"/>
      <c r="L44" s="241"/>
      <c r="M44" s="1"/>
      <c r="N44" s="244" t="n">
        <v>0</v>
      </c>
      <c r="O44" s="244" t="n">
        <f aca="false">D50-P50</f>
        <v>0</v>
      </c>
      <c r="P44" s="243" t="n">
        <v>0</v>
      </c>
      <c r="Q44" s="70"/>
      <c r="R44" s="70"/>
      <c r="S44" s="1"/>
      <c r="T44" s="1"/>
      <c r="U44" s="1"/>
      <c r="AN44" s="1"/>
      <c r="AO44" s="1"/>
      <c r="AP44" s="1"/>
      <c r="AQ44" s="1"/>
      <c r="AR44" s="1"/>
      <c r="AS44" s="1"/>
    </row>
    <row r="45" customFormat="false" ht="12.75" hidden="false" customHeight="true" outlineLevel="0" collapsed="false">
      <c r="A45" s="245" t="s">
        <v>187</v>
      </c>
      <c r="C45" s="4"/>
      <c r="D45" s="177" t="n">
        <v>0</v>
      </c>
      <c r="E45" s="9"/>
      <c r="F45" s="227" t="s">
        <v>142</v>
      </c>
      <c r="G45" s="9"/>
      <c r="H45" s="236" t="n">
        <f aca="false">SUM(H37:H41)</f>
        <v>15985</v>
      </c>
      <c r="I45" s="236" t="n">
        <f aca="false">SUM(I37:I41)</f>
        <v>465</v>
      </c>
      <c r="J45" s="236" t="n">
        <f aca="false">SUM(J35:J41)</f>
        <v>0</v>
      </c>
      <c r="K45" s="234" t="n">
        <f aca="false">K36+K41</f>
        <v>15520</v>
      </c>
      <c r="L45" s="235" t="n">
        <f aca="false">+F275</f>
        <v>0</v>
      </c>
      <c r="M45" s="1"/>
      <c r="N45" s="246" t="n">
        <v>0</v>
      </c>
      <c r="O45" s="246"/>
      <c r="P45" s="177" t="n">
        <v>0</v>
      </c>
      <c r="Q45" s="70"/>
      <c r="R45" s="70"/>
      <c r="S45" s="1"/>
      <c r="T45" s="1"/>
      <c r="U45" s="1"/>
      <c r="AN45" s="1"/>
      <c r="AO45" s="1"/>
      <c r="AP45" s="1"/>
      <c r="AQ45" s="1"/>
      <c r="AR45" s="1"/>
      <c r="AS45" s="1"/>
    </row>
    <row r="46" customFormat="false" ht="12.75" hidden="false" customHeight="true" outlineLevel="0" collapsed="false">
      <c r="A46" s="245" t="s">
        <v>188</v>
      </c>
      <c r="C46" s="4"/>
      <c r="D46" s="177" t="n">
        <f aca="false">E71</f>
        <v>0</v>
      </c>
      <c r="E46" s="1"/>
      <c r="F46" s="187"/>
      <c r="G46" s="9"/>
      <c r="H46" s="240"/>
      <c r="I46" s="240"/>
      <c r="J46" s="234"/>
      <c r="K46" s="240"/>
      <c r="L46" s="241"/>
      <c r="M46" s="1"/>
      <c r="N46" s="246" t="n">
        <v>0</v>
      </c>
      <c r="O46" s="246"/>
      <c r="P46" s="177" t="n">
        <v>0</v>
      </c>
      <c r="Q46" s="70"/>
      <c r="R46" s="70"/>
      <c r="S46" s="1"/>
      <c r="T46" s="1"/>
      <c r="U46" s="1"/>
      <c r="AN46" s="1"/>
      <c r="AO46" s="1"/>
      <c r="AP46" s="1"/>
      <c r="AQ46" s="1"/>
      <c r="AR46" s="1"/>
      <c r="AS46" s="1"/>
    </row>
    <row r="47" customFormat="false" ht="12.75" hidden="false" customHeight="true" outlineLevel="0" collapsed="false">
      <c r="A47" s="245" t="s">
        <v>189</v>
      </c>
      <c r="C47" s="4"/>
      <c r="D47" s="177" t="n">
        <f aca="false">E72</f>
        <v>0</v>
      </c>
      <c r="E47" s="1"/>
      <c r="F47" s="227"/>
      <c r="G47" s="247" t="s">
        <v>83</v>
      </c>
      <c r="H47" s="248" t="n">
        <f aca="false">H45-D40</f>
        <v>465</v>
      </c>
      <c r="I47" s="248" t="n">
        <f aca="false">+I45-D24</f>
        <v>465</v>
      </c>
      <c r="J47" s="248" t="n">
        <f aca="false">+J45-D50</f>
        <v>0</v>
      </c>
      <c r="K47" s="249" t="n">
        <f aca="false">+K45-D38</f>
        <v>0</v>
      </c>
      <c r="L47" s="250" t="n">
        <f aca="false">+L43-L45</f>
        <v>0</v>
      </c>
      <c r="M47" s="1"/>
      <c r="N47" s="246" t="n">
        <v>0</v>
      </c>
      <c r="O47" s="246"/>
      <c r="P47" s="177" t="n">
        <v>0</v>
      </c>
      <c r="Q47" s="70"/>
      <c r="R47" s="70"/>
      <c r="AN47" s="1"/>
      <c r="AO47" s="1"/>
      <c r="AP47" s="1"/>
      <c r="AQ47" s="1"/>
      <c r="AR47" s="1"/>
      <c r="AS47" s="1"/>
    </row>
    <row r="48" customFormat="false" ht="12.75" hidden="false" customHeight="true" outlineLevel="0" collapsed="false">
      <c r="A48" s="245" t="s">
        <v>190</v>
      </c>
      <c r="C48" s="4"/>
      <c r="D48" s="177" t="n">
        <f aca="false">E73</f>
        <v>0</v>
      </c>
      <c r="E48" s="1"/>
      <c r="F48" s="251"/>
      <c r="G48" s="252"/>
      <c r="H48" s="253"/>
      <c r="I48" s="253"/>
      <c r="J48" s="254"/>
      <c r="K48" s="255"/>
      <c r="L48" s="256"/>
      <c r="M48" s="1"/>
      <c r="N48" s="246" t="n">
        <v>0</v>
      </c>
      <c r="O48" s="246"/>
      <c r="P48" s="177" t="n">
        <v>0</v>
      </c>
      <c r="Q48" s="70"/>
      <c r="R48" s="70"/>
      <c r="AN48" s="1"/>
      <c r="AO48" s="1"/>
      <c r="AP48" s="1"/>
      <c r="AQ48" s="1"/>
      <c r="AR48" s="1"/>
      <c r="AS48" s="1"/>
    </row>
    <row r="49" customFormat="false" ht="12.75" hidden="true" customHeight="true" outlineLevel="0" collapsed="false">
      <c r="A49" s="245" t="s">
        <v>191</v>
      </c>
      <c r="C49" s="4"/>
      <c r="D49" s="177" t="n">
        <v>0</v>
      </c>
      <c r="E49" s="1"/>
      <c r="F49" s="1"/>
      <c r="G49" s="1"/>
      <c r="H49" s="1"/>
      <c r="I49" s="1"/>
      <c r="J49" s="213"/>
      <c r="K49" s="1"/>
      <c r="L49" s="1"/>
      <c r="M49" s="1"/>
      <c r="N49" s="177" t="n">
        <v>0</v>
      </c>
      <c r="O49" s="177" t="n">
        <v>0</v>
      </c>
      <c r="P49" s="204" t="n">
        <v>0</v>
      </c>
      <c r="Q49" s="70"/>
      <c r="R49" s="70"/>
      <c r="AN49" s="1"/>
      <c r="AO49" s="1"/>
      <c r="AP49" s="1"/>
      <c r="AQ49" s="1"/>
      <c r="AR49" s="1"/>
      <c r="AS49" s="1"/>
    </row>
    <row r="50" customFormat="false" ht="12.75" hidden="false" customHeight="true" outlineLevel="0" collapsed="false">
      <c r="A50" s="245" t="s">
        <v>192</v>
      </c>
      <c r="C50" s="4"/>
      <c r="D50" s="257" t="n">
        <f aca="false">SUM(D44:D48)</f>
        <v>0</v>
      </c>
      <c r="E50" s="1"/>
      <c r="F50" s="1"/>
      <c r="G50" s="1"/>
      <c r="H50" s="1"/>
      <c r="I50" s="1"/>
      <c r="J50" s="213"/>
      <c r="K50" s="1"/>
      <c r="L50" s="1"/>
      <c r="M50" s="1"/>
      <c r="N50" s="257" t="n">
        <v>0</v>
      </c>
      <c r="O50" s="257" t="n">
        <f aca="false">SUM(O44:O48)</f>
        <v>0</v>
      </c>
      <c r="P50" s="257" t="n">
        <v>0</v>
      </c>
      <c r="Q50" s="70"/>
      <c r="R50" s="70"/>
      <c r="V50" s="258" t="n">
        <f aca="false">Y55+AA55</f>
        <v>0</v>
      </c>
      <c r="AN50" s="1"/>
      <c r="AO50" s="1"/>
      <c r="AP50" s="1"/>
      <c r="AQ50" s="1"/>
      <c r="AR50" s="1"/>
      <c r="AS50" s="1"/>
    </row>
    <row r="51" customFormat="false" ht="12.75" hidden="false" customHeight="true" outlineLevel="0" collapsed="false">
      <c r="A51" s="127"/>
      <c r="C51" s="4"/>
      <c r="D51" s="1"/>
      <c r="E51" s="213"/>
      <c r="F51" s="1"/>
      <c r="G51" s="155"/>
      <c r="H51" s="213"/>
      <c r="I51" s="1"/>
      <c r="J51" s="213"/>
      <c r="K51" s="1"/>
      <c r="L51" s="1"/>
      <c r="M51" s="1"/>
      <c r="N51" s="1"/>
      <c r="O51" s="1"/>
      <c r="P51" s="1"/>
      <c r="Q51" s="70"/>
      <c r="R51" s="70"/>
      <c r="V51" s="258" t="n">
        <f aca="false">W55</f>
        <v>0</v>
      </c>
      <c r="AN51" s="1"/>
      <c r="AO51" s="1"/>
      <c r="AP51" s="1"/>
      <c r="AQ51" s="1"/>
      <c r="AR51" s="1"/>
      <c r="AS51" s="1"/>
    </row>
    <row r="52" customFormat="false" ht="12.75" hidden="false" customHeight="true" outlineLevel="0" collapsed="false">
      <c r="A52" s="1"/>
      <c r="B52" s="1"/>
      <c r="C52" s="1"/>
      <c r="D52" s="1"/>
      <c r="G52" s="1"/>
      <c r="H52" s="1"/>
      <c r="I52" s="1"/>
      <c r="J52" s="213"/>
      <c r="K52" s="1"/>
      <c r="L52" s="1"/>
      <c r="M52" s="1"/>
      <c r="N52" s="1"/>
      <c r="O52" s="1"/>
      <c r="P52" s="1"/>
      <c r="Q52" s="70"/>
      <c r="R52" s="70"/>
      <c r="AN52" s="1"/>
      <c r="AO52" s="1"/>
      <c r="AP52" s="1"/>
      <c r="AQ52" s="1"/>
      <c r="AR52" s="1"/>
      <c r="AS52" s="1"/>
    </row>
    <row r="53" customFormat="false" ht="12.75" hidden="false" customHeight="true" outlineLevel="0" collapsed="false">
      <c r="A53" s="148" t="s">
        <v>193</v>
      </c>
      <c r="C53" s="4"/>
      <c r="D53" s="209" t="n">
        <v>15520</v>
      </c>
      <c r="E53" s="1"/>
      <c r="F53" s="1"/>
      <c r="G53" s="1"/>
      <c r="H53" s="1"/>
      <c r="I53" s="1"/>
      <c r="J53" s="70"/>
      <c r="K53" s="1"/>
      <c r="L53" s="1"/>
      <c r="M53" s="1"/>
      <c r="N53" s="1"/>
      <c r="O53" s="1"/>
      <c r="P53" s="1"/>
      <c r="Q53" s="70"/>
      <c r="R53" s="70"/>
      <c r="AJ53" s="1"/>
      <c r="AK53" s="1"/>
      <c r="AN53" s="1"/>
      <c r="AO53" s="1"/>
      <c r="AP53" s="1"/>
      <c r="AQ53" s="1"/>
      <c r="AR53" s="1"/>
      <c r="AS53" s="1"/>
    </row>
    <row r="54" customFormat="false" ht="12.75" hidden="false" customHeight="true" outlineLevel="0" collapsed="false">
      <c r="A54" s="1"/>
      <c r="E54" s="1"/>
      <c r="F54" s="1"/>
      <c r="G54" s="1"/>
      <c r="H54" s="1"/>
      <c r="I54" s="1"/>
      <c r="J54" s="70"/>
      <c r="K54" s="1"/>
      <c r="L54" s="1"/>
      <c r="M54" s="1"/>
      <c r="N54" s="1"/>
      <c r="O54" s="1"/>
      <c r="P54" s="1"/>
      <c r="Q54" s="70"/>
      <c r="R54" s="70"/>
      <c r="AJ54" s="1"/>
      <c r="AK54" s="1"/>
      <c r="AN54" s="1"/>
      <c r="AO54" s="1"/>
      <c r="AP54" s="1"/>
      <c r="AQ54" s="1"/>
      <c r="AR54" s="1"/>
      <c r="AS54" s="1"/>
    </row>
    <row r="55" customFormat="false" ht="12.75" hidden="true" customHeight="true" outlineLevel="0" collapsed="false">
      <c r="A55" s="1"/>
      <c r="E55" s="1"/>
      <c r="F55" s="1"/>
      <c r="G55" s="1"/>
      <c r="H55" s="1"/>
      <c r="I55" s="1"/>
      <c r="J55" s="70"/>
      <c r="K55" s="1"/>
      <c r="L55" s="1"/>
      <c r="M55" s="1"/>
      <c r="N55" s="1"/>
      <c r="O55" s="1"/>
      <c r="P55" s="1"/>
      <c r="Q55" s="70"/>
      <c r="R55" s="70"/>
      <c r="AJ55" s="1"/>
      <c r="AK55" s="1"/>
      <c r="AN55" s="1"/>
      <c r="AO55" s="1"/>
      <c r="AP55" s="1"/>
      <c r="AQ55" s="1"/>
      <c r="AR55" s="1"/>
      <c r="AS55" s="1"/>
    </row>
    <row r="56" customFormat="false" ht="12.75" hidden="true" customHeight="true" outlineLevel="0" collapsed="false">
      <c r="A56" s="1"/>
      <c r="E56" s="1"/>
      <c r="F56" s="1"/>
      <c r="G56" s="1"/>
      <c r="H56" s="1"/>
      <c r="I56" s="1"/>
      <c r="J56" s="70"/>
      <c r="K56" s="70"/>
      <c r="L56" s="247"/>
      <c r="M56" s="40"/>
      <c r="N56" s="40"/>
      <c r="O56" s="70"/>
      <c r="P56" s="70"/>
      <c r="Q56" s="70"/>
      <c r="R56" s="70"/>
      <c r="AJ56" s="1"/>
      <c r="AK56" s="1"/>
      <c r="AN56" s="1"/>
      <c r="AO56" s="1"/>
      <c r="AP56" s="1"/>
      <c r="AQ56" s="1"/>
      <c r="AR56" s="1"/>
      <c r="AS56" s="1"/>
    </row>
    <row r="57" customFormat="false" ht="12.75" hidden="true" customHeight="true" outlineLevel="0" collapsed="false">
      <c r="A57" s="1"/>
      <c r="D57" s="1"/>
      <c r="E57" s="1"/>
      <c r="F57" s="1"/>
      <c r="G57" s="1"/>
      <c r="H57" s="1"/>
      <c r="I57" s="259"/>
      <c r="J57" s="70"/>
      <c r="K57" s="70"/>
      <c r="L57" s="247"/>
      <c r="M57" s="40"/>
      <c r="N57" s="40"/>
      <c r="O57" s="70"/>
      <c r="P57" s="70"/>
      <c r="Q57" s="70"/>
      <c r="R57" s="70"/>
      <c r="AJ57" s="1"/>
      <c r="AK57" s="1"/>
      <c r="AN57" s="1"/>
      <c r="AO57" s="1"/>
      <c r="AP57" s="1"/>
      <c r="AQ57" s="1"/>
      <c r="AR57" s="1"/>
      <c r="AS57" s="1"/>
    </row>
    <row r="58" customFormat="false" ht="12.75" hidden="true" customHeight="true" outlineLevel="0" collapsed="false">
      <c r="A58" s="1"/>
      <c r="D58" s="1"/>
      <c r="E58" s="1"/>
      <c r="F58" s="1"/>
      <c r="G58" s="1"/>
      <c r="H58" s="1"/>
      <c r="I58" s="259"/>
      <c r="J58" s="70"/>
      <c r="K58" s="70"/>
      <c r="L58" s="247"/>
      <c r="M58" s="40"/>
      <c r="N58" s="40"/>
      <c r="O58" s="70"/>
      <c r="P58" s="70"/>
      <c r="Q58" s="70"/>
      <c r="R58" s="70"/>
      <c r="AJ58" s="1"/>
      <c r="AK58" s="1"/>
      <c r="AN58" s="1"/>
      <c r="AO58" s="1"/>
      <c r="AP58" s="1"/>
      <c r="AQ58" s="1"/>
      <c r="AR58" s="1"/>
      <c r="AS58" s="1"/>
    </row>
    <row r="59" customFormat="false" ht="12.75" hidden="true" customHeight="true" outlineLevel="0" collapsed="false">
      <c r="A59" s="1"/>
      <c r="D59" s="1"/>
      <c r="E59" s="1"/>
      <c r="F59" s="1"/>
      <c r="G59" s="1"/>
      <c r="H59" s="1"/>
      <c r="I59" s="259"/>
      <c r="J59" s="70"/>
      <c r="K59" s="70"/>
      <c r="L59" s="247"/>
      <c r="M59" s="40"/>
      <c r="N59" s="40"/>
      <c r="O59" s="70"/>
      <c r="P59" s="70"/>
      <c r="Q59" s="70"/>
      <c r="R59" s="70"/>
      <c r="AJ59" s="1"/>
      <c r="AK59" s="1"/>
      <c r="AN59" s="1"/>
      <c r="AO59" s="1"/>
      <c r="AP59" s="1"/>
      <c r="AQ59" s="1"/>
      <c r="AR59" s="1"/>
      <c r="AS59" s="1"/>
    </row>
    <row r="60" customFormat="false" ht="12.75" hidden="true" customHeight="true" outlineLevel="0" collapsed="false">
      <c r="A60" s="1"/>
      <c r="D60" s="1"/>
      <c r="E60" s="1"/>
      <c r="F60" s="1"/>
      <c r="G60" s="1"/>
      <c r="H60" s="1"/>
      <c r="I60" s="259"/>
      <c r="J60" s="70"/>
      <c r="K60" s="70"/>
      <c r="L60" s="247"/>
      <c r="M60" s="40"/>
      <c r="N60" s="40"/>
      <c r="O60" s="70"/>
      <c r="P60" s="70"/>
      <c r="Q60" s="70"/>
      <c r="R60" s="70"/>
      <c r="AJ60" s="1"/>
      <c r="AK60" s="1"/>
      <c r="AN60" s="1"/>
      <c r="AO60" s="1"/>
      <c r="AP60" s="1"/>
      <c r="AQ60" s="1"/>
      <c r="AR60" s="1"/>
      <c r="AS60" s="1"/>
    </row>
    <row r="61" customFormat="false" ht="12.75" hidden="true" customHeight="true" outlineLevel="0" collapsed="false">
      <c r="A61" s="1"/>
      <c r="D61" s="1"/>
      <c r="E61" s="1"/>
      <c r="F61" s="1"/>
      <c r="G61" s="1"/>
      <c r="H61" s="1"/>
      <c r="I61" s="259"/>
      <c r="J61" s="70"/>
      <c r="K61" s="70"/>
      <c r="L61" s="247"/>
      <c r="M61" s="40"/>
      <c r="N61" s="40"/>
      <c r="O61" s="70"/>
      <c r="P61" s="70"/>
      <c r="Q61" s="70"/>
      <c r="R61" s="70"/>
      <c r="AJ61" s="1"/>
      <c r="AK61" s="1"/>
      <c r="AN61" s="1"/>
      <c r="AO61" s="1"/>
      <c r="AP61" s="1"/>
      <c r="AQ61" s="1"/>
      <c r="AR61" s="1"/>
      <c r="AS61" s="1"/>
    </row>
    <row r="62" customFormat="false" ht="12.75" hidden="true" customHeight="true" outlineLevel="0" collapsed="false">
      <c r="A62" s="1"/>
      <c r="D62" s="1"/>
      <c r="E62" s="1"/>
      <c r="F62" s="1"/>
      <c r="G62" s="1"/>
      <c r="H62" s="1"/>
      <c r="I62" s="1"/>
      <c r="J62" s="70"/>
      <c r="K62" s="70"/>
      <c r="L62" s="247"/>
      <c r="M62" s="40"/>
      <c r="N62" s="40"/>
      <c r="O62" s="70"/>
      <c r="P62" s="70"/>
      <c r="Q62" s="70"/>
      <c r="R62" s="70"/>
      <c r="AJ62" s="1"/>
      <c r="AK62" s="1"/>
      <c r="AN62" s="1"/>
      <c r="AO62" s="1"/>
      <c r="AP62" s="1"/>
      <c r="AQ62" s="1"/>
      <c r="AR62" s="1"/>
      <c r="AS62" s="1"/>
    </row>
    <row r="63" customFormat="false" ht="12.75" hidden="false" customHeight="true" outlineLevel="0" collapsed="false">
      <c r="A63" s="1"/>
      <c r="E63" s="1"/>
      <c r="F63" s="1"/>
      <c r="G63" s="1"/>
      <c r="H63" s="1"/>
      <c r="I63" s="1"/>
      <c r="J63" s="70"/>
      <c r="K63" s="70"/>
      <c r="L63" s="247"/>
      <c r="M63" s="40"/>
      <c r="N63" s="40"/>
      <c r="O63" s="70"/>
      <c r="P63" s="70"/>
      <c r="Q63" s="70"/>
      <c r="R63" s="70"/>
      <c r="AJ63" s="1"/>
      <c r="AK63" s="1"/>
      <c r="AN63" s="1"/>
      <c r="AO63" s="1"/>
      <c r="AP63" s="1"/>
      <c r="AQ63" s="1"/>
      <c r="AR63" s="1"/>
      <c r="AS63" s="1"/>
    </row>
    <row r="64" customFormat="false" ht="12.75" hidden="false" customHeight="true" outlineLevel="0" collapsed="false">
      <c r="A64" s="1"/>
      <c r="E64" s="1"/>
      <c r="F64" s="1"/>
      <c r="G64" s="1"/>
      <c r="H64" s="260" t="s">
        <v>81</v>
      </c>
      <c r="I64" s="1"/>
      <c r="J64" s="70"/>
      <c r="K64" s="70"/>
      <c r="L64" s="247"/>
      <c r="M64" s="40"/>
      <c r="N64" s="40"/>
      <c r="O64" s="70"/>
      <c r="P64" s="70"/>
      <c r="Q64" s="70"/>
      <c r="R64" s="70"/>
      <c r="AJ64" s="1"/>
      <c r="AK64" s="1"/>
      <c r="AN64" s="1"/>
      <c r="AO64" s="1"/>
      <c r="AP64" s="1"/>
      <c r="AQ64" s="1"/>
      <c r="AR64" s="1"/>
      <c r="AS64" s="1"/>
    </row>
    <row r="65" customFormat="false" ht="12.75" hidden="false" customHeight="true" outlineLevel="0" collapsed="false">
      <c r="A65" s="1"/>
      <c r="H65" s="261" t="n">
        <f aca="false">H70</f>
        <v>37165</v>
      </c>
      <c r="I65" s="262" t="n">
        <f aca="false">H65+1</f>
        <v>37166</v>
      </c>
      <c r="J65" s="262" t="n">
        <f aca="false">I65+1</f>
        <v>37167</v>
      </c>
      <c r="K65" s="262" t="n">
        <f aca="false">J65+1</f>
        <v>37168</v>
      </c>
      <c r="L65" s="262" t="n">
        <f aca="false">K65+1</f>
        <v>37169</v>
      </c>
      <c r="M65" s="262" t="n">
        <f aca="false">L65+1</f>
        <v>37170</v>
      </c>
      <c r="N65" s="262" t="n">
        <f aca="false">M65+1</f>
        <v>37171</v>
      </c>
      <c r="O65" s="262" t="n">
        <f aca="false">N65+1</f>
        <v>37172</v>
      </c>
      <c r="P65" s="262" t="n">
        <f aca="false">O65+1</f>
        <v>37173</v>
      </c>
      <c r="Q65" s="262" t="n">
        <f aca="false">P65+1</f>
        <v>37174</v>
      </c>
      <c r="R65" s="262" t="n">
        <f aca="false">Q65+1</f>
        <v>37175</v>
      </c>
      <c r="S65" s="262" t="n">
        <f aca="false">R65+1</f>
        <v>37176</v>
      </c>
      <c r="T65" s="262" t="n">
        <f aca="false">S65+1</f>
        <v>37177</v>
      </c>
      <c r="U65" s="262" t="n">
        <f aca="false">T65+1</f>
        <v>37178</v>
      </c>
      <c r="V65" s="262" t="n">
        <f aca="false">U65+1</f>
        <v>37179</v>
      </c>
      <c r="W65" s="262" t="n">
        <f aca="false">V65+1</f>
        <v>37180</v>
      </c>
      <c r="X65" s="262" t="n">
        <f aca="false">W65+1</f>
        <v>37181</v>
      </c>
      <c r="Y65" s="262" t="n">
        <f aca="false">X65+1</f>
        <v>37182</v>
      </c>
      <c r="Z65" s="262" t="n">
        <f aca="false">Y65+1</f>
        <v>37183</v>
      </c>
      <c r="AA65" s="262" t="n">
        <f aca="false">Z65+1</f>
        <v>37184</v>
      </c>
      <c r="AB65" s="262" t="n">
        <f aca="false">AA65+1</f>
        <v>37185</v>
      </c>
      <c r="AC65" s="262" t="n">
        <f aca="false">AB65+1</f>
        <v>37186</v>
      </c>
      <c r="AD65" s="262" t="n">
        <f aca="false">AC65+1</f>
        <v>37187</v>
      </c>
      <c r="AE65" s="262" t="n">
        <f aca="false">AD65+1</f>
        <v>37188</v>
      </c>
      <c r="AF65" s="262" t="n">
        <f aca="false">AE65+1</f>
        <v>37189</v>
      </c>
      <c r="AG65" s="262" t="n">
        <f aca="false">AF65+1</f>
        <v>37190</v>
      </c>
      <c r="AH65" s="262" t="n">
        <f aca="false">AG65+1</f>
        <v>37191</v>
      </c>
      <c r="AI65" s="262" t="n">
        <f aca="false">AH65+1</f>
        <v>37192</v>
      </c>
      <c r="AJ65" s="262" t="n">
        <f aca="false">AI65+1</f>
        <v>37193</v>
      </c>
      <c r="AK65" s="262" t="n">
        <f aca="false">AJ65+1</f>
        <v>37194</v>
      </c>
      <c r="AL65" s="263" t="n">
        <f aca="false">AK65+1</f>
        <v>37195</v>
      </c>
      <c r="AN65" s="1"/>
      <c r="AO65" s="1"/>
      <c r="AP65" s="1"/>
      <c r="AQ65" s="1"/>
      <c r="AR65" s="1"/>
      <c r="AS65" s="1"/>
    </row>
    <row r="66" customFormat="false" ht="12.75" hidden="false" customHeight="true" outlineLevel="0" collapsed="false">
      <c r="D66" s="1"/>
      <c r="E66" s="1"/>
      <c r="F66" s="1"/>
      <c r="G66" s="264" t="s">
        <v>194</v>
      </c>
      <c r="H66" s="265" t="n">
        <f aca="false">VLOOKUP(H$65,$S$8:$AG$38,7,0)+VLOOKUP(H$65,$S$8:$AG38,8,0)</f>
        <v>0</v>
      </c>
      <c r="I66" s="265" t="n">
        <f aca="false">VLOOKUP(I$65,$S$8:$AG$38,7,0)+VLOOKUP(I$65,$S$8:$AG38,8,0)</f>
        <v>0</v>
      </c>
      <c r="J66" s="265" t="n">
        <f aca="false">VLOOKUP(J$65,$S$8:$AG$38,7,0)+VLOOKUP(J$65,$S$8:$AG38,8,0)</f>
        <v>0</v>
      </c>
      <c r="K66" s="265" t="n">
        <f aca="false">VLOOKUP(K$65,$S$8:$AG$38,7,0)+VLOOKUP(K$65,$S$8:$AG38,8,0)</f>
        <v>0</v>
      </c>
      <c r="L66" s="265" t="n">
        <f aca="false">VLOOKUP(L$65,$S$8:$AG$38,7,0)+VLOOKUP(L$65,$S$8:$AG38,8,0)</f>
        <v>0</v>
      </c>
      <c r="M66" s="265" t="n">
        <f aca="false">VLOOKUP(M$65,$S$8:$AG$38,7,0)+VLOOKUP(M$65,$S$8:$AG38,8,0)</f>
        <v>0</v>
      </c>
      <c r="N66" s="265" t="n">
        <f aca="false">VLOOKUP(N$65,$S$8:$AG$38,7,0)+VLOOKUP(N$65,$S$8:$AG38,8,0)</f>
        <v>0</v>
      </c>
      <c r="O66" s="265" t="n">
        <f aca="false">VLOOKUP(O$65,$S$8:$AG$38,7,0)+VLOOKUP(O$65,$S$8:$AG38,8,0)</f>
        <v>0</v>
      </c>
      <c r="P66" s="265" t="n">
        <f aca="false">VLOOKUP(P$65,$S$8:$AG$38,7,0)+VLOOKUP(P$65,$S$8:$AG38,8,0)</f>
        <v>0</v>
      </c>
      <c r="Q66" s="265" t="n">
        <f aca="false">VLOOKUP(Q$65,$S$8:$AG$38,7,0)+VLOOKUP(Q$65,$S$8:$AG38,8,0)</f>
        <v>0</v>
      </c>
      <c r="R66" s="265" t="n">
        <f aca="false">VLOOKUP(R$65,$S$8:$AG$38,7,0)+VLOOKUP(R$65,$S$8:$AG38,8,0)</f>
        <v>0</v>
      </c>
      <c r="S66" s="265" t="n">
        <f aca="false">VLOOKUP(S$65,$S$8:$AG$38,7,0)+VLOOKUP(S$65,$S$8:$AG38,8,0)</f>
        <v>0</v>
      </c>
      <c r="T66" s="265" t="n">
        <f aca="false">VLOOKUP(T$65,$S$8:$AG$38,7,0)+VLOOKUP(T$65,$S$8:$AG38,8,0)</f>
        <v>0</v>
      </c>
      <c r="U66" s="265" t="n">
        <f aca="false">VLOOKUP(U$65,$S$8:$AG$38,7,0)+VLOOKUP(U$65,$S$8:$AG38,8,0)</f>
        <v>0</v>
      </c>
      <c r="V66" s="265" t="n">
        <f aca="false">VLOOKUP(V$65,$S$8:$AG$38,7,0)+VLOOKUP(V$65,$S$8:$AG38,8,0)</f>
        <v>0</v>
      </c>
      <c r="W66" s="265" t="n">
        <f aca="false">VLOOKUP(W$65,$S$8:$AG$38,7,0)+VLOOKUP(W$65,$S$8:$AG38,8,0)</f>
        <v>0</v>
      </c>
      <c r="X66" s="265" t="n">
        <f aca="false">VLOOKUP(X$65,$S$8:$AG$38,7,0)+VLOOKUP(X$65,$S$8:$AG38,8,0)</f>
        <v>0</v>
      </c>
      <c r="Y66" s="265" t="n">
        <f aca="false">VLOOKUP(Y$65,$S$8:$AG$38,7,0)+VLOOKUP(Y$65,$S$8:$AG38,8,0)</f>
        <v>0</v>
      </c>
      <c r="Z66" s="265" t="n">
        <f aca="false">VLOOKUP(Z$65,$S$8:$AG$38,7,0)+VLOOKUP(Z$65,$S$8:$AG38,8,0)</f>
        <v>0</v>
      </c>
      <c r="AA66" s="265" t="n">
        <f aca="false">VLOOKUP(AA$65,$S$8:$AG$38,7,0)+VLOOKUP(AA$65,$S$8:$AG38,8,0)</f>
        <v>0</v>
      </c>
      <c r="AB66" s="265" t="n">
        <f aca="false">VLOOKUP(AB$65,$S$8:$AG$38,7,0)+VLOOKUP(AB$65,$S$8:$AG38,8,0)</f>
        <v>0</v>
      </c>
      <c r="AC66" s="265" t="n">
        <f aca="false">VLOOKUP(AC$65,$S$8:$AG$38,7,0)+VLOOKUP(AC$65,$S$8:$AG38,8,0)</f>
        <v>0</v>
      </c>
      <c r="AD66" s="265" t="n">
        <f aca="false">VLOOKUP(AD$65,$S$8:$AG$38,7,0)+VLOOKUP(AD$65,$S$8:$AG38,8,0)</f>
        <v>0</v>
      </c>
      <c r="AE66" s="265" t="n">
        <f aca="false">VLOOKUP(AE$65,$S$8:$AG$38,7,0)+VLOOKUP(AE$65,$S$8:$AG38,8,0)</f>
        <v>0</v>
      </c>
      <c r="AF66" s="265" t="n">
        <f aca="false">VLOOKUP(AF$65,$S$8:$AG$38,7,0)+VLOOKUP(AF$65,$S$8:$AG38,8,0)</f>
        <v>0</v>
      </c>
      <c r="AG66" s="265" t="n">
        <f aca="false">VLOOKUP(AG$65,$S$8:$AG$38,7,0)+VLOOKUP(AG$65,$S$8:$AG38,8,0)</f>
        <v>0</v>
      </c>
      <c r="AH66" s="265" t="n">
        <f aca="false">VLOOKUP(AH$65,$S$8:$AG$38,7,0)+VLOOKUP(AH$65,$S$8:$AG38,8,0)</f>
        <v>0</v>
      </c>
      <c r="AI66" s="265" t="n">
        <f aca="false">VLOOKUP(AI$65,$S$8:$AG$38,7,0)+VLOOKUP(AI$65,$S$8:$AG38,8,0)</f>
        <v>0</v>
      </c>
      <c r="AJ66" s="265" t="n">
        <f aca="false">VLOOKUP(AJ$65,$S$8:$AG$38,7,0)+VLOOKUP(AJ$65,$S$8:$AG38,8,0)</f>
        <v>0</v>
      </c>
      <c r="AK66" s="265" t="n">
        <f aca="false">VLOOKUP(AK$65,$S$8:$AG$38,7,0)+VLOOKUP(AK$65,$S$8:$AG38,8,0)</f>
        <v>0</v>
      </c>
      <c r="AL66" s="265" t="n">
        <f aca="false">VLOOKUP(AL$65,$S$8:$AG$38,7,0)+VLOOKUP(AL$65,$S$8:$AG38,8,0)</f>
        <v>0</v>
      </c>
      <c r="AO66" s="1"/>
      <c r="AP66" s="1"/>
      <c r="AQ66" s="1"/>
      <c r="AR66" s="1"/>
      <c r="AS66" s="1"/>
      <c r="AT66" s="1"/>
    </row>
    <row r="67" customFormat="false" ht="12.75" hidden="false" customHeight="true" outlineLevel="0" collapsed="false">
      <c r="A67" s="266" t="s">
        <v>195</v>
      </c>
      <c r="B67" s="266"/>
      <c r="C67" s="267"/>
      <c r="D67" s="267"/>
      <c r="E67" s="268" t="s">
        <v>196</v>
      </c>
      <c r="F67" s="267"/>
      <c r="G67" s="269" t="s">
        <v>197</v>
      </c>
      <c r="H67" s="270"/>
      <c r="I67" s="271"/>
      <c r="J67" s="271"/>
      <c r="K67" s="271"/>
      <c r="L67" s="271"/>
      <c r="M67" s="271"/>
      <c r="N67" s="271"/>
      <c r="O67" s="271"/>
      <c r="P67" s="271"/>
      <c r="Q67" s="271"/>
      <c r="R67" s="271"/>
      <c r="S67" s="271"/>
      <c r="T67" s="271"/>
      <c r="U67" s="271"/>
      <c r="V67" s="271"/>
      <c r="W67" s="271"/>
      <c r="X67" s="271"/>
      <c r="Y67" s="271"/>
      <c r="Z67" s="271"/>
      <c r="AA67" s="271"/>
      <c r="AB67" s="271"/>
      <c r="AC67" s="271"/>
      <c r="AD67" s="271"/>
      <c r="AE67" s="271"/>
      <c r="AF67" s="271"/>
      <c r="AG67" s="271"/>
      <c r="AH67" s="271"/>
      <c r="AI67" s="271"/>
      <c r="AJ67" s="271"/>
      <c r="AK67" s="271"/>
      <c r="AL67" s="272"/>
      <c r="AM67" s="267"/>
      <c r="AN67" s="267"/>
      <c r="AO67" s="1"/>
      <c r="AP67" s="1"/>
      <c r="AQ67" s="1"/>
      <c r="AR67" s="1"/>
      <c r="AS67" s="1"/>
      <c r="AT67" s="1"/>
    </row>
    <row r="68" customFormat="false" ht="12.75" hidden="false" customHeight="true" outlineLevel="0" collapsed="false">
      <c r="A68" s="273" t="s">
        <v>82</v>
      </c>
      <c r="B68" s="274" t="n">
        <f aca="false">+H47</f>
        <v>465</v>
      </c>
      <c r="C68" s="267"/>
      <c r="D68" s="275" t="s">
        <v>198</v>
      </c>
      <c r="E68" s="275" t="s">
        <v>142</v>
      </c>
      <c r="F68" s="276" t="s">
        <v>199</v>
      </c>
      <c r="G68" s="264" t="s">
        <v>200</v>
      </c>
      <c r="H68" s="277" t="n">
        <f aca="false">SUM(H66:H67)</f>
        <v>0</v>
      </c>
      <c r="I68" s="278" t="n">
        <f aca="false">SUM(I66:I67)</f>
        <v>0</v>
      </c>
      <c r="J68" s="278" t="n">
        <f aca="false">SUM(J66:J67)</f>
        <v>0</v>
      </c>
      <c r="K68" s="278" t="n">
        <f aca="false">SUM(K66:K67)</f>
        <v>0</v>
      </c>
      <c r="L68" s="278" t="n">
        <f aca="false">SUM(L66:L67)</f>
        <v>0</v>
      </c>
      <c r="M68" s="278" t="n">
        <f aca="false">SUM(M66:M67)</f>
        <v>0</v>
      </c>
      <c r="N68" s="278" t="n">
        <f aca="false">SUM(N66:N67)</f>
        <v>0</v>
      </c>
      <c r="O68" s="278" t="n">
        <f aca="false">SUM(O66:O67)</f>
        <v>0</v>
      </c>
      <c r="P68" s="278" t="n">
        <f aca="false">SUM(P66:P67)</f>
        <v>0</v>
      </c>
      <c r="Q68" s="278" t="n">
        <f aca="false">SUM(Q66:Q67)</f>
        <v>0</v>
      </c>
      <c r="R68" s="278" t="n">
        <f aca="false">SUM(R66:R67)</f>
        <v>0</v>
      </c>
      <c r="S68" s="278" t="n">
        <f aca="false">SUM(S66:S67)</f>
        <v>0</v>
      </c>
      <c r="T68" s="278" t="n">
        <f aca="false">SUM(T66:T67)</f>
        <v>0</v>
      </c>
      <c r="U68" s="278" t="n">
        <f aca="false">SUM(U66:U67)</f>
        <v>0</v>
      </c>
      <c r="V68" s="278" t="n">
        <f aca="false">SUM(V66:V67)</f>
        <v>0</v>
      </c>
      <c r="W68" s="278" t="n">
        <f aca="false">SUM(W66:W67)</f>
        <v>0</v>
      </c>
      <c r="X68" s="278" t="n">
        <f aca="false">SUM(X66:X67)</f>
        <v>0</v>
      </c>
      <c r="Y68" s="278" t="n">
        <f aca="false">SUM(Y66:Y67)</f>
        <v>0</v>
      </c>
      <c r="Z68" s="278" t="n">
        <f aca="false">SUM(Z66:Z67)</f>
        <v>0</v>
      </c>
      <c r="AA68" s="278" t="n">
        <f aca="false">SUM(AA66:AA67)</f>
        <v>0</v>
      </c>
      <c r="AB68" s="278" t="n">
        <f aca="false">SUM(AB66:AB67)</f>
        <v>0</v>
      </c>
      <c r="AC68" s="278" t="n">
        <f aca="false">SUM(AC66:AC67)</f>
        <v>0</v>
      </c>
      <c r="AD68" s="278" t="n">
        <f aca="false">SUM(AD66:AD67)</f>
        <v>0</v>
      </c>
      <c r="AE68" s="278" t="n">
        <f aca="false">SUM(AE66:AE67)</f>
        <v>0</v>
      </c>
      <c r="AF68" s="278" t="n">
        <f aca="false">SUM(AF66:AF67)</f>
        <v>0</v>
      </c>
      <c r="AG68" s="278" t="n">
        <f aca="false">SUM(AG66:AG67)</f>
        <v>0</v>
      </c>
      <c r="AH68" s="278" t="n">
        <f aca="false">SUM(AH66:AH67)</f>
        <v>0</v>
      </c>
      <c r="AI68" s="278" t="n">
        <f aca="false">SUM(AI66:AI67)</f>
        <v>0</v>
      </c>
      <c r="AJ68" s="278" t="n">
        <f aca="false">SUM(AJ66:AJ67)</f>
        <v>0</v>
      </c>
      <c r="AK68" s="278" t="n">
        <f aca="false">SUM(AK66:AK67)</f>
        <v>0</v>
      </c>
      <c r="AL68" s="279" t="n">
        <f aca="false">SUM(AL66:AL67)</f>
        <v>0</v>
      </c>
      <c r="AM68" s="267"/>
      <c r="AN68" s="1"/>
      <c r="AO68" s="1"/>
      <c r="AP68" s="1"/>
      <c r="AQ68" s="1"/>
      <c r="AR68" s="1"/>
      <c r="AS68" s="1"/>
      <c r="AT68" s="1"/>
    </row>
    <row r="69" customFormat="false" ht="12.75" hidden="false" customHeight="true" outlineLevel="0" collapsed="false">
      <c r="A69" s="273" t="s">
        <v>80</v>
      </c>
      <c r="B69" s="274" t="n">
        <f aca="false">+I47</f>
        <v>465</v>
      </c>
      <c r="C69" s="267"/>
      <c r="D69" s="280" t="s">
        <v>201</v>
      </c>
      <c r="E69" s="280" t="s">
        <v>201</v>
      </c>
      <c r="F69" s="281" t="s">
        <v>137</v>
      </c>
      <c r="G69" s="282"/>
      <c r="H69" s="283" t="s">
        <v>202</v>
      </c>
      <c r="I69" s="267"/>
      <c r="J69" s="267"/>
      <c r="K69" s="267"/>
      <c r="L69" s="267"/>
      <c r="M69" s="267"/>
      <c r="N69" s="267"/>
      <c r="O69" s="267"/>
      <c r="P69" s="267"/>
      <c r="Q69" s="267"/>
      <c r="R69" s="267"/>
      <c r="S69" s="267"/>
      <c r="T69" s="267"/>
      <c r="U69" s="267"/>
      <c r="V69" s="267"/>
      <c r="W69" s="267"/>
      <c r="X69" s="267"/>
      <c r="Y69" s="267"/>
      <c r="Z69" s="267"/>
      <c r="AA69" s="267"/>
      <c r="AB69" s="267"/>
      <c r="AC69" s="267"/>
      <c r="AD69" s="267"/>
      <c r="AE69" s="267"/>
      <c r="AF69" s="267"/>
      <c r="AG69" s="267"/>
      <c r="AH69" s="267"/>
      <c r="AI69" s="267"/>
      <c r="AJ69" s="267"/>
      <c r="AK69" s="267"/>
      <c r="AL69" s="267"/>
      <c r="AM69" s="267"/>
      <c r="AN69" s="1"/>
      <c r="AO69" s="1"/>
      <c r="AP69" s="1"/>
      <c r="AQ69" s="1"/>
      <c r="AR69" s="1"/>
      <c r="AS69" s="1"/>
      <c r="AT69" s="1"/>
    </row>
    <row r="70" customFormat="false" ht="12.75" hidden="false" customHeight="true" outlineLevel="0" collapsed="false">
      <c r="A70" s="284"/>
      <c r="B70" s="284"/>
      <c r="C70" s="267"/>
      <c r="D70" s="285"/>
      <c r="E70" s="285"/>
      <c r="F70" s="285"/>
      <c r="G70" s="284"/>
      <c r="H70" s="286" t="n">
        <f aca="false">B4</f>
        <v>37165</v>
      </c>
      <c r="I70" s="286" t="n">
        <f aca="false">C4</f>
        <v>0</v>
      </c>
      <c r="J70" s="286" t="n">
        <f aca="false">D4</f>
        <v>0</v>
      </c>
      <c r="K70" s="286" t="str">
        <f aca="false">E4</f>
        <v>Check Figures</v>
      </c>
      <c r="L70" s="286" t="n">
        <f aca="false">F4</f>
        <v>0</v>
      </c>
      <c r="M70" s="286" t="n">
        <f aca="false">G4</f>
        <v>0</v>
      </c>
      <c r="N70" s="286" t="n">
        <f aca="false">H4</f>
        <v>0</v>
      </c>
      <c r="O70" s="286" t="n">
        <f aca="false">I4</f>
        <v>0</v>
      </c>
      <c r="P70" s="286" t="n">
        <f aca="false">J4</f>
        <v>0</v>
      </c>
      <c r="Q70" s="286" t="n">
        <f aca="false">K4</f>
        <v>0</v>
      </c>
      <c r="R70" s="286" t="n">
        <f aca="false">L4</f>
        <v>0</v>
      </c>
      <c r="S70" s="286" t="n">
        <f aca="false">M4</f>
        <v>0</v>
      </c>
      <c r="T70" s="286" t="n">
        <f aca="false">N4</f>
        <v>0</v>
      </c>
      <c r="U70" s="286" t="n">
        <f aca="false">O4</f>
        <v>0</v>
      </c>
      <c r="V70" s="286" t="n">
        <f aca="false">P4</f>
        <v>0</v>
      </c>
      <c r="W70" s="286" t="n">
        <f aca="false">Q4</f>
        <v>0</v>
      </c>
      <c r="X70" s="286" t="n">
        <f aca="false">R4</f>
        <v>0</v>
      </c>
      <c r="Y70" s="286" t="n">
        <f aca="false">S4</f>
        <v>0</v>
      </c>
      <c r="Z70" s="286" t="n">
        <f aca="false">T4</f>
        <v>0</v>
      </c>
      <c r="AA70" s="286" t="n">
        <f aca="false">U4</f>
        <v>0</v>
      </c>
      <c r="AB70" s="286" t="n">
        <f aca="false">V4</f>
        <v>0</v>
      </c>
      <c r="AC70" s="286" t="n">
        <f aca="false">W4</f>
        <v>0</v>
      </c>
      <c r="AD70" s="286" t="n">
        <f aca="false">X4</f>
        <v>0</v>
      </c>
      <c r="AE70" s="286" t="n">
        <f aca="false">Y4</f>
        <v>0</v>
      </c>
      <c r="AF70" s="286" t="n">
        <f aca="false">Z4</f>
        <v>0</v>
      </c>
      <c r="AG70" s="286" t="n">
        <f aca="false">AA4</f>
        <v>0</v>
      </c>
      <c r="AH70" s="286" t="n">
        <f aca="false">AB4</f>
        <v>0</v>
      </c>
      <c r="AI70" s="286" t="n">
        <f aca="false">AC4</f>
        <v>0</v>
      </c>
      <c r="AJ70" s="286" t="n">
        <f aca="false">AD4</f>
        <v>0</v>
      </c>
      <c r="AK70" s="286" t="n">
        <f aca="false">AE4</f>
        <v>0</v>
      </c>
      <c r="AL70" s="286" t="n">
        <f aca="false">AF4</f>
        <v>0</v>
      </c>
      <c r="AM70" s="275" t="s">
        <v>142</v>
      </c>
      <c r="AN70" s="1"/>
      <c r="AO70" s="1"/>
      <c r="AP70" s="1"/>
      <c r="AQ70" s="1"/>
      <c r="AR70" s="1"/>
      <c r="AS70" s="1"/>
      <c r="AT70" s="1"/>
    </row>
    <row r="71" customFormat="false" ht="12.75" hidden="false" customHeight="true" outlineLevel="0" collapsed="false">
      <c r="A71" s="287" t="s">
        <v>203</v>
      </c>
      <c r="B71" s="288"/>
      <c r="C71" s="289"/>
      <c r="D71" s="290" t="n">
        <v>0</v>
      </c>
      <c r="E71" s="291" t="n">
        <f aca="false">AM71</f>
        <v>0</v>
      </c>
      <c r="F71" s="292" t="n">
        <f aca="false">E71-D71</f>
        <v>0</v>
      </c>
      <c r="G71" s="284"/>
      <c r="H71" s="290" t="n">
        <v>0</v>
      </c>
      <c r="I71" s="290" t="n">
        <v>0</v>
      </c>
      <c r="J71" s="290" t="n">
        <v>0</v>
      </c>
      <c r="K71" s="290" t="n">
        <v>0</v>
      </c>
      <c r="L71" s="290" t="n">
        <v>0</v>
      </c>
      <c r="M71" s="290" t="n">
        <v>0</v>
      </c>
      <c r="N71" s="290" t="n">
        <v>0</v>
      </c>
      <c r="O71" s="290" t="n">
        <v>0</v>
      </c>
      <c r="P71" s="290" t="n">
        <v>0</v>
      </c>
      <c r="Q71" s="290" t="n">
        <v>0</v>
      </c>
      <c r="R71" s="290" t="n">
        <v>0</v>
      </c>
      <c r="S71" s="290" t="n">
        <v>0</v>
      </c>
      <c r="T71" s="290" t="n">
        <v>0</v>
      </c>
      <c r="U71" s="290" t="n">
        <v>0</v>
      </c>
      <c r="V71" s="290" t="n">
        <v>0</v>
      </c>
      <c r="W71" s="290" t="n">
        <v>0</v>
      </c>
      <c r="X71" s="290" t="n">
        <v>0</v>
      </c>
      <c r="Y71" s="290" t="n">
        <v>0</v>
      </c>
      <c r="Z71" s="290" t="n">
        <v>0</v>
      </c>
      <c r="AA71" s="290" t="n">
        <v>0</v>
      </c>
      <c r="AB71" s="290" t="n">
        <v>0</v>
      </c>
      <c r="AC71" s="290" t="n">
        <v>0</v>
      </c>
      <c r="AD71" s="290" t="n">
        <v>0</v>
      </c>
      <c r="AE71" s="290" t="n">
        <v>0</v>
      </c>
      <c r="AF71" s="290" t="n">
        <v>0</v>
      </c>
      <c r="AG71" s="290" t="n">
        <v>0</v>
      </c>
      <c r="AH71" s="290" t="n">
        <v>0</v>
      </c>
      <c r="AI71" s="290" t="n">
        <v>0</v>
      </c>
      <c r="AJ71" s="290" t="n">
        <v>0</v>
      </c>
      <c r="AK71" s="290" t="n">
        <v>0</v>
      </c>
      <c r="AL71" s="290" t="n">
        <v>0</v>
      </c>
      <c r="AM71" s="293" t="n">
        <f aca="false">SUM(H71:AL71)</f>
        <v>0</v>
      </c>
      <c r="AN71" s="59"/>
      <c r="AO71" s="59"/>
      <c r="AP71" s="59"/>
      <c r="AQ71" s="59"/>
      <c r="AR71" s="59"/>
      <c r="AS71" s="59"/>
      <c r="AT71" s="59"/>
      <c r="AU71" s="294"/>
      <c r="AV71" s="294"/>
      <c r="AW71" s="294"/>
      <c r="AX71" s="294"/>
    </row>
    <row r="72" customFormat="false" ht="12.75" hidden="true" customHeight="true" outlineLevel="0" collapsed="false">
      <c r="A72" s="295" t="s">
        <v>204</v>
      </c>
      <c r="B72" s="288"/>
      <c r="C72" s="289"/>
      <c r="D72" s="296" t="n">
        <v>0</v>
      </c>
      <c r="E72" s="297" t="n">
        <f aca="false">AM72</f>
        <v>0</v>
      </c>
      <c r="F72" s="298" t="n">
        <f aca="false">E72-D72</f>
        <v>0</v>
      </c>
      <c r="G72" s="284"/>
      <c r="H72" s="299" t="n">
        <v>0</v>
      </c>
      <c r="I72" s="299" t="n">
        <v>0</v>
      </c>
      <c r="J72" s="299" t="n">
        <v>0</v>
      </c>
      <c r="K72" s="299" t="n">
        <v>0</v>
      </c>
      <c r="L72" s="299" t="n">
        <v>0</v>
      </c>
      <c r="M72" s="299" t="n">
        <v>0</v>
      </c>
      <c r="N72" s="299" t="n">
        <v>0</v>
      </c>
      <c r="O72" s="299" t="n">
        <v>0</v>
      </c>
      <c r="P72" s="299" t="n">
        <v>0</v>
      </c>
      <c r="Q72" s="299" t="n">
        <v>0</v>
      </c>
      <c r="R72" s="299" t="n">
        <v>0</v>
      </c>
      <c r="S72" s="299" t="n">
        <v>0</v>
      </c>
      <c r="T72" s="299" t="n">
        <v>0</v>
      </c>
      <c r="U72" s="299" t="n">
        <v>0</v>
      </c>
      <c r="V72" s="299" t="n">
        <v>0</v>
      </c>
      <c r="W72" s="299" t="n">
        <v>0</v>
      </c>
      <c r="X72" s="299" t="n">
        <v>0</v>
      </c>
      <c r="Y72" s="299" t="n">
        <v>0</v>
      </c>
      <c r="Z72" s="299" t="n">
        <v>0</v>
      </c>
      <c r="AA72" s="299" t="n">
        <v>0</v>
      </c>
      <c r="AB72" s="299" t="n">
        <v>0</v>
      </c>
      <c r="AC72" s="299" t="n">
        <v>0</v>
      </c>
      <c r="AD72" s="299" t="n">
        <v>0</v>
      </c>
      <c r="AE72" s="299" t="n">
        <v>0</v>
      </c>
      <c r="AF72" s="299" t="n">
        <v>0</v>
      </c>
      <c r="AG72" s="299" t="n">
        <v>0</v>
      </c>
      <c r="AH72" s="299" t="n">
        <v>0</v>
      </c>
      <c r="AI72" s="299" t="n">
        <v>0</v>
      </c>
      <c r="AJ72" s="299" t="n">
        <v>0</v>
      </c>
      <c r="AK72" s="299" t="n">
        <v>0</v>
      </c>
      <c r="AL72" s="299" t="n">
        <v>0</v>
      </c>
      <c r="AM72" s="293" t="n">
        <f aca="false">SUM(H72:AL72)</f>
        <v>0</v>
      </c>
      <c r="AN72" s="59"/>
      <c r="AO72" s="59"/>
      <c r="AP72" s="59"/>
      <c r="AQ72" s="59"/>
      <c r="AR72" s="59"/>
      <c r="AS72" s="59"/>
      <c r="AT72" s="59"/>
      <c r="AU72" s="294"/>
      <c r="AV72" s="294"/>
      <c r="AW72" s="294"/>
      <c r="AX72" s="294"/>
    </row>
    <row r="73" customFormat="false" ht="12.75" hidden="true" customHeight="true" outlineLevel="0" collapsed="false">
      <c r="A73" s="295" t="s">
        <v>173</v>
      </c>
      <c r="B73" s="288"/>
      <c r="C73" s="289"/>
      <c r="D73" s="296" t="n">
        <v>0</v>
      </c>
      <c r="E73" s="297" t="n">
        <f aca="false">AM73</f>
        <v>0</v>
      </c>
      <c r="F73" s="298" t="n">
        <f aca="false">E73-D73</f>
        <v>0</v>
      </c>
      <c r="G73" s="284"/>
      <c r="H73" s="299" t="n">
        <v>0</v>
      </c>
      <c r="I73" s="299" t="n">
        <v>0</v>
      </c>
      <c r="J73" s="299" t="n">
        <v>0</v>
      </c>
      <c r="K73" s="299" t="n">
        <v>0</v>
      </c>
      <c r="L73" s="299" t="n">
        <v>0</v>
      </c>
      <c r="M73" s="299" t="n">
        <v>0</v>
      </c>
      <c r="N73" s="299" t="n">
        <v>0</v>
      </c>
      <c r="O73" s="299" t="n">
        <v>0</v>
      </c>
      <c r="P73" s="299" t="n">
        <v>0</v>
      </c>
      <c r="Q73" s="299" t="n">
        <v>0</v>
      </c>
      <c r="R73" s="299" t="n">
        <v>0</v>
      </c>
      <c r="S73" s="299" t="n">
        <v>0</v>
      </c>
      <c r="T73" s="299" t="n">
        <v>0</v>
      </c>
      <c r="U73" s="299" t="n">
        <v>0</v>
      </c>
      <c r="V73" s="299" t="n">
        <v>0</v>
      </c>
      <c r="W73" s="299" t="n">
        <v>0</v>
      </c>
      <c r="X73" s="299" t="n">
        <v>0</v>
      </c>
      <c r="Y73" s="299" t="n">
        <v>0</v>
      </c>
      <c r="Z73" s="299" t="n">
        <v>0</v>
      </c>
      <c r="AA73" s="299" t="n">
        <v>0</v>
      </c>
      <c r="AB73" s="299" t="n">
        <v>0</v>
      </c>
      <c r="AC73" s="299" t="n">
        <v>0</v>
      </c>
      <c r="AD73" s="299" t="n">
        <v>0</v>
      </c>
      <c r="AE73" s="299" t="n">
        <v>0</v>
      </c>
      <c r="AF73" s="299" t="n">
        <v>0</v>
      </c>
      <c r="AG73" s="299" t="n">
        <v>0</v>
      </c>
      <c r="AH73" s="299" t="n">
        <v>0</v>
      </c>
      <c r="AI73" s="299" t="n">
        <v>0</v>
      </c>
      <c r="AJ73" s="299" t="n">
        <v>0</v>
      </c>
      <c r="AK73" s="299" t="n">
        <v>0</v>
      </c>
      <c r="AL73" s="299" t="n">
        <v>0</v>
      </c>
      <c r="AM73" s="293" t="n">
        <f aca="false">SUM(H73:AL73)</f>
        <v>0</v>
      </c>
      <c r="AN73" s="59"/>
      <c r="AO73" s="59"/>
      <c r="AP73" s="59"/>
      <c r="AQ73" s="59"/>
      <c r="AR73" s="59"/>
      <c r="AS73" s="59"/>
      <c r="AT73" s="59"/>
      <c r="AU73" s="294"/>
      <c r="AV73" s="294"/>
      <c r="AW73" s="294"/>
      <c r="AX73" s="294"/>
    </row>
    <row r="74" customFormat="false" ht="12.75" hidden="false" customHeight="true" outlineLevel="0" collapsed="false">
      <c r="A74" s="300" t="s">
        <v>205</v>
      </c>
      <c r="B74" s="284"/>
      <c r="C74" s="267"/>
      <c r="D74" s="301"/>
      <c r="E74" s="302"/>
      <c r="F74" s="302"/>
      <c r="G74" s="284"/>
      <c r="H74" s="301"/>
      <c r="I74" s="301"/>
      <c r="J74" s="301"/>
      <c r="K74" s="301"/>
      <c r="L74" s="301"/>
      <c r="M74" s="301"/>
      <c r="N74" s="301"/>
      <c r="O74" s="301"/>
      <c r="P74" s="301"/>
      <c r="Q74" s="301"/>
      <c r="R74" s="301"/>
      <c r="S74" s="301"/>
      <c r="T74" s="301"/>
      <c r="U74" s="301"/>
      <c r="V74" s="301"/>
      <c r="W74" s="301"/>
      <c r="X74" s="301"/>
      <c r="Y74" s="301"/>
      <c r="Z74" s="301"/>
      <c r="AA74" s="301"/>
      <c r="AB74" s="301"/>
      <c r="AC74" s="301"/>
      <c r="AD74" s="301"/>
      <c r="AE74" s="301"/>
      <c r="AF74" s="301"/>
      <c r="AG74" s="301"/>
      <c r="AH74" s="301"/>
      <c r="AI74" s="301"/>
      <c r="AJ74" s="301"/>
      <c r="AK74" s="301"/>
      <c r="AL74" s="301"/>
      <c r="AM74" s="301"/>
      <c r="AN74" s="59"/>
      <c r="AO74" s="59"/>
      <c r="AP74" s="59"/>
      <c r="AQ74" s="59"/>
      <c r="AR74" s="59"/>
      <c r="AS74" s="59"/>
      <c r="AT74" s="59"/>
      <c r="AU74" s="294"/>
      <c r="AV74" s="294"/>
      <c r="AW74" s="294"/>
      <c r="AX74" s="294"/>
    </row>
    <row r="75" customFormat="false" ht="12.75" hidden="false" customHeight="true" outlineLevel="0" collapsed="false">
      <c r="A75" s="284" t="s">
        <v>206</v>
      </c>
      <c r="B75" s="284"/>
      <c r="C75" s="267"/>
      <c r="D75" s="301"/>
      <c r="E75" s="302"/>
      <c r="F75" s="302"/>
      <c r="G75" s="284"/>
      <c r="H75" s="301"/>
      <c r="I75" s="301"/>
      <c r="J75" s="301"/>
      <c r="K75" s="301"/>
      <c r="L75" s="301"/>
      <c r="M75" s="301"/>
      <c r="N75" s="301"/>
      <c r="O75" s="301"/>
      <c r="P75" s="301"/>
      <c r="Q75" s="301"/>
      <c r="R75" s="301"/>
      <c r="S75" s="301"/>
      <c r="T75" s="301"/>
      <c r="U75" s="301"/>
      <c r="V75" s="301"/>
      <c r="W75" s="301"/>
      <c r="X75" s="301"/>
      <c r="Y75" s="301"/>
      <c r="Z75" s="301"/>
      <c r="AA75" s="301"/>
      <c r="AB75" s="301"/>
      <c r="AC75" s="301"/>
      <c r="AD75" s="301"/>
      <c r="AE75" s="301"/>
      <c r="AF75" s="301"/>
      <c r="AG75" s="301"/>
      <c r="AH75" s="301"/>
      <c r="AI75" s="301"/>
      <c r="AJ75" s="301"/>
      <c r="AK75" s="301"/>
      <c r="AL75" s="301"/>
      <c r="AM75" s="301"/>
      <c r="AN75" s="59"/>
      <c r="AO75" s="59"/>
      <c r="AP75" s="59"/>
      <c r="AQ75" s="59"/>
      <c r="AR75" s="59"/>
      <c r="AS75" s="59"/>
      <c r="AT75" s="59"/>
      <c r="AU75" s="294"/>
      <c r="AV75" s="294"/>
      <c r="AW75" s="294"/>
      <c r="AX75" s="294"/>
    </row>
    <row r="76" customFormat="false" ht="12.75" hidden="false" customHeight="true" outlineLevel="0" collapsed="false">
      <c r="A76" s="303" t="s">
        <v>207</v>
      </c>
      <c r="B76" s="304"/>
      <c r="C76" s="289"/>
      <c r="D76" s="290" t="n">
        <v>0</v>
      </c>
      <c r="E76" s="291" t="n">
        <f aca="false">AM76</f>
        <v>0</v>
      </c>
      <c r="F76" s="305" t="n">
        <f aca="false">E76-D76</f>
        <v>0</v>
      </c>
      <c r="G76" s="284"/>
      <c r="H76" s="306" t="n">
        <v>0</v>
      </c>
      <c r="I76" s="306" t="n">
        <v>0</v>
      </c>
      <c r="J76" s="306" t="n">
        <v>0</v>
      </c>
      <c r="K76" s="306" t="n">
        <v>0</v>
      </c>
      <c r="L76" s="306" t="n">
        <v>0</v>
      </c>
      <c r="M76" s="306" t="n">
        <v>0</v>
      </c>
      <c r="N76" s="306" t="n">
        <v>0</v>
      </c>
      <c r="O76" s="306" t="n">
        <v>0</v>
      </c>
      <c r="P76" s="306" t="n">
        <v>0</v>
      </c>
      <c r="Q76" s="306" t="n">
        <v>0</v>
      </c>
      <c r="R76" s="306" t="n">
        <v>0</v>
      </c>
      <c r="S76" s="306" t="n">
        <v>0</v>
      </c>
      <c r="T76" s="306" t="n">
        <v>0</v>
      </c>
      <c r="U76" s="306" t="n">
        <v>0</v>
      </c>
      <c r="V76" s="306" t="n">
        <v>0</v>
      </c>
      <c r="W76" s="306" t="n">
        <v>0</v>
      </c>
      <c r="X76" s="306" t="n">
        <v>0</v>
      </c>
      <c r="Y76" s="306" t="n">
        <v>0</v>
      </c>
      <c r="Z76" s="306" t="n">
        <v>0</v>
      </c>
      <c r="AA76" s="306" t="n">
        <v>0</v>
      </c>
      <c r="AB76" s="306" t="n">
        <v>0</v>
      </c>
      <c r="AC76" s="306" t="n">
        <v>0</v>
      </c>
      <c r="AD76" s="306" t="n">
        <v>0</v>
      </c>
      <c r="AE76" s="306" t="n">
        <v>0</v>
      </c>
      <c r="AF76" s="306" t="n">
        <v>0</v>
      </c>
      <c r="AG76" s="306" t="n">
        <v>0</v>
      </c>
      <c r="AH76" s="306" t="n">
        <v>0</v>
      </c>
      <c r="AI76" s="306" t="n">
        <v>0</v>
      </c>
      <c r="AJ76" s="306" t="n">
        <v>0</v>
      </c>
      <c r="AK76" s="306" t="n">
        <v>0</v>
      </c>
      <c r="AL76" s="306" t="n">
        <v>0</v>
      </c>
      <c r="AM76" s="293" t="n">
        <f aca="false">SUM(H76:AL76)</f>
        <v>0</v>
      </c>
      <c r="AN76" s="1"/>
      <c r="AO76" s="1"/>
      <c r="AP76" s="1"/>
      <c r="AQ76" s="1"/>
      <c r="AR76" s="1"/>
      <c r="AS76" s="1"/>
      <c r="AT76" s="1"/>
    </row>
    <row r="77" customFormat="false" ht="12.75" hidden="true" customHeight="true" outlineLevel="0" collapsed="false">
      <c r="A77" s="303" t="s">
        <v>208</v>
      </c>
      <c r="B77" s="304"/>
      <c r="C77" s="289"/>
      <c r="D77" s="290" t="n">
        <v>0</v>
      </c>
      <c r="E77" s="291" t="n">
        <f aca="false">AM77</f>
        <v>0</v>
      </c>
      <c r="F77" s="305" t="n">
        <f aca="false">E77-D77</f>
        <v>0</v>
      </c>
      <c r="G77" s="284"/>
      <c r="H77" s="306" t="n">
        <v>0</v>
      </c>
      <c r="I77" s="306" t="n">
        <v>0</v>
      </c>
      <c r="J77" s="306" t="n">
        <v>0</v>
      </c>
      <c r="K77" s="306" t="n">
        <v>0</v>
      </c>
      <c r="L77" s="306" t="n">
        <v>0</v>
      </c>
      <c r="M77" s="306" t="n">
        <v>0</v>
      </c>
      <c r="N77" s="306" t="n">
        <v>0</v>
      </c>
      <c r="O77" s="306" t="n">
        <v>0</v>
      </c>
      <c r="P77" s="306" t="n">
        <v>0</v>
      </c>
      <c r="Q77" s="306" t="n">
        <v>0</v>
      </c>
      <c r="R77" s="306" t="n">
        <v>0</v>
      </c>
      <c r="S77" s="306" t="n">
        <v>0</v>
      </c>
      <c r="T77" s="306" t="n">
        <v>0</v>
      </c>
      <c r="U77" s="306" t="n">
        <v>0</v>
      </c>
      <c r="V77" s="306" t="n">
        <v>0</v>
      </c>
      <c r="W77" s="306" t="n">
        <v>0</v>
      </c>
      <c r="X77" s="306" t="n">
        <v>0</v>
      </c>
      <c r="Y77" s="306" t="n">
        <v>0</v>
      </c>
      <c r="Z77" s="306" t="n">
        <v>0</v>
      </c>
      <c r="AA77" s="306" t="n">
        <v>0</v>
      </c>
      <c r="AB77" s="306" t="n">
        <v>0</v>
      </c>
      <c r="AC77" s="306" t="n">
        <v>0</v>
      </c>
      <c r="AD77" s="306" t="n">
        <v>0</v>
      </c>
      <c r="AE77" s="306" t="n">
        <v>0</v>
      </c>
      <c r="AF77" s="306" t="n">
        <v>0</v>
      </c>
      <c r="AG77" s="306" t="n">
        <v>0</v>
      </c>
      <c r="AH77" s="306" t="n">
        <v>0</v>
      </c>
      <c r="AI77" s="306" t="n">
        <v>0</v>
      </c>
      <c r="AJ77" s="306" t="n">
        <v>0</v>
      </c>
      <c r="AK77" s="306" t="n">
        <v>0</v>
      </c>
      <c r="AL77" s="306" t="n">
        <v>0</v>
      </c>
      <c r="AM77" s="293" t="n">
        <f aca="false">SUM(H77:AL77)</f>
        <v>0</v>
      </c>
      <c r="AN77" s="1"/>
      <c r="AO77" s="1"/>
      <c r="AP77" s="1"/>
      <c r="AQ77" s="1"/>
      <c r="AR77" s="1"/>
      <c r="AS77" s="1"/>
      <c r="AT77" s="1"/>
    </row>
    <row r="78" customFormat="false" ht="12.75" hidden="true" customHeight="true" outlineLevel="0" collapsed="false">
      <c r="A78" s="303" t="s">
        <v>209</v>
      </c>
      <c r="B78" s="304"/>
      <c r="C78" s="289"/>
      <c r="D78" s="290" t="n">
        <v>0</v>
      </c>
      <c r="E78" s="291" t="n">
        <f aca="false">AM78</f>
        <v>0</v>
      </c>
      <c r="F78" s="305" t="n">
        <f aca="false">E78-D78</f>
        <v>0</v>
      </c>
      <c r="G78" s="284"/>
      <c r="H78" s="306" t="n">
        <v>0</v>
      </c>
      <c r="I78" s="306" t="n">
        <v>0</v>
      </c>
      <c r="J78" s="306" t="n">
        <v>0</v>
      </c>
      <c r="K78" s="306" t="n">
        <v>0</v>
      </c>
      <c r="L78" s="306" t="n">
        <v>0</v>
      </c>
      <c r="M78" s="306" t="n">
        <v>0</v>
      </c>
      <c r="N78" s="306" t="n">
        <v>0</v>
      </c>
      <c r="O78" s="306" t="n">
        <v>0</v>
      </c>
      <c r="P78" s="306" t="n">
        <v>0</v>
      </c>
      <c r="Q78" s="306" t="n">
        <v>0</v>
      </c>
      <c r="R78" s="306" t="n">
        <v>0</v>
      </c>
      <c r="S78" s="306" t="n">
        <v>0</v>
      </c>
      <c r="T78" s="306" t="n">
        <v>0</v>
      </c>
      <c r="U78" s="306" t="n">
        <v>0</v>
      </c>
      <c r="V78" s="306" t="n">
        <v>0</v>
      </c>
      <c r="W78" s="306" t="n">
        <v>0</v>
      </c>
      <c r="X78" s="306" t="n">
        <v>0</v>
      </c>
      <c r="Y78" s="306" t="n">
        <v>0</v>
      </c>
      <c r="Z78" s="306" t="n">
        <v>0</v>
      </c>
      <c r="AA78" s="306" t="n">
        <v>0</v>
      </c>
      <c r="AB78" s="306" t="n">
        <v>0</v>
      </c>
      <c r="AC78" s="306" t="n">
        <v>0</v>
      </c>
      <c r="AD78" s="306" t="n">
        <v>0</v>
      </c>
      <c r="AE78" s="306" t="n">
        <v>0</v>
      </c>
      <c r="AF78" s="306" t="n">
        <v>0</v>
      </c>
      <c r="AG78" s="306" t="n">
        <v>0</v>
      </c>
      <c r="AH78" s="306" t="n">
        <v>0</v>
      </c>
      <c r="AI78" s="306" t="n">
        <v>0</v>
      </c>
      <c r="AJ78" s="306" t="n">
        <v>0</v>
      </c>
      <c r="AK78" s="306" t="n">
        <v>0</v>
      </c>
      <c r="AL78" s="306" t="n">
        <v>0</v>
      </c>
      <c r="AM78" s="293" t="n">
        <f aca="false">SUM(H78:AL78)</f>
        <v>0</v>
      </c>
      <c r="AN78" s="1"/>
      <c r="AO78" s="1"/>
      <c r="AP78" s="1"/>
      <c r="AQ78" s="1"/>
      <c r="AR78" s="1"/>
      <c r="AS78" s="1"/>
      <c r="AT78" s="1"/>
    </row>
    <row r="79" customFormat="false" ht="12.75" hidden="true" customHeight="true" outlineLevel="0" collapsed="false">
      <c r="A79" s="303" t="s">
        <v>210</v>
      </c>
      <c r="B79" s="304"/>
      <c r="C79" s="289"/>
      <c r="D79" s="290" t="n">
        <v>0</v>
      </c>
      <c r="E79" s="291" t="n">
        <f aca="false">AM79</f>
        <v>0</v>
      </c>
      <c r="F79" s="305" t="n">
        <f aca="false">E79-D79</f>
        <v>0</v>
      </c>
      <c r="G79" s="284"/>
      <c r="H79" s="306" t="n">
        <v>0</v>
      </c>
      <c r="I79" s="306" t="n">
        <v>0</v>
      </c>
      <c r="J79" s="306" t="n">
        <v>0</v>
      </c>
      <c r="K79" s="306" t="n">
        <v>0</v>
      </c>
      <c r="L79" s="306" t="n">
        <v>0</v>
      </c>
      <c r="M79" s="306" t="n">
        <v>0</v>
      </c>
      <c r="N79" s="306" t="n">
        <v>0</v>
      </c>
      <c r="O79" s="306" t="n">
        <v>0</v>
      </c>
      <c r="P79" s="306" t="n">
        <v>0</v>
      </c>
      <c r="Q79" s="306" t="n">
        <v>0</v>
      </c>
      <c r="R79" s="306" t="n">
        <v>0</v>
      </c>
      <c r="S79" s="306" t="n">
        <v>0</v>
      </c>
      <c r="T79" s="306" t="n">
        <v>0</v>
      </c>
      <c r="U79" s="306" t="n">
        <v>0</v>
      </c>
      <c r="V79" s="306" t="n">
        <v>0</v>
      </c>
      <c r="W79" s="306" t="n">
        <v>0</v>
      </c>
      <c r="X79" s="306" t="n">
        <v>0</v>
      </c>
      <c r="Y79" s="306" t="n">
        <v>0</v>
      </c>
      <c r="Z79" s="306" t="n">
        <v>0</v>
      </c>
      <c r="AA79" s="306" t="n">
        <v>0</v>
      </c>
      <c r="AB79" s="306" t="n">
        <v>0</v>
      </c>
      <c r="AC79" s="306" t="n">
        <v>0</v>
      </c>
      <c r="AD79" s="306" t="n">
        <v>0</v>
      </c>
      <c r="AE79" s="306" t="n">
        <v>0</v>
      </c>
      <c r="AF79" s="306" t="n">
        <v>0</v>
      </c>
      <c r="AG79" s="306" t="n">
        <v>0</v>
      </c>
      <c r="AH79" s="306" t="n">
        <v>0</v>
      </c>
      <c r="AI79" s="306" t="n">
        <v>0</v>
      </c>
      <c r="AJ79" s="306" t="n">
        <v>0</v>
      </c>
      <c r="AK79" s="306" t="n">
        <v>0</v>
      </c>
      <c r="AL79" s="306" t="n">
        <v>0</v>
      </c>
      <c r="AM79" s="293" t="n">
        <f aca="false">SUM(H79:AL79)</f>
        <v>0</v>
      </c>
      <c r="AN79" s="1"/>
      <c r="AO79" s="1"/>
      <c r="AP79" s="1"/>
      <c r="AQ79" s="1"/>
      <c r="AR79" s="1"/>
      <c r="AS79" s="1"/>
      <c r="AT79" s="1"/>
    </row>
    <row r="80" customFormat="false" ht="12.75" hidden="true" customHeight="true" outlineLevel="0" collapsed="false">
      <c r="A80" s="303" t="s">
        <v>211</v>
      </c>
      <c r="B80" s="304"/>
      <c r="C80" s="289"/>
      <c r="D80" s="290" t="n">
        <v>0</v>
      </c>
      <c r="E80" s="291" t="n">
        <f aca="false">AM80</f>
        <v>0</v>
      </c>
      <c r="F80" s="305" t="n">
        <f aca="false">E80-D80</f>
        <v>0</v>
      </c>
      <c r="G80" s="284"/>
      <c r="H80" s="306" t="n">
        <v>0</v>
      </c>
      <c r="I80" s="306" t="n">
        <v>0</v>
      </c>
      <c r="J80" s="306" t="n">
        <v>0</v>
      </c>
      <c r="K80" s="306" t="n">
        <v>0</v>
      </c>
      <c r="L80" s="306" t="n">
        <v>0</v>
      </c>
      <c r="M80" s="306" t="n">
        <v>0</v>
      </c>
      <c r="N80" s="306" t="n">
        <v>0</v>
      </c>
      <c r="O80" s="306" t="n">
        <v>0</v>
      </c>
      <c r="P80" s="306" t="n">
        <v>0</v>
      </c>
      <c r="Q80" s="306" t="n">
        <v>0</v>
      </c>
      <c r="R80" s="306" t="n">
        <v>0</v>
      </c>
      <c r="S80" s="306" t="n">
        <v>0</v>
      </c>
      <c r="T80" s="306" t="n">
        <v>0</v>
      </c>
      <c r="U80" s="306" t="n">
        <v>0</v>
      </c>
      <c r="V80" s="306" t="n">
        <v>0</v>
      </c>
      <c r="W80" s="306" t="n">
        <v>0</v>
      </c>
      <c r="X80" s="306" t="n">
        <v>0</v>
      </c>
      <c r="Y80" s="306" t="n">
        <v>0</v>
      </c>
      <c r="Z80" s="306" t="n">
        <v>0</v>
      </c>
      <c r="AA80" s="306" t="n">
        <v>0</v>
      </c>
      <c r="AB80" s="306" t="n">
        <v>0</v>
      </c>
      <c r="AC80" s="306" t="n">
        <v>0</v>
      </c>
      <c r="AD80" s="306" t="n">
        <v>0</v>
      </c>
      <c r="AE80" s="306" t="n">
        <v>0</v>
      </c>
      <c r="AF80" s="306" t="n">
        <v>0</v>
      </c>
      <c r="AG80" s="306" t="n">
        <v>0</v>
      </c>
      <c r="AH80" s="306" t="n">
        <v>0</v>
      </c>
      <c r="AI80" s="306" t="n">
        <v>0</v>
      </c>
      <c r="AJ80" s="306" t="n">
        <v>0</v>
      </c>
      <c r="AK80" s="306" t="n">
        <v>0</v>
      </c>
      <c r="AL80" s="306" t="n">
        <v>0</v>
      </c>
      <c r="AM80" s="293" t="n">
        <f aca="false">SUM(H80:AL80)</f>
        <v>0</v>
      </c>
      <c r="AN80" s="1"/>
      <c r="AO80" s="1"/>
      <c r="AP80" s="1"/>
      <c r="AQ80" s="1"/>
      <c r="AR80" s="1"/>
      <c r="AS80" s="1"/>
      <c r="AT80" s="1"/>
    </row>
    <row r="81" customFormat="false" ht="12.75" hidden="true" customHeight="true" outlineLevel="0" collapsed="false">
      <c r="A81" s="303" t="s">
        <v>212</v>
      </c>
      <c r="B81" s="304"/>
      <c r="C81" s="289"/>
      <c r="D81" s="290" t="n">
        <v>0</v>
      </c>
      <c r="E81" s="291" t="n">
        <f aca="false">AM81</f>
        <v>0</v>
      </c>
      <c r="F81" s="305" t="n">
        <f aca="false">E81-D81</f>
        <v>0</v>
      </c>
      <c r="G81" s="284"/>
      <c r="H81" s="306" t="n">
        <v>0</v>
      </c>
      <c r="I81" s="306" t="n">
        <v>0</v>
      </c>
      <c r="J81" s="306" t="n">
        <v>0</v>
      </c>
      <c r="K81" s="306" t="n">
        <v>0</v>
      </c>
      <c r="L81" s="306" t="n">
        <v>0</v>
      </c>
      <c r="M81" s="306" t="n">
        <v>0</v>
      </c>
      <c r="N81" s="306" t="n">
        <v>0</v>
      </c>
      <c r="O81" s="306" t="n">
        <v>0</v>
      </c>
      <c r="P81" s="306" t="n">
        <v>0</v>
      </c>
      <c r="Q81" s="306" t="n">
        <v>0</v>
      </c>
      <c r="R81" s="306" t="n">
        <v>0</v>
      </c>
      <c r="S81" s="306" t="n">
        <v>0</v>
      </c>
      <c r="T81" s="306" t="n">
        <v>0</v>
      </c>
      <c r="U81" s="306" t="n">
        <v>0</v>
      </c>
      <c r="V81" s="306" t="n">
        <v>0</v>
      </c>
      <c r="W81" s="306" t="n">
        <v>0</v>
      </c>
      <c r="X81" s="306" t="n">
        <v>0</v>
      </c>
      <c r="Y81" s="306" t="n">
        <v>0</v>
      </c>
      <c r="Z81" s="306" t="n">
        <v>0</v>
      </c>
      <c r="AA81" s="306" t="n">
        <v>0</v>
      </c>
      <c r="AB81" s="306" t="n">
        <v>0</v>
      </c>
      <c r="AC81" s="306" t="n">
        <v>0</v>
      </c>
      <c r="AD81" s="306" t="n">
        <v>0</v>
      </c>
      <c r="AE81" s="306" t="n">
        <v>0</v>
      </c>
      <c r="AF81" s="306" t="n">
        <v>0</v>
      </c>
      <c r="AG81" s="306" t="n">
        <v>0</v>
      </c>
      <c r="AH81" s="306" t="n">
        <v>0</v>
      </c>
      <c r="AI81" s="306" t="n">
        <v>0</v>
      </c>
      <c r="AJ81" s="306" t="n">
        <v>0</v>
      </c>
      <c r="AK81" s="306" t="n">
        <v>0</v>
      </c>
      <c r="AL81" s="306" t="n">
        <v>0</v>
      </c>
      <c r="AM81" s="293" t="n">
        <f aca="false">SUM(H81:AL81)</f>
        <v>0</v>
      </c>
      <c r="AN81" s="1"/>
      <c r="AO81" s="1"/>
      <c r="AP81" s="1"/>
      <c r="AQ81" s="1"/>
      <c r="AR81" s="1"/>
      <c r="AS81" s="1"/>
      <c r="AT81" s="1"/>
    </row>
    <row r="82" customFormat="false" ht="12.75" hidden="false" customHeight="true" outlineLevel="0" collapsed="false">
      <c r="A82" s="303" t="s">
        <v>213</v>
      </c>
      <c r="B82" s="304"/>
      <c r="C82" s="289"/>
      <c r="D82" s="290" t="n">
        <v>0</v>
      </c>
      <c r="E82" s="291" t="n">
        <f aca="false">AM82</f>
        <v>0</v>
      </c>
      <c r="F82" s="305" t="n">
        <f aca="false">E82-D82</f>
        <v>0</v>
      </c>
      <c r="G82" s="284"/>
      <c r="H82" s="306" t="n">
        <v>0</v>
      </c>
      <c r="I82" s="306" t="n">
        <v>0</v>
      </c>
      <c r="J82" s="306" t="n">
        <v>0</v>
      </c>
      <c r="K82" s="306" t="n">
        <v>0</v>
      </c>
      <c r="L82" s="306" t="n">
        <v>0</v>
      </c>
      <c r="M82" s="306" t="n">
        <v>0</v>
      </c>
      <c r="N82" s="306" t="n">
        <v>0</v>
      </c>
      <c r="O82" s="306" t="n">
        <v>0</v>
      </c>
      <c r="P82" s="306" t="n">
        <v>0</v>
      </c>
      <c r="Q82" s="306" t="n">
        <v>0</v>
      </c>
      <c r="R82" s="306" t="n">
        <v>0</v>
      </c>
      <c r="S82" s="306" t="n">
        <v>0</v>
      </c>
      <c r="T82" s="306" t="n">
        <v>0</v>
      </c>
      <c r="U82" s="306" t="n">
        <v>0</v>
      </c>
      <c r="V82" s="306" t="n">
        <v>0</v>
      </c>
      <c r="W82" s="306" t="n">
        <v>0</v>
      </c>
      <c r="X82" s="306" t="n">
        <v>0</v>
      </c>
      <c r="Y82" s="306" t="n">
        <v>0</v>
      </c>
      <c r="Z82" s="306" t="n">
        <v>0</v>
      </c>
      <c r="AA82" s="306" t="n">
        <v>0</v>
      </c>
      <c r="AB82" s="306" t="n">
        <v>0</v>
      </c>
      <c r="AC82" s="306" t="n">
        <v>0</v>
      </c>
      <c r="AD82" s="306" t="n">
        <v>0</v>
      </c>
      <c r="AE82" s="306" t="n">
        <v>0</v>
      </c>
      <c r="AF82" s="306" t="n">
        <v>0</v>
      </c>
      <c r="AG82" s="306" t="n">
        <v>0</v>
      </c>
      <c r="AH82" s="306" t="n">
        <v>0</v>
      </c>
      <c r="AI82" s="306" t="n">
        <v>0</v>
      </c>
      <c r="AJ82" s="306" t="n">
        <v>0</v>
      </c>
      <c r="AK82" s="306" t="n">
        <v>0</v>
      </c>
      <c r="AL82" s="306" t="n">
        <v>0</v>
      </c>
      <c r="AM82" s="293" t="n">
        <f aca="false">SUM(H82:AL82)</f>
        <v>0</v>
      </c>
      <c r="AN82" s="1"/>
      <c r="AO82" s="1"/>
      <c r="AP82" s="1"/>
      <c r="AQ82" s="1"/>
      <c r="AR82" s="1"/>
      <c r="AS82" s="1"/>
      <c r="AT82" s="1"/>
    </row>
    <row r="83" customFormat="false" ht="12.75" hidden="false" customHeight="true" outlineLevel="0" collapsed="false">
      <c r="A83" s="303" t="s">
        <v>214</v>
      </c>
      <c r="B83" s="304"/>
      <c r="C83" s="289"/>
      <c r="D83" s="290" t="n">
        <v>0</v>
      </c>
      <c r="E83" s="291" t="n">
        <f aca="false">AM83</f>
        <v>0</v>
      </c>
      <c r="F83" s="305" t="n">
        <f aca="false">E83-D83</f>
        <v>0</v>
      </c>
      <c r="G83" s="307" t="s">
        <v>215</v>
      </c>
      <c r="H83" s="308"/>
      <c r="I83" s="308"/>
      <c r="J83" s="308"/>
      <c r="K83" s="308"/>
      <c r="L83" s="308"/>
      <c r="M83" s="308"/>
      <c r="N83" s="308"/>
      <c r="O83" s="308"/>
      <c r="P83" s="308"/>
      <c r="Q83" s="308"/>
      <c r="R83" s="308"/>
      <c r="S83" s="308"/>
      <c r="T83" s="308"/>
      <c r="U83" s="308"/>
      <c r="V83" s="308"/>
      <c r="W83" s="308"/>
      <c r="X83" s="308"/>
      <c r="Y83" s="308"/>
      <c r="Z83" s="308"/>
      <c r="AA83" s="308"/>
      <c r="AB83" s="308"/>
      <c r="AC83" s="308"/>
      <c r="AD83" s="308"/>
      <c r="AE83" s="308"/>
      <c r="AF83" s="308"/>
      <c r="AG83" s="308"/>
      <c r="AH83" s="308"/>
      <c r="AI83" s="308"/>
      <c r="AJ83" s="308"/>
      <c r="AK83" s="308"/>
      <c r="AL83" s="308"/>
      <c r="AM83" s="293" t="n">
        <f aca="false">SUM(H83:AL83)</f>
        <v>0</v>
      </c>
      <c r="AN83" s="1"/>
      <c r="AO83" s="1"/>
      <c r="AP83" s="1"/>
      <c r="AQ83" s="1"/>
      <c r="AR83" s="1"/>
      <c r="AS83" s="1"/>
      <c r="AT83" s="1"/>
    </row>
    <row r="84" customFormat="false" ht="12.75" hidden="true" customHeight="true" outlineLevel="0" collapsed="false">
      <c r="A84" s="309" t="s">
        <v>216</v>
      </c>
      <c r="B84" s="304"/>
      <c r="C84" s="289"/>
      <c r="D84" s="290" t="n">
        <v>0</v>
      </c>
      <c r="E84" s="291" t="n">
        <f aca="false">AM84</f>
        <v>0</v>
      </c>
      <c r="F84" s="305" t="n">
        <f aca="false">E84-D84</f>
        <v>0</v>
      </c>
      <c r="G84" s="284"/>
      <c r="H84" s="306" t="n">
        <v>0</v>
      </c>
      <c r="I84" s="306" t="n">
        <v>0</v>
      </c>
      <c r="J84" s="306" t="n">
        <v>0</v>
      </c>
      <c r="K84" s="306" t="n">
        <v>0</v>
      </c>
      <c r="L84" s="306" t="n">
        <v>0</v>
      </c>
      <c r="M84" s="306" t="n">
        <v>0</v>
      </c>
      <c r="N84" s="306" t="n">
        <v>0</v>
      </c>
      <c r="O84" s="306" t="n">
        <v>0</v>
      </c>
      <c r="P84" s="306" t="n">
        <v>0</v>
      </c>
      <c r="Q84" s="306" t="n">
        <v>0</v>
      </c>
      <c r="R84" s="306" t="n">
        <v>0</v>
      </c>
      <c r="S84" s="306" t="n">
        <v>0</v>
      </c>
      <c r="T84" s="306" t="n">
        <v>0</v>
      </c>
      <c r="U84" s="306" t="n">
        <v>0</v>
      </c>
      <c r="V84" s="306" t="n">
        <v>0</v>
      </c>
      <c r="W84" s="306" t="n">
        <v>0</v>
      </c>
      <c r="X84" s="306" t="n">
        <v>0</v>
      </c>
      <c r="Y84" s="306" t="n">
        <v>0</v>
      </c>
      <c r="Z84" s="306" t="n">
        <v>0</v>
      </c>
      <c r="AA84" s="306" t="n">
        <v>0</v>
      </c>
      <c r="AB84" s="306" t="n">
        <v>0</v>
      </c>
      <c r="AC84" s="306" t="n">
        <v>0</v>
      </c>
      <c r="AD84" s="306" t="n">
        <v>0</v>
      </c>
      <c r="AE84" s="306" t="n">
        <v>0</v>
      </c>
      <c r="AF84" s="306" t="n">
        <v>0</v>
      </c>
      <c r="AG84" s="306" t="n">
        <v>0</v>
      </c>
      <c r="AH84" s="306" t="n">
        <v>0</v>
      </c>
      <c r="AI84" s="306" t="n">
        <v>0</v>
      </c>
      <c r="AJ84" s="306" t="n">
        <v>0</v>
      </c>
      <c r="AK84" s="306" t="n">
        <v>0</v>
      </c>
      <c r="AL84" s="306" t="n">
        <v>0</v>
      </c>
      <c r="AM84" s="293" t="n">
        <f aca="false">SUM(H84:AL84)</f>
        <v>0</v>
      </c>
      <c r="AN84" s="1"/>
      <c r="AO84" s="1"/>
      <c r="AP84" s="1"/>
      <c r="AQ84" s="1"/>
      <c r="AR84" s="1"/>
      <c r="AS84" s="1"/>
      <c r="AT84" s="1"/>
    </row>
    <row r="85" customFormat="false" ht="12.75" hidden="true" customHeight="true" outlineLevel="0" collapsed="false">
      <c r="A85" s="309" t="s">
        <v>216</v>
      </c>
      <c r="B85" s="304"/>
      <c r="C85" s="289"/>
      <c r="D85" s="290" t="n">
        <v>0</v>
      </c>
      <c r="E85" s="291" t="n">
        <f aca="false">AM85</f>
        <v>0</v>
      </c>
      <c r="F85" s="305" t="n">
        <f aca="false">E85-D85</f>
        <v>0</v>
      </c>
      <c r="G85" s="284"/>
      <c r="H85" s="306" t="n">
        <v>0</v>
      </c>
      <c r="I85" s="306" t="n">
        <v>0</v>
      </c>
      <c r="J85" s="306" t="n">
        <v>0</v>
      </c>
      <c r="K85" s="306" t="n">
        <v>0</v>
      </c>
      <c r="L85" s="306" t="n">
        <v>0</v>
      </c>
      <c r="M85" s="306" t="n">
        <v>0</v>
      </c>
      <c r="N85" s="306" t="n">
        <v>0</v>
      </c>
      <c r="O85" s="306" t="n">
        <v>0</v>
      </c>
      <c r="P85" s="306" t="n">
        <v>0</v>
      </c>
      <c r="Q85" s="306" t="n">
        <v>0</v>
      </c>
      <c r="R85" s="306" t="n">
        <v>0</v>
      </c>
      <c r="S85" s="306" t="n">
        <v>0</v>
      </c>
      <c r="T85" s="306" t="n">
        <v>0</v>
      </c>
      <c r="U85" s="306" t="n">
        <v>0</v>
      </c>
      <c r="V85" s="306" t="n">
        <v>0</v>
      </c>
      <c r="W85" s="306" t="n">
        <v>0</v>
      </c>
      <c r="X85" s="306" t="n">
        <v>0</v>
      </c>
      <c r="Y85" s="306" t="n">
        <v>0</v>
      </c>
      <c r="Z85" s="306" t="n">
        <v>0</v>
      </c>
      <c r="AA85" s="306" t="n">
        <v>0</v>
      </c>
      <c r="AB85" s="306" t="n">
        <v>0</v>
      </c>
      <c r="AC85" s="306" t="n">
        <v>0</v>
      </c>
      <c r="AD85" s="306" t="n">
        <v>0</v>
      </c>
      <c r="AE85" s="306" t="n">
        <v>0</v>
      </c>
      <c r="AF85" s="306" t="n">
        <v>0</v>
      </c>
      <c r="AG85" s="306" t="n">
        <v>0</v>
      </c>
      <c r="AH85" s="306" t="n">
        <v>0</v>
      </c>
      <c r="AI85" s="306" t="n">
        <v>0</v>
      </c>
      <c r="AJ85" s="306" t="n">
        <v>0</v>
      </c>
      <c r="AK85" s="306" t="n">
        <v>0</v>
      </c>
      <c r="AL85" s="306" t="n">
        <v>0</v>
      </c>
      <c r="AM85" s="293" t="n">
        <f aca="false">SUM(H85:AL85)</f>
        <v>0</v>
      </c>
      <c r="AN85" s="1"/>
      <c r="AO85" s="1"/>
      <c r="AP85" s="1"/>
      <c r="AQ85" s="1"/>
      <c r="AR85" s="1"/>
      <c r="AS85" s="1"/>
      <c r="AT85" s="1"/>
    </row>
    <row r="86" customFormat="false" ht="12.75" hidden="true" customHeight="true" outlineLevel="0" collapsed="false">
      <c r="A86" s="309" t="s">
        <v>216</v>
      </c>
      <c r="B86" s="304"/>
      <c r="C86" s="289"/>
      <c r="D86" s="290" t="n">
        <v>0</v>
      </c>
      <c r="E86" s="291" t="n">
        <f aca="false">AM86</f>
        <v>0</v>
      </c>
      <c r="F86" s="305" t="n">
        <f aca="false">E86-D86</f>
        <v>0</v>
      </c>
      <c r="G86" s="284"/>
      <c r="H86" s="306" t="n">
        <v>0</v>
      </c>
      <c r="I86" s="306" t="n">
        <v>0</v>
      </c>
      <c r="J86" s="306" t="n">
        <v>0</v>
      </c>
      <c r="K86" s="306" t="n">
        <v>0</v>
      </c>
      <c r="L86" s="306" t="n">
        <v>0</v>
      </c>
      <c r="M86" s="306" t="n">
        <v>0</v>
      </c>
      <c r="N86" s="306" t="n">
        <v>0</v>
      </c>
      <c r="O86" s="306" t="n">
        <v>0</v>
      </c>
      <c r="P86" s="306" t="n">
        <v>0</v>
      </c>
      <c r="Q86" s="306" t="n">
        <v>0</v>
      </c>
      <c r="R86" s="306" t="n">
        <v>0</v>
      </c>
      <c r="S86" s="306" t="n">
        <v>0</v>
      </c>
      <c r="T86" s="306" t="n">
        <v>0</v>
      </c>
      <c r="U86" s="306" t="n">
        <v>0</v>
      </c>
      <c r="V86" s="306" t="n">
        <v>0</v>
      </c>
      <c r="W86" s="306" t="n">
        <v>0</v>
      </c>
      <c r="X86" s="306" t="n">
        <v>0</v>
      </c>
      <c r="Y86" s="306" t="n">
        <v>0</v>
      </c>
      <c r="Z86" s="306" t="n">
        <v>0</v>
      </c>
      <c r="AA86" s="306" t="n">
        <v>0</v>
      </c>
      <c r="AB86" s="306" t="n">
        <v>0</v>
      </c>
      <c r="AC86" s="306" t="n">
        <v>0</v>
      </c>
      <c r="AD86" s="306" t="n">
        <v>0</v>
      </c>
      <c r="AE86" s="306" t="n">
        <v>0</v>
      </c>
      <c r="AF86" s="306" t="n">
        <v>0</v>
      </c>
      <c r="AG86" s="306" t="n">
        <v>0</v>
      </c>
      <c r="AH86" s="306" t="n">
        <v>0</v>
      </c>
      <c r="AI86" s="306" t="n">
        <v>0</v>
      </c>
      <c r="AJ86" s="306" t="n">
        <v>0</v>
      </c>
      <c r="AK86" s="306" t="n">
        <v>0</v>
      </c>
      <c r="AL86" s="306" t="n">
        <v>0</v>
      </c>
      <c r="AM86" s="293" t="n">
        <f aca="false">SUM(H86:AL86)</f>
        <v>0</v>
      </c>
      <c r="AN86" s="1"/>
      <c r="AO86" s="1"/>
      <c r="AP86" s="1"/>
      <c r="AQ86" s="1"/>
      <c r="AR86" s="1"/>
      <c r="AS86" s="1"/>
      <c r="AT86" s="1"/>
    </row>
    <row r="87" customFormat="false" ht="12.75" hidden="false" customHeight="true" outlineLevel="0" collapsed="false">
      <c r="A87" s="303" t="s">
        <v>217</v>
      </c>
      <c r="B87" s="304"/>
      <c r="C87" s="289"/>
      <c r="D87" s="290" t="n">
        <v>0</v>
      </c>
      <c r="E87" s="291" t="n">
        <f aca="false">AM87</f>
        <v>0</v>
      </c>
      <c r="F87" s="305" t="n">
        <f aca="false">E87-D87</f>
        <v>0</v>
      </c>
      <c r="G87" s="284"/>
      <c r="H87" s="306" t="n">
        <v>0</v>
      </c>
      <c r="I87" s="306" t="n">
        <v>0</v>
      </c>
      <c r="J87" s="306" t="n">
        <v>0</v>
      </c>
      <c r="K87" s="306" t="n">
        <v>0</v>
      </c>
      <c r="L87" s="306" t="n">
        <v>0</v>
      </c>
      <c r="M87" s="306" t="n">
        <v>0</v>
      </c>
      <c r="N87" s="306" t="n">
        <v>0</v>
      </c>
      <c r="O87" s="306" t="n">
        <v>0</v>
      </c>
      <c r="P87" s="306" t="n">
        <v>0</v>
      </c>
      <c r="Q87" s="306" t="n">
        <v>0</v>
      </c>
      <c r="R87" s="306" t="n">
        <v>0</v>
      </c>
      <c r="S87" s="306" t="n">
        <v>0</v>
      </c>
      <c r="T87" s="306" t="n">
        <v>0</v>
      </c>
      <c r="U87" s="306" t="n">
        <v>0</v>
      </c>
      <c r="V87" s="306" t="n">
        <v>0</v>
      </c>
      <c r="W87" s="306" t="n">
        <v>0</v>
      </c>
      <c r="X87" s="306" t="n">
        <v>0</v>
      </c>
      <c r="Y87" s="306" t="n">
        <v>0</v>
      </c>
      <c r="Z87" s="306" t="n">
        <v>0</v>
      </c>
      <c r="AA87" s="306" t="n">
        <v>0</v>
      </c>
      <c r="AB87" s="306" t="n">
        <v>0</v>
      </c>
      <c r="AC87" s="306" t="n">
        <v>0</v>
      </c>
      <c r="AD87" s="306" t="n">
        <v>0</v>
      </c>
      <c r="AE87" s="306" t="n">
        <v>0</v>
      </c>
      <c r="AF87" s="306" t="n">
        <v>0</v>
      </c>
      <c r="AG87" s="306" t="n">
        <v>0</v>
      </c>
      <c r="AH87" s="306" t="n">
        <v>0</v>
      </c>
      <c r="AI87" s="306" t="n">
        <v>0</v>
      </c>
      <c r="AJ87" s="306" t="n">
        <v>0</v>
      </c>
      <c r="AK87" s="306" t="n">
        <v>0</v>
      </c>
      <c r="AL87" s="306" t="n">
        <v>0</v>
      </c>
      <c r="AM87" s="293" t="n">
        <f aca="false">SUM(H87:AL87)</f>
        <v>0</v>
      </c>
      <c r="AN87" s="1"/>
      <c r="AO87" s="1"/>
      <c r="AP87" s="1"/>
      <c r="AQ87" s="1"/>
      <c r="AR87" s="1"/>
      <c r="AS87" s="1"/>
      <c r="AT87" s="1"/>
    </row>
    <row r="88" customFormat="false" ht="12.75" hidden="false" customHeight="true" outlineLevel="0" collapsed="false">
      <c r="A88" s="288" t="s">
        <v>218</v>
      </c>
      <c r="B88" s="304"/>
      <c r="C88" s="289"/>
      <c r="D88" s="290" t="n">
        <v>0</v>
      </c>
      <c r="E88" s="291" t="n">
        <f aca="false">AM88</f>
        <v>0</v>
      </c>
      <c r="F88" s="305" t="n">
        <f aca="false">E88-D88</f>
        <v>0</v>
      </c>
      <c r="G88" s="284"/>
      <c r="H88" s="306" t="n">
        <v>0</v>
      </c>
      <c r="I88" s="306" t="n">
        <v>0</v>
      </c>
      <c r="J88" s="306" t="n">
        <v>0</v>
      </c>
      <c r="K88" s="306" t="n">
        <v>0</v>
      </c>
      <c r="L88" s="306" t="n">
        <v>0</v>
      </c>
      <c r="M88" s="306" t="n">
        <v>0</v>
      </c>
      <c r="N88" s="306" t="n">
        <v>0</v>
      </c>
      <c r="O88" s="306" t="n">
        <v>0</v>
      </c>
      <c r="P88" s="306" t="n">
        <v>0</v>
      </c>
      <c r="Q88" s="306" t="n">
        <v>0</v>
      </c>
      <c r="R88" s="306" t="n">
        <v>0</v>
      </c>
      <c r="S88" s="306" t="n">
        <v>0</v>
      </c>
      <c r="T88" s="306" t="n">
        <v>0</v>
      </c>
      <c r="U88" s="306" t="n">
        <v>0</v>
      </c>
      <c r="V88" s="306" t="n">
        <v>0</v>
      </c>
      <c r="W88" s="306" t="n">
        <v>0</v>
      </c>
      <c r="X88" s="306" t="n">
        <v>0</v>
      </c>
      <c r="Y88" s="306" t="n">
        <v>0</v>
      </c>
      <c r="Z88" s="306" t="n">
        <v>0</v>
      </c>
      <c r="AA88" s="306" t="n">
        <v>0</v>
      </c>
      <c r="AB88" s="306" t="n">
        <v>0</v>
      </c>
      <c r="AC88" s="306" t="n">
        <v>0</v>
      </c>
      <c r="AD88" s="306" t="n">
        <v>0</v>
      </c>
      <c r="AE88" s="306" t="n">
        <v>0</v>
      </c>
      <c r="AF88" s="306" t="n">
        <v>0</v>
      </c>
      <c r="AG88" s="306" t="n">
        <v>0</v>
      </c>
      <c r="AH88" s="306" t="n">
        <v>0</v>
      </c>
      <c r="AI88" s="306" t="n">
        <v>0</v>
      </c>
      <c r="AJ88" s="306" t="n">
        <v>0</v>
      </c>
      <c r="AK88" s="306" t="n">
        <v>0</v>
      </c>
      <c r="AL88" s="306" t="n">
        <v>0</v>
      </c>
      <c r="AM88" s="293" t="n">
        <f aca="false">SUM(H88:AL88)</f>
        <v>0</v>
      </c>
      <c r="AN88" s="1"/>
      <c r="AO88" s="1"/>
      <c r="AP88" s="1"/>
      <c r="AQ88" s="1"/>
      <c r="AR88" s="1"/>
      <c r="AS88" s="1"/>
      <c r="AT88" s="1"/>
    </row>
    <row r="89" customFormat="false" ht="12.75" hidden="true" customHeight="true" outlineLevel="0" collapsed="false">
      <c r="A89" s="288" t="s">
        <v>219</v>
      </c>
      <c r="B89" s="304"/>
      <c r="C89" s="289"/>
      <c r="D89" s="290" t="n">
        <v>0</v>
      </c>
      <c r="E89" s="291" t="n">
        <f aca="false">AM89</f>
        <v>0</v>
      </c>
      <c r="F89" s="305" t="n">
        <f aca="false">E89-D89</f>
        <v>0</v>
      </c>
      <c r="G89" s="284"/>
      <c r="H89" s="306" t="n">
        <v>0</v>
      </c>
      <c r="I89" s="306" t="n">
        <v>0</v>
      </c>
      <c r="J89" s="306" t="n">
        <v>0</v>
      </c>
      <c r="K89" s="306" t="n">
        <v>0</v>
      </c>
      <c r="L89" s="306" t="n">
        <v>0</v>
      </c>
      <c r="M89" s="306" t="n">
        <v>0</v>
      </c>
      <c r="N89" s="306" t="n">
        <v>0</v>
      </c>
      <c r="O89" s="306" t="n">
        <v>0</v>
      </c>
      <c r="P89" s="306" t="n">
        <v>0</v>
      </c>
      <c r="Q89" s="306" t="n">
        <v>0</v>
      </c>
      <c r="R89" s="306" t="n">
        <v>0</v>
      </c>
      <c r="S89" s="306" t="n">
        <v>0</v>
      </c>
      <c r="T89" s="306" t="n">
        <v>0</v>
      </c>
      <c r="U89" s="306" t="n">
        <v>0</v>
      </c>
      <c r="V89" s="306" t="n">
        <v>0</v>
      </c>
      <c r="W89" s="306" t="n">
        <v>0</v>
      </c>
      <c r="X89" s="306" t="n">
        <v>0</v>
      </c>
      <c r="Y89" s="306" t="n">
        <v>0</v>
      </c>
      <c r="Z89" s="306" t="n">
        <v>0</v>
      </c>
      <c r="AA89" s="306" t="n">
        <v>0</v>
      </c>
      <c r="AB89" s="306" t="n">
        <v>0</v>
      </c>
      <c r="AC89" s="306" t="n">
        <v>0</v>
      </c>
      <c r="AD89" s="306" t="n">
        <v>0</v>
      </c>
      <c r="AE89" s="306" t="n">
        <v>0</v>
      </c>
      <c r="AF89" s="306" t="n">
        <v>0</v>
      </c>
      <c r="AG89" s="306" t="n">
        <v>0</v>
      </c>
      <c r="AH89" s="306" t="n">
        <v>0</v>
      </c>
      <c r="AI89" s="306" t="n">
        <v>0</v>
      </c>
      <c r="AJ89" s="306" t="n">
        <v>0</v>
      </c>
      <c r="AK89" s="306" t="n">
        <v>0</v>
      </c>
      <c r="AL89" s="306" t="n">
        <v>0</v>
      </c>
      <c r="AM89" s="293" t="n">
        <f aca="false">SUM(H89:AL89)</f>
        <v>0</v>
      </c>
      <c r="AN89" s="1"/>
      <c r="AO89" s="1"/>
      <c r="AP89" s="1"/>
      <c r="AQ89" s="1"/>
      <c r="AR89" s="1"/>
      <c r="AS89" s="1"/>
      <c r="AT89" s="1"/>
    </row>
    <row r="90" customFormat="false" ht="12.75" hidden="true" customHeight="true" outlineLevel="0" collapsed="false">
      <c r="A90" s="288" t="s">
        <v>220</v>
      </c>
      <c r="B90" s="304"/>
      <c r="C90" s="289"/>
      <c r="D90" s="290" t="n">
        <v>0</v>
      </c>
      <c r="E90" s="291" t="n">
        <f aca="false">AM90</f>
        <v>0</v>
      </c>
      <c r="F90" s="305" t="n">
        <f aca="false">E90-D90</f>
        <v>0</v>
      </c>
      <c r="G90" s="284"/>
      <c r="H90" s="306" t="n">
        <v>0</v>
      </c>
      <c r="I90" s="306" t="n">
        <v>0</v>
      </c>
      <c r="J90" s="306" t="n">
        <v>0</v>
      </c>
      <c r="K90" s="306" t="n">
        <v>0</v>
      </c>
      <c r="L90" s="306" t="n">
        <v>0</v>
      </c>
      <c r="M90" s="306" t="n">
        <v>0</v>
      </c>
      <c r="N90" s="306" t="n">
        <v>0</v>
      </c>
      <c r="O90" s="306" t="n">
        <v>0</v>
      </c>
      <c r="P90" s="306" t="n">
        <v>0</v>
      </c>
      <c r="Q90" s="306" t="n">
        <v>0</v>
      </c>
      <c r="R90" s="306" t="n">
        <v>0</v>
      </c>
      <c r="S90" s="306" t="n">
        <v>0</v>
      </c>
      <c r="T90" s="306" t="n">
        <v>0</v>
      </c>
      <c r="U90" s="306" t="n">
        <v>0</v>
      </c>
      <c r="V90" s="306" t="n">
        <v>0</v>
      </c>
      <c r="W90" s="306" t="n">
        <v>0</v>
      </c>
      <c r="X90" s="306" t="n">
        <v>0</v>
      </c>
      <c r="Y90" s="306" t="n">
        <v>0</v>
      </c>
      <c r="Z90" s="306" t="n">
        <v>0</v>
      </c>
      <c r="AA90" s="306" t="n">
        <v>0</v>
      </c>
      <c r="AB90" s="306" t="n">
        <v>0</v>
      </c>
      <c r="AC90" s="306" t="n">
        <v>0</v>
      </c>
      <c r="AD90" s="306" t="n">
        <v>0</v>
      </c>
      <c r="AE90" s="306" t="n">
        <v>0</v>
      </c>
      <c r="AF90" s="306" t="n">
        <v>0</v>
      </c>
      <c r="AG90" s="306" t="n">
        <v>0</v>
      </c>
      <c r="AH90" s="306" t="n">
        <v>0</v>
      </c>
      <c r="AI90" s="306" t="n">
        <v>0</v>
      </c>
      <c r="AJ90" s="306" t="n">
        <v>0</v>
      </c>
      <c r="AK90" s="306" t="n">
        <v>0</v>
      </c>
      <c r="AL90" s="306" t="n">
        <v>0</v>
      </c>
      <c r="AM90" s="293" t="n">
        <f aca="false">SUM(H90:AL90)</f>
        <v>0</v>
      </c>
      <c r="AN90" s="1"/>
      <c r="AO90" s="1"/>
      <c r="AP90" s="1"/>
      <c r="AQ90" s="1"/>
      <c r="AR90" s="1"/>
      <c r="AS90" s="1"/>
      <c r="AT90" s="1"/>
    </row>
    <row r="91" customFormat="false" ht="12.75" hidden="false" customHeight="true" outlineLevel="0" collapsed="false">
      <c r="A91" s="310" t="s">
        <v>221</v>
      </c>
      <c r="B91" s="311"/>
      <c r="C91" s="289"/>
      <c r="D91" s="290" t="n">
        <v>0</v>
      </c>
      <c r="E91" s="291" t="n">
        <f aca="false">AM91</f>
        <v>0</v>
      </c>
      <c r="F91" s="305" t="n">
        <f aca="false">E91-D91</f>
        <v>0</v>
      </c>
      <c r="G91" s="284"/>
      <c r="H91" s="312" t="n">
        <v>0</v>
      </c>
      <c r="I91" s="312" t="n">
        <v>0</v>
      </c>
      <c r="J91" s="312" t="n">
        <v>0</v>
      </c>
      <c r="K91" s="312" t="n">
        <v>0</v>
      </c>
      <c r="L91" s="312" t="n">
        <v>0</v>
      </c>
      <c r="M91" s="312" t="n">
        <v>0</v>
      </c>
      <c r="N91" s="312" t="n">
        <v>0</v>
      </c>
      <c r="O91" s="312" t="n">
        <v>0</v>
      </c>
      <c r="P91" s="312" t="n">
        <v>0</v>
      </c>
      <c r="Q91" s="312" t="n">
        <v>0</v>
      </c>
      <c r="R91" s="312" t="n">
        <v>0</v>
      </c>
      <c r="S91" s="312" t="n">
        <v>0</v>
      </c>
      <c r="T91" s="312" t="n">
        <v>0</v>
      </c>
      <c r="U91" s="312" t="n">
        <v>0</v>
      </c>
      <c r="V91" s="312" t="n">
        <v>0</v>
      </c>
      <c r="W91" s="312" t="n">
        <v>0</v>
      </c>
      <c r="X91" s="312" t="n">
        <v>0</v>
      </c>
      <c r="Y91" s="312" t="n">
        <v>0</v>
      </c>
      <c r="Z91" s="312" t="n">
        <v>0</v>
      </c>
      <c r="AA91" s="312" t="n">
        <v>0</v>
      </c>
      <c r="AB91" s="312" t="n">
        <v>0</v>
      </c>
      <c r="AC91" s="312" t="n">
        <v>0</v>
      </c>
      <c r="AD91" s="312" t="n">
        <v>0</v>
      </c>
      <c r="AE91" s="312" t="n">
        <v>0</v>
      </c>
      <c r="AF91" s="312" t="n">
        <v>0</v>
      </c>
      <c r="AG91" s="312" t="n">
        <v>0</v>
      </c>
      <c r="AH91" s="312" t="n">
        <v>0</v>
      </c>
      <c r="AI91" s="312" t="n">
        <v>0</v>
      </c>
      <c r="AJ91" s="312" t="n">
        <v>0</v>
      </c>
      <c r="AK91" s="312" t="n">
        <v>0</v>
      </c>
      <c r="AL91" s="312" t="n">
        <v>0</v>
      </c>
      <c r="AM91" s="293" t="n">
        <f aca="false">SUM(H91:AL91)</f>
        <v>0</v>
      </c>
      <c r="AN91" s="1"/>
      <c r="AO91" s="1"/>
      <c r="AP91" s="1"/>
      <c r="AQ91" s="1"/>
      <c r="AR91" s="1"/>
      <c r="AS91" s="1"/>
      <c r="AT91" s="1"/>
    </row>
    <row r="92" customFormat="false" ht="12.75" hidden="false" customHeight="true" outlineLevel="0" collapsed="false">
      <c r="A92" s="288" t="s">
        <v>222</v>
      </c>
      <c r="B92" s="304"/>
      <c r="C92" s="289"/>
      <c r="D92" s="290" t="n">
        <v>0</v>
      </c>
      <c r="E92" s="291" t="n">
        <f aca="false">AM92</f>
        <v>0</v>
      </c>
      <c r="F92" s="305" t="n">
        <f aca="false">E92-D92</f>
        <v>0</v>
      </c>
      <c r="G92" s="284"/>
      <c r="H92" s="306" t="n">
        <v>0</v>
      </c>
      <c r="I92" s="306" t="n">
        <v>0</v>
      </c>
      <c r="J92" s="306" t="n">
        <v>0</v>
      </c>
      <c r="K92" s="306" t="n">
        <v>0</v>
      </c>
      <c r="L92" s="306" t="n">
        <v>0</v>
      </c>
      <c r="M92" s="306" t="n">
        <v>0</v>
      </c>
      <c r="N92" s="306" t="n">
        <v>0</v>
      </c>
      <c r="O92" s="306" t="n">
        <v>0</v>
      </c>
      <c r="P92" s="306" t="n">
        <v>0</v>
      </c>
      <c r="Q92" s="306" t="n">
        <v>0</v>
      </c>
      <c r="R92" s="306" t="n">
        <v>0</v>
      </c>
      <c r="S92" s="306" t="n">
        <v>0</v>
      </c>
      <c r="T92" s="306" t="n">
        <v>0</v>
      </c>
      <c r="U92" s="306" t="n">
        <v>0</v>
      </c>
      <c r="V92" s="306" t="n">
        <v>0</v>
      </c>
      <c r="W92" s="306" t="n">
        <v>0</v>
      </c>
      <c r="X92" s="306" t="n">
        <v>0</v>
      </c>
      <c r="Y92" s="306" t="n">
        <v>0</v>
      </c>
      <c r="Z92" s="306" t="n">
        <v>0</v>
      </c>
      <c r="AA92" s="306" t="n">
        <v>0</v>
      </c>
      <c r="AB92" s="306" t="n">
        <v>0</v>
      </c>
      <c r="AC92" s="306" t="n">
        <v>0</v>
      </c>
      <c r="AD92" s="306" t="n">
        <v>0</v>
      </c>
      <c r="AE92" s="306" t="n">
        <v>0</v>
      </c>
      <c r="AF92" s="306" t="n">
        <v>0</v>
      </c>
      <c r="AG92" s="306" t="n">
        <v>0</v>
      </c>
      <c r="AH92" s="306" t="n">
        <v>0</v>
      </c>
      <c r="AI92" s="306" t="n">
        <v>0</v>
      </c>
      <c r="AJ92" s="306" t="n">
        <v>0</v>
      </c>
      <c r="AK92" s="306" t="n">
        <v>0</v>
      </c>
      <c r="AL92" s="306" t="n">
        <v>0</v>
      </c>
      <c r="AM92" s="293" t="n">
        <f aca="false">SUM(H92:AL92)</f>
        <v>0</v>
      </c>
      <c r="AN92" s="1"/>
      <c r="AO92" s="1"/>
      <c r="AP92" s="1"/>
      <c r="AQ92" s="1"/>
      <c r="AR92" s="1"/>
      <c r="AS92" s="1"/>
      <c r="AT92" s="1"/>
    </row>
    <row r="93" customFormat="false" ht="12.75" hidden="true" customHeight="true" outlineLevel="0" collapsed="false">
      <c r="A93" s="288" t="s">
        <v>223</v>
      </c>
      <c r="B93" s="304"/>
      <c r="C93" s="289"/>
      <c r="D93" s="290" t="n">
        <v>0</v>
      </c>
      <c r="E93" s="291" t="n">
        <f aca="false">AM93</f>
        <v>0</v>
      </c>
      <c r="F93" s="305" t="n">
        <f aca="false">E93-D93</f>
        <v>0</v>
      </c>
      <c r="G93" s="284"/>
      <c r="H93" s="306" t="n">
        <v>0</v>
      </c>
      <c r="I93" s="306" t="n">
        <v>0</v>
      </c>
      <c r="J93" s="306" t="n">
        <v>0</v>
      </c>
      <c r="K93" s="306" t="n">
        <v>0</v>
      </c>
      <c r="L93" s="306" t="n">
        <v>0</v>
      </c>
      <c r="M93" s="306" t="n">
        <v>0</v>
      </c>
      <c r="N93" s="306" t="n">
        <v>0</v>
      </c>
      <c r="O93" s="306" t="n">
        <v>0</v>
      </c>
      <c r="P93" s="306" t="n">
        <v>0</v>
      </c>
      <c r="Q93" s="306" t="n">
        <v>0</v>
      </c>
      <c r="R93" s="306" t="n">
        <v>0</v>
      </c>
      <c r="S93" s="306" t="n">
        <v>0</v>
      </c>
      <c r="T93" s="306" t="n">
        <v>0</v>
      </c>
      <c r="U93" s="306" t="n">
        <v>0</v>
      </c>
      <c r="V93" s="306" t="n">
        <v>0</v>
      </c>
      <c r="W93" s="306" t="n">
        <v>0</v>
      </c>
      <c r="X93" s="306" t="n">
        <v>0</v>
      </c>
      <c r="Y93" s="306" t="n">
        <v>0</v>
      </c>
      <c r="Z93" s="306" t="n">
        <v>0</v>
      </c>
      <c r="AA93" s="306" t="n">
        <v>0</v>
      </c>
      <c r="AB93" s="306" t="n">
        <v>0</v>
      </c>
      <c r="AC93" s="306" t="n">
        <v>0</v>
      </c>
      <c r="AD93" s="306" t="n">
        <v>0</v>
      </c>
      <c r="AE93" s="306" t="n">
        <v>0</v>
      </c>
      <c r="AF93" s="306" t="n">
        <v>0</v>
      </c>
      <c r="AG93" s="306" t="n">
        <v>0</v>
      </c>
      <c r="AH93" s="306" t="n">
        <v>0</v>
      </c>
      <c r="AI93" s="306" t="n">
        <v>0</v>
      </c>
      <c r="AJ93" s="306" t="n">
        <v>0</v>
      </c>
      <c r="AK93" s="306" t="n">
        <v>0</v>
      </c>
      <c r="AL93" s="306" t="n">
        <v>0</v>
      </c>
      <c r="AM93" s="293" t="n">
        <f aca="false">SUM(H93:AL93)</f>
        <v>0</v>
      </c>
      <c r="AN93" s="1"/>
      <c r="AO93" s="1"/>
      <c r="AP93" s="1"/>
      <c r="AQ93" s="1"/>
      <c r="AR93" s="1"/>
      <c r="AS93" s="1"/>
      <c r="AT93" s="1"/>
    </row>
    <row r="94" customFormat="false" ht="12.75" hidden="false" customHeight="true" outlineLevel="0" collapsed="false">
      <c r="A94" s="288" t="s">
        <v>213</v>
      </c>
      <c r="B94" s="304"/>
      <c r="C94" s="289"/>
      <c r="D94" s="290" t="n">
        <v>0</v>
      </c>
      <c r="E94" s="291" t="n">
        <f aca="false">AM94</f>
        <v>0</v>
      </c>
      <c r="F94" s="305" t="n">
        <f aca="false">E94-D94</f>
        <v>0</v>
      </c>
      <c r="G94" s="284"/>
      <c r="H94" s="306" t="n">
        <v>0</v>
      </c>
      <c r="I94" s="306" t="n">
        <v>0</v>
      </c>
      <c r="J94" s="306" t="n">
        <v>0</v>
      </c>
      <c r="K94" s="306" t="n">
        <v>0</v>
      </c>
      <c r="L94" s="306" t="n">
        <v>0</v>
      </c>
      <c r="M94" s="306" t="n">
        <v>0</v>
      </c>
      <c r="N94" s="306" t="n">
        <v>0</v>
      </c>
      <c r="O94" s="306" t="n">
        <v>0</v>
      </c>
      <c r="P94" s="306" t="n">
        <v>0</v>
      </c>
      <c r="Q94" s="306" t="n">
        <v>0</v>
      </c>
      <c r="R94" s="306" t="n">
        <v>0</v>
      </c>
      <c r="S94" s="306" t="n">
        <v>0</v>
      </c>
      <c r="T94" s="306" t="n">
        <v>0</v>
      </c>
      <c r="U94" s="306" t="n">
        <v>0</v>
      </c>
      <c r="V94" s="306" t="n">
        <v>0</v>
      </c>
      <c r="W94" s="306" t="n">
        <v>0</v>
      </c>
      <c r="X94" s="306" t="n">
        <v>0</v>
      </c>
      <c r="Y94" s="306" t="n">
        <v>0</v>
      </c>
      <c r="Z94" s="306" t="n">
        <v>0</v>
      </c>
      <c r="AA94" s="306" t="n">
        <v>0</v>
      </c>
      <c r="AB94" s="306" t="n">
        <v>0</v>
      </c>
      <c r="AC94" s="306" t="n">
        <v>0</v>
      </c>
      <c r="AD94" s="306" t="n">
        <v>0</v>
      </c>
      <c r="AE94" s="306" t="n">
        <v>0</v>
      </c>
      <c r="AF94" s="306" t="n">
        <v>0</v>
      </c>
      <c r="AG94" s="306" t="n">
        <v>0</v>
      </c>
      <c r="AH94" s="306" t="n">
        <v>0</v>
      </c>
      <c r="AI94" s="306" t="n">
        <v>0</v>
      </c>
      <c r="AJ94" s="306" t="n">
        <v>0</v>
      </c>
      <c r="AK94" s="306" t="n">
        <v>0</v>
      </c>
      <c r="AL94" s="306" t="n">
        <v>0</v>
      </c>
      <c r="AM94" s="293" t="n">
        <f aca="false">SUM(H94:AL94)</f>
        <v>0</v>
      </c>
      <c r="AN94" s="1"/>
      <c r="AO94" s="1"/>
      <c r="AP94" s="1"/>
      <c r="AQ94" s="1"/>
      <c r="AR94" s="1"/>
      <c r="AS94" s="1"/>
      <c r="AT94" s="1"/>
    </row>
    <row r="95" customFormat="false" ht="12.75" hidden="false" customHeight="true" outlineLevel="0" collapsed="false">
      <c r="A95" s="288" t="s">
        <v>214</v>
      </c>
      <c r="B95" s="304"/>
      <c r="C95" s="289"/>
      <c r="D95" s="290" t="n">
        <v>0</v>
      </c>
      <c r="E95" s="291" t="n">
        <f aca="false">AM95</f>
        <v>0</v>
      </c>
      <c r="F95" s="305" t="n">
        <f aca="false">E95-D95</f>
        <v>0</v>
      </c>
      <c r="G95" s="284"/>
      <c r="H95" s="306" t="n">
        <v>0</v>
      </c>
      <c r="I95" s="306" t="n">
        <v>0</v>
      </c>
      <c r="J95" s="306" t="n">
        <v>0</v>
      </c>
      <c r="K95" s="306" t="n">
        <v>0</v>
      </c>
      <c r="L95" s="306" t="n">
        <v>0</v>
      </c>
      <c r="M95" s="306" t="n">
        <v>0</v>
      </c>
      <c r="N95" s="306" t="n">
        <v>0</v>
      </c>
      <c r="O95" s="306" t="n">
        <v>0</v>
      </c>
      <c r="P95" s="306" t="n">
        <v>0</v>
      </c>
      <c r="Q95" s="306" t="n">
        <v>0</v>
      </c>
      <c r="R95" s="306" t="n">
        <v>0</v>
      </c>
      <c r="S95" s="306" t="n">
        <v>0</v>
      </c>
      <c r="T95" s="306" t="n">
        <v>0</v>
      </c>
      <c r="U95" s="306" t="n">
        <v>0</v>
      </c>
      <c r="V95" s="306" t="n">
        <v>0</v>
      </c>
      <c r="W95" s="306" t="n">
        <v>0</v>
      </c>
      <c r="X95" s="306" t="n">
        <v>0</v>
      </c>
      <c r="Y95" s="306" t="n">
        <v>0</v>
      </c>
      <c r="Z95" s="306" t="n">
        <v>0</v>
      </c>
      <c r="AA95" s="306" t="n">
        <v>0</v>
      </c>
      <c r="AB95" s="306" t="n">
        <v>0</v>
      </c>
      <c r="AC95" s="306" t="n">
        <v>0</v>
      </c>
      <c r="AD95" s="306" t="n">
        <v>0</v>
      </c>
      <c r="AE95" s="306" t="n">
        <v>0</v>
      </c>
      <c r="AF95" s="306" t="n">
        <v>0</v>
      </c>
      <c r="AG95" s="306" t="n">
        <v>0</v>
      </c>
      <c r="AH95" s="306" t="n">
        <v>0</v>
      </c>
      <c r="AI95" s="306" t="n">
        <v>0</v>
      </c>
      <c r="AJ95" s="306" t="n">
        <v>0</v>
      </c>
      <c r="AK95" s="306" t="n">
        <v>0</v>
      </c>
      <c r="AL95" s="306" t="n">
        <v>0</v>
      </c>
      <c r="AM95" s="293" t="n">
        <f aca="false">SUM(H95:AL95)</f>
        <v>0</v>
      </c>
      <c r="AN95" s="1"/>
      <c r="AO95" s="1"/>
      <c r="AP95" s="1"/>
      <c r="AQ95" s="1"/>
      <c r="AR95" s="1"/>
      <c r="AS95" s="1"/>
      <c r="AT95" s="1"/>
    </row>
    <row r="96" customFormat="false" ht="12.75" hidden="false" customHeight="true" outlineLevel="0" collapsed="false">
      <c r="A96" s="288" t="s">
        <v>224</v>
      </c>
      <c r="B96" s="304"/>
      <c r="C96" s="289"/>
      <c r="D96" s="290" t="n">
        <v>0</v>
      </c>
      <c r="E96" s="291" t="n">
        <f aca="false">AM96</f>
        <v>0</v>
      </c>
      <c r="F96" s="305" t="n">
        <f aca="false">E96-D96</f>
        <v>0</v>
      </c>
      <c r="G96" s="284"/>
      <c r="H96" s="306" t="n">
        <v>0</v>
      </c>
      <c r="I96" s="306" t="n">
        <v>0</v>
      </c>
      <c r="J96" s="306" t="n">
        <v>0</v>
      </c>
      <c r="K96" s="306" t="n">
        <v>0</v>
      </c>
      <c r="L96" s="306" t="n">
        <v>0</v>
      </c>
      <c r="M96" s="306" t="n">
        <v>0</v>
      </c>
      <c r="N96" s="306" t="n">
        <v>0</v>
      </c>
      <c r="O96" s="306" t="n">
        <v>0</v>
      </c>
      <c r="P96" s="306" t="n">
        <v>0</v>
      </c>
      <c r="Q96" s="306" t="n">
        <v>0</v>
      </c>
      <c r="R96" s="306" t="n">
        <v>0</v>
      </c>
      <c r="S96" s="306" t="n">
        <v>0</v>
      </c>
      <c r="T96" s="306" t="n">
        <v>0</v>
      </c>
      <c r="U96" s="306" t="n">
        <v>0</v>
      </c>
      <c r="V96" s="306" t="n">
        <v>0</v>
      </c>
      <c r="W96" s="306" t="n">
        <v>0</v>
      </c>
      <c r="X96" s="306" t="n">
        <v>0</v>
      </c>
      <c r="Y96" s="306" t="n">
        <v>0</v>
      </c>
      <c r="Z96" s="306" t="n">
        <v>0</v>
      </c>
      <c r="AA96" s="306" t="n">
        <v>0</v>
      </c>
      <c r="AB96" s="306" t="n">
        <v>0</v>
      </c>
      <c r="AC96" s="306" t="n">
        <v>0</v>
      </c>
      <c r="AD96" s="306" t="n">
        <v>0</v>
      </c>
      <c r="AE96" s="306" t="n">
        <v>0</v>
      </c>
      <c r="AF96" s="306" t="n">
        <v>0</v>
      </c>
      <c r="AG96" s="306" t="n">
        <v>0</v>
      </c>
      <c r="AH96" s="306" t="n">
        <v>0</v>
      </c>
      <c r="AI96" s="306" t="n">
        <v>0</v>
      </c>
      <c r="AJ96" s="306" t="n">
        <v>0</v>
      </c>
      <c r="AK96" s="306" t="n">
        <v>0</v>
      </c>
      <c r="AL96" s="306" t="n">
        <v>0</v>
      </c>
      <c r="AM96" s="293" t="n">
        <f aca="false">SUM(H96:AL96)</f>
        <v>0</v>
      </c>
      <c r="AN96" s="1"/>
      <c r="AO96" s="1"/>
      <c r="AP96" s="1"/>
      <c r="AQ96" s="1"/>
      <c r="AR96" s="1"/>
      <c r="AS96" s="1"/>
      <c r="AT96" s="1"/>
    </row>
    <row r="97" customFormat="false" ht="12.75" hidden="false" customHeight="true" outlineLevel="0" collapsed="false">
      <c r="A97" s="288" t="s">
        <v>225</v>
      </c>
      <c r="B97" s="304"/>
      <c r="C97" s="289"/>
      <c r="D97" s="290" t="n">
        <v>0</v>
      </c>
      <c r="E97" s="291" t="n">
        <f aca="false">AM97</f>
        <v>0</v>
      </c>
      <c r="F97" s="305" t="n">
        <f aca="false">E97-D97</f>
        <v>0</v>
      </c>
      <c r="G97" s="284"/>
      <c r="H97" s="306" t="n">
        <v>0</v>
      </c>
      <c r="I97" s="306" t="n">
        <v>0</v>
      </c>
      <c r="J97" s="306" t="n">
        <v>0</v>
      </c>
      <c r="K97" s="306" t="n">
        <v>0</v>
      </c>
      <c r="L97" s="306" t="n">
        <v>0</v>
      </c>
      <c r="M97" s="306" t="n">
        <v>0</v>
      </c>
      <c r="N97" s="306" t="n">
        <v>0</v>
      </c>
      <c r="O97" s="306" t="n">
        <v>0</v>
      </c>
      <c r="P97" s="306" t="n">
        <v>0</v>
      </c>
      <c r="Q97" s="306" t="n">
        <v>0</v>
      </c>
      <c r="R97" s="306" t="n">
        <v>0</v>
      </c>
      <c r="S97" s="306" t="n">
        <v>0</v>
      </c>
      <c r="T97" s="306" t="n">
        <v>0</v>
      </c>
      <c r="U97" s="306" t="n">
        <v>0</v>
      </c>
      <c r="V97" s="306" t="n">
        <v>0</v>
      </c>
      <c r="W97" s="306" t="n">
        <v>0</v>
      </c>
      <c r="X97" s="306" t="n">
        <v>0</v>
      </c>
      <c r="Y97" s="306" t="n">
        <v>0</v>
      </c>
      <c r="Z97" s="306" t="n">
        <v>0</v>
      </c>
      <c r="AA97" s="306" t="n">
        <v>0</v>
      </c>
      <c r="AB97" s="306" t="n">
        <v>0</v>
      </c>
      <c r="AC97" s="306" t="n">
        <v>0</v>
      </c>
      <c r="AD97" s="306" t="n">
        <v>0</v>
      </c>
      <c r="AE97" s="306" t="n">
        <v>0</v>
      </c>
      <c r="AF97" s="306" t="n">
        <v>0</v>
      </c>
      <c r="AG97" s="306" t="n">
        <v>0</v>
      </c>
      <c r="AH97" s="306" t="n">
        <v>0</v>
      </c>
      <c r="AI97" s="306" t="n">
        <v>0</v>
      </c>
      <c r="AJ97" s="306" t="n">
        <v>0</v>
      </c>
      <c r="AK97" s="306" t="n">
        <v>0</v>
      </c>
      <c r="AL97" s="306" t="n">
        <v>0</v>
      </c>
      <c r="AM97" s="293" t="n">
        <f aca="false">SUM(H97:AL97)</f>
        <v>0</v>
      </c>
      <c r="AN97" s="1"/>
      <c r="AO97" s="1"/>
      <c r="AP97" s="1"/>
      <c r="AQ97" s="1"/>
      <c r="AR97" s="1"/>
      <c r="AS97" s="1"/>
      <c r="AT97" s="1"/>
    </row>
    <row r="98" customFormat="false" ht="12.75" hidden="false" customHeight="true" outlineLevel="0" collapsed="false">
      <c r="A98" s="288" t="s">
        <v>226</v>
      </c>
      <c r="B98" s="304"/>
      <c r="C98" s="289"/>
      <c r="D98" s="290" t="n">
        <v>0</v>
      </c>
      <c r="E98" s="291" t="n">
        <f aca="false">AM98</f>
        <v>0</v>
      </c>
      <c r="F98" s="305" t="n">
        <f aca="false">E98-D98</f>
        <v>0</v>
      </c>
      <c r="G98" s="284"/>
      <c r="H98" s="306" t="n">
        <v>0</v>
      </c>
      <c r="I98" s="306" t="n">
        <v>0</v>
      </c>
      <c r="J98" s="306" t="n">
        <v>0</v>
      </c>
      <c r="K98" s="306" t="n">
        <v>0</v>
      </c>
      <c r="L98" s="306" t="n">
        <v>0</v>
      </c>
      <c r="M98" s="306" t="n">
        <v>0</v>
      </c>
      <c r="N98" s="306" t="n">
        <v>0</v>
      </c>
      <c r="O98" s="306" t="n">
        <v>0</v>
      </c>
      <c r="P98" s="306" t="n">
        <v>0</v>
      </c>
      <c r="Q98" s="306" t="n">
        <v>0</v>
      </c>
      <c r="R98" s="306" t="n">
        <v>0</v>
      </c>
      <c r="S98" s="306" t="n">
        <v>0</v>
      </c>
      <c r="T98" s="306" t="n">
        <v>0</v>
      </c>
      <c r="U98" s="306" t="n">
        <v>0</v>
      </c>
      <c r="V98" s="306" t="n">
        <v>0</v>
      </c>
      <c r="W98" s="306" t="n">
        <v>0</v>
      </c>
      <c r="X98" s="306" t="n">
        <v>0</v>
      </c>
      <c r="Y98" s="306" t="n">
        <v>0</v>
      </c>
      <c r="Z98" s="306" t="n">
        <v>0</v>
      </c>
      <c r="AA98" s="306" t="n">
        <v>0</v>
      </c>
      <c r="AB98" s="306" t="n">
        <v>0</v>
      </c>
      <c r="AC98" s="306" t="n">
        <v>0</v>
      </c>
      <c r="AD98" s="306" t="n">
        <v>0</v>
      </c>
      <c r="AE98" s="306" t="n">
        <v>0</v>
      </c>
      <c r="AF98" s="306" t="n">
        <v>0</v>
      </c>
      <c r="AG98" s="306" t="n">
        <v>0</v>
      </c>
      <c r="AH98" s="306" t="n">
        <v>0</v>
      </c>
      <c r="AI98" s="306" t="n">
        <v>0</v>
      </c>
      <c r="AJ98" s="306" t="n">
        <v>0</v>
      </c>
      <c r="AK98" s="306" t="n">
        <v>0</v>
      </c>
      <c r="AL98" s="306" t="n">
        <v>0</v>
      </c>
      <c r="AM98" s="293" t="n">
        <f aca="false">SUM(H98:AL98)</f>
        <v>0</v>
      </c>
      <c r="AN98" s="1"/>
      <c r="AO98" s="1"/>
      <c r="AP98" s="1"/>
      <c r="AQ98" s="1"/>
      <c r="AR98" s="1"/>
      <c r="AS98" s="1"/>
      <c r="AT98" s="1"/>
    </row>
    <row r="99" customFormat="false" ht="12.75" hidden="true" customHeight="true" outlineLevel="0" collapsed="false">
      <c r="A99" s="288" t="s">
        <v>227</v>
      </c>
      <c r="B99" s="304"/>
      <c r="C99" s="289"/>
      <c r="D99" s="290" t="n">
        <v>0</v>
      </c>
      <c r="E99" s="291" t="n">
        <f aca="false">AM99</f>
        <v>0</v>
      </c>
      <c r="F99" s="305" t="n">
        <f aca="false">E99-D99</f>
        <v>0</v>
      </c>
      <c r="G99" s="284"/>
      <c r="H99" s="306" t="n">
        <v>0</v>
      </c>
      <c r="I99" s="306" t="n">
        <v>0</v>
      </c>
      <c r="J99" s="306" t="n">
        <v>0</v>
      </c>
      <c r="K99" s="306" t="n">
        <v>0</v>
      </c>
      <c r="L99" s="306" t="n">
        <v>0</v>
      </c>
      <c r="M99" s="306" t="n">
        <v>0</v>
      </c>
      <c r="N99" s="306" t="n">
        <v>0</v>
      </c>
      <c r="O99" s="306" t="n">
        <v>0</v>
      </c>
      <c r="P99" s="306" t="n">
        <v>0</v>
      </c>
      <c r="Q99" s="306" t="n">
        <v>0</v>
      </c>
      <c r="R99" s="306" t="n">
        <v>0</v>
      </c>
      <c r="S99" s="306" t="n">
        <v>0</v>
      </c>
      <c r="T99" s="306" t="n">
        <v>0</v>
      </c>
      <c r="U99" s="306" t="n">
        <v>0</v>
      </c>
      <c r="V99" s="306" t="n">
        <v>0</v>
      </c>
      <c r="W99" s="306" t="n">
        <v>0</v>
      </c>
      <c r="X99" s="306" t="n">
        <v>0</v>
      </c>
      <c r="Y99" s="306" t="n">
        <v>0</v>
      </c>
      <c r="Z99" s="306" t="n">
        <v>0</v>
      </c>
      <c r="AA99" s="306" t="n">
        <v>0</v>
      </c>
      <c r="AB99" s="306" t="n">
        <v>0</v>
      </c>
      <c r="AC99" s="306" t="n">
        <v>0</v>
      </c>
      <c r="AD99" s="306" t="n">
        <v>0</v>
      </c>
      <c r="AE99" s="306" t="n">
        <v>0</v>
      </c>
      <c r="AF99" s="306" t="n">
        <v>0</v>
      </c>
      <c r="AG99" s="306" t="n">
        <v>0</v>
      </c>
      <c r="AH99" s="306" t="n">
        <v>0</v>
      </c>
      <c r="AI99" s="306" t="n">
        <v>0</v>
      </c>
      <c r="AJ99" s="306" t="n">
        <v>0</v>
      </c>
      <c r="AK99" s="306" t="n">
        <v>0</v>
      </c>
      <c r="AL99" s="306" t="n">
        <v>0</v>
      </c>
      <c r="AM99" s="293" t="n">
        <f aca="false">SUM(H99:AL99)</f>
        <v>0</v>
      </c>
      <c r="AN99" s="1"/>
      <c r="AO99" s="1"/>
      <c r="AP99" s="1"/>
      <c r="AQ99" s="1"/>
      <c r="AR99" s="1"/>
      <c r="AS99" s="1"/>
      <c r="AT99" s="1"/>
    </row>
    <row r="100" customFormat="false" ht="12.75" hidden="true" customHeight="true" outlineLevel="0" collapsed="false">
      <c r="A100" s="313" t="s">
        <v>216</v>
      </c>
      <c r="B100" s="304"/>
      <c r="C100" s="289"/>
      <c r="D100" s="290" t="n">
        <v>0</v>
      </c>
      <c r="E100" s="291" t="n">
        <f aca="false">AM100</f>
        <v>0</v>
      </c>
      <c r="F100" s="305" t="n">
        <f aca="false">E100-D100</f>
        <v>0</v>
      </c>
      <c r="G100" s="284"/>
      <c r="H100" s="306" t="n">
        <v>0</v>
      </c>
      <c r="I100" s="306" t="n">
        <v>0</v>
      </c>
      <c r="J100" s="306" t="n">
        <v>0</v>
      </c>
      <c r="K100" s="306" t="n">
        <v>0</v>
      </c>
      <c r="L100" s="306" t="n">
        <v>0</v>
      </c>
      <c r="M100" s="306" t="n">
        <v>0</v>
      </c>
      <c r="N100" s="306" t="n">
        <v>0</v>
      </c>
      <c r="O100" s="306" t="n">
        <v>0</v>
      </c>
      <c r="P100" s="306" t="n">
        <v>0</v>
      </c>
      <c r="Q100" s="306" t="n">
        <v>0</v>
      </c>
      <c r="R100" s="306" t="n">
        <v>0</v>
      </c>
      <c r="S100" s="306" t="n">
        <v>0</v>
      </c>
      <c r="T100" s="306" t="n">
        <v>0</v>
      </c>
      <c r="U100" s="306" t="n">
        <v>0</v>
      </c>
      <c r="V100" s="306" t="n">
        <v>0</v>
      </c>
      <c r="W100" s="306" t="n">
        <v>0</v>
      </c>
      <c r="X100" s="306" t="n">
        <v>0</v>
      </c>
      <c r="Y100" s="306" t="n">
        <v>0</v>
      </c>
      <c r="Z100" s="306" t="n">
        <v>0</v>
      </c>
      <c r="AA100" s="306" t="n">
        <v>0</v>
      </c>
      <c r="AB100" s="306" t="n">
        <v>0</v>
      </c>
      <c r="AC100" s="306" t="n">
        <v>0</v>
      </c>
      <c r="AD100" s="306" t="n">
        <v>0</v>
      </c>
      <c r="AE100" s="306" t="n">
        <v>0</v>
      </c>
      <c r="AF100" s="306" t="n">
        <v>0</v>
      </c>
      <c r="AG100" s="306" t="n">
        <v>0</v>
      </c>
      <c r="AH100" s="306" t="n">
        <v>0</v>
      </c>
      <c r="AI100" s="306" t="n">
        <v>0</v>
      </c>
      <c r="AJ100" s="306" t="n">
        <v>0</v>
      </c>
      <c r="AK100" s="306" t="n">
        <v>0</v>
      </c>
      <c r="AL100" s="306" t="n">
        <v>0</v>
      </c>
      <c r="AM100" s="293" t="n">
        <f aca="false">SUM(H100:AL100)</f>
        <v>0</v>
      </c>
      <c r="AN100" s="1"/>
      <c r="AO100" s="1"/>
      <c r="AP100" s="1"/>
      <c r="AQ100" s="1"/>
      <c r="AR100" s="1"/>
      <c r="AS100" s="1"/>
      <c r="AT100" s="1"/>
    </row>
    <row r="101" customFormat="false" ht="12.75" hidden="true" customHeight="true" outlineLevel="0" collapsed="false">
      <c r="A101" s="313" t="s">
        <v>216</v>
      </c>
      <c r="B101" s="304"/>
      <c r="C101" s="289"/>
      <c r="D101" s="290" t="n">
        <v>0</v>
      </c>
      <c r="E101" s="291" t="n">
        <f aca="false">AM101</f>
        <v>0</v>
      </c>
      <c r="F101" s="305" t="n">
        <f aca="false">E101-D101</f>
        <v>0</v>
      </c>
      <c r="G101" s="284"/>
      <c r="H101" s="306" t="n">
        <v>0</v>
      </c>
      <c r="I101" s="306" t="n">
        <v>0</v>
      </c>
      <c r="J101" s="306" t="n">
        <v>0</v>
      </c>
      <c r="K101" s="306" t="n">
        <v>0</v>
      </c>
      <c r="L101" s="306" t="n">
        <v>0</v>
      </c>
      <c r="M101" s="306" t="n">
        <v>0</v>
      </c>
      <c r="N101" s="306" t="n">
        <v>0</v>
      </c>
      <c r="O101" s="306" t="n">
        <v>0</v>
      </c>
      <c r="P101" s="306" t="n">
        <v>0</v>
      </c>
      <c r="Q101" s="306" t="n">
        <v>0</v>
      </c>
      <c r="R101" s="306" t="n">
        <v>0</v>
      </c>
      <c r="S101" s="306" t="n">
        <v>0</v>
      </c>
      <c r="T101" s="306" t="n">
        <v>0</v>
      </c>
      <c r="U101" s="306" t="n">
        <v>0</v>
      </c>
      <c r="V101" s="306" t="n">
        <v>0</v>
      </c>
      <c r="W101" s="306" t="n">
        <v>0</v>
      </c>
      <c r="X101" s="306" t="n">
        <v>0</v>
      </c>
      <c r="Y101" s="306" t="n">
        <v>0</v>
      </c>
      <c r="Z101" s="306" t="n">
        <v>0</v>
      </c>
      <c r="AA101" s="306" t="n">
        <v>0</v>
      </c>
      <c r="AB101" s="306" t="n">
        <v>0</v>
      </c>
      <c r="AC101" s="306" t="n">
        <v>0</v>
      </c>
      <c r="AD101" s="306" t="n">
        <v>0</v>
      </c>
      <c r="AE101" s="306" t="n">
        <v>0</v>
      </c>
      <c r="AF101" s="306" t="n">
        <v>0</v>
      </c>
      <c r="AG101" s="306" t="n">
        <v>0</v>
      </c>
      <c r="AH101" s="306" t="n">
        <v>0</v>
      </c>
      <c r="AI101" s="306" t="n">
        <v>0</v>
      </c>
      <c r="AJ101" s="306" t="n">
        <v>0</v>
      </c>
      <c r="AK101" s="306" t="n">
        <v>0</v>
      </c>
      <c r="AL101" s="306" t="n">
        <v>0</v>
      </c>
      <c r="AM101" s="293" t="n">
        <f aca="false">SUM(H101:AL101)</f>
        <v>0</v>
      </c>
      <c r="AN101" s="1"/>
      <c r="AO101" s="1"/>
      <c r="AP101" s="1"/>
      <c r="AQ101" s="1"/>
      <c r="AR101" s="1"/>
      <c r="AS101" s="1"/>
      <c r="AT101" s="1"/>
    </row>
    <row r="102" customFormat="false" ht="12.75" hidden="true" customHeight="true" outlineLevel="0" collapsed="false">
      <c r="A102" s="314" t="s">
        <v>228</v>
      </c>
      <c r="B102" s="304"/>
      <c r="C102" s="289"/>
      <c r="D102" s="290" t="n">
        <v>0</v>
      </c>
      <c r="E102" s="291" t="n">
        <f aca="false">AM102</f>
        <v>0</v>
      </c>
      <c r="F102" s="305" t="n">
        <f aca="false">E102-D102</f>
        <v>0</v>
      </c>
      <c r="G102" s="284"/>
      <c r="H102" s="306"/>
      <c r="I102" s="306"/>
      <c r="J102" s="306"/>
      <c r="K102" s="306"/>
      <c r="L102" s="306"/>
      <c r="M102" s="306"/>
      <c r="N102" s="306"/>
      <c r="O102" s="306"/>
      <c r="P102" s="306"/>
      <c r="Q102" s="306"/>
      <c r="R102" s="306"/>
      <c r="S102" s="306"/>
      <c r="T102" s="306"/>
      <c r="U102" s="306"/>
      <c r="V102" s="306"/>
      <c r="W102" s="306"/>
      <c r="X102" s="306"/>
      <c r="Y102" s="306"/>
      <c r="Z102" s="306"/>
      <c r="AA102" s="306"/>
      <c r="AB102" s="306"/>
      <c r="AC102" s="306"/>
      <c r="AD102" s="306"/>
      <c r="AE102" s="306"/>
      <c r="AF102" s="306"/>
      <c r="AG102" s="306"/>
      <c r="AH102" s="306"/>
      <c r="AI102" s="306"/>
      <c r="AJ102" s="306"/>
      <c r="AK102" s="306"/>
      <c r="AL102" s="306"/>
      <c r="AM102" s="293" t="n">
        <f aca="false">SUM(H102:AL102)</f>
        <v>0</v>
      </c>
      <c r="AN102" s="1"/>
      <c r="AO102" s="1"/>
      <c r="AP102" s="1"/>
      <c r="AQ102" s="1"/>
      <c r="AR102" s="1"/>
      <c r="AS102" s="1"/>
      <c r="AT102" s="1"/>
    </row>
    <row r="103" customFormat="false" ht="12.75" hidden="false" customHeight="true" outlineLevel="0" collapsed="false">
      <c r="A103" s="314" t="s">
        <v>229</v>
      </c>
      <c r="B103" s="288"/>
      <c r="C103" s="289"/>
      <c r="D103" s="290" t="n">
        <v>0</v>
      </c>
      <c r="E103" s="291" t="n">
        <f aca="false">AM103</f>
        <v>0</v>
      </c>
      <c r="F103" s="305" t="n">
        <f aca="false">E103-D103</f>
        <v>0</v>
      </c>
      <c r="G103" s="284"/>
      <c r="H103" s="308"/>
      <c r="I103" s="308"/>
      <c r="J103" s="308"/>
      <c r="K103" s="308"/>
      <c r="L103" s="308"/>
      <c r="M103" s="308"/>
      <c r="N103" s="308"/>
      <c r="O103" s="308"/>
      <c r="P103" s="308"/>
      <c r="Q103" s="308"/>
      <c r="R103" s="308"/>
      <c r="S103" s="308"/>
      <c r="T103" s="308"/>
      <c r="U103" s="308"/>
      <c r="V103" s="308"/>
      <c r="W103" s="308"/>
      <c r="X103" s="308"/>
      <c r="Y103" s="308"/>
      <c r="Z103" s="308"/>
      <c r="AA103" s="308"/>
      <c r="AB103" s="308"/>
      <c r="AC103" s="308"/>
      <c r="AD103" s="308"/>
      <c r="AE103" s="308"/>
      <c r="AF103" s="308"/>
      <c r="AG103" s="308"/>
      <c r="AH103" s="308"/>
      <c r="AI103" s="308"/>
      <c r="AJ103" s="308"/>
      <c r="AK103" s="308"/>
      <c r="AL103" s="308"/>
      <c r="AM103" s="293" t="n">
        <f aca="false">SUM(H103:AL103)</f>
        <v>0</v>
      </c>
      <c r="AN103" s="1"/>
      <c r="AO103" s="1"/>
      <c r="AP103" s="1"/>
      <c r="AQ103" s="1"/>
      <c r="AR103" s="1"/>
      <c r="AS103" s="1"/>
      <c r="AT103" s="1"/>
    </row>
    <row r="104" customFormat="false" ht="12.75" hidden="true" customHeight="true" outlineLevel="0" collapsed="false">
      <c r="A104" s="314" t="s">
        <v>230</v>
      </c>
      <c r="B104" s="288"/>
      <c r="C104" s="289"/>
      <c r="D104" s="290" t="n">
        <v>0</v>
      </c>
      <c r="E104" s="291" t="n">
        <f aca="false">AM104</f>
        <v>0</v>
      </c>
      <c r="F104" s="305" t="n">
        <f aca="false">E104-D104</f>
        <v>0</v>
      </c>
      <c r="G104" s="284"/>
      <c r="H104" s="315"/>
      <c r="I104" s="315"/>
      <c r="J104" s="315"/>
      <c r="K104" s="315"/>
      <c r="L104" s="315"/>
      <c r="M104" s="315"/>
      <c r="N104" s="315"/>
      <c r="O104" s="315"/>
      <c r="P104" s="315"/>
      <c r="Q104" s="315"/>
      <c r="R104" s="315"/>
      <c r="S104" s="315"/>
      <c r="T104" s="315"/>
      <c r="U104" s="315"/>
      <c r="V104" s="315"/>
      <c r="W104" s="315"/>
      <c r="X104" s="315"/>
      <c r="Y104" s="315"/>
      <c r="Z104" s="315"/>
      <c r="AA104" s="315"/>
      <c r="AB104" s="315"/>
      <c r="AC104" s="315"/>
      <c r="AD104" s="315"/>
      <c r="AE104" s="315"/>
      <c r="AF104" s="315"/>
      <c r="AG104" s="315"/>
      <c r="AH104" s="315"/>
      <c r="AI104" s="315"/>
      <c r="AJ104" s="315"/>
      <c r="AK104" s="315"/>
      <c r="AL104" s="315"/>
      <c r="AM104" s="293" t="n">
        <f aca="false">SUM(H104:AL104)</f>
        <v>0</v>
      </c>
      <c r="AN104" s="1"/>
      <c r="AO104" s="1"/>
      <c r="AP104" s="1"/>
      <c r="AQ104" s="1"/>
      <c r="AR104" s="1"/>
      <c r="AS104" s="1"/>
      <c r="AT104" s="1"/>
    </row>
    <row r="105" customFormat="false" ht="12.75" hidden="true" customHeight="true" outlineLevel="0" collapsed="false">
      <c r="A105" s="316" t="s">
        <v>216</v>
      </c>
      <c r="B105" s="288"/>
      <c r="C105" s="289"/>
      <c r="D105" s="290" t="n">
        <v>0</v>
      </c>
      <c r="E105" s="291" t="n">
        <f aca="false">AM105</f>
        <v>0</v>
      </c>
      <c r="F105" s="305" t="n">
        <f aca="false">E105-D105</f>
        <v>0</v>
      </c>
      <c r="G105" s="284"/>
      <c r="H105" s="315" t="n">
        <v>0</v>
      </c>
      <c r="I105" s="315" t="n">
        <v>0</v>
      </c>
      <c r="J105" s="315" t="n">
        <v>0</v>
      </c>
      <c r="K105" s="315" t="n">
        <v>0</v>
      </c>
      <c r="L105" s="315" t="n">
        <v>0</v>
      </c>
      <c r="M105" s="315" t="n">
        <v>0</v>
      </c>
      <c r="N105" s="315" t="n">
        <v>0</v>
      </c>
      <c r="O105" s="315" t="n">
        <v>0</v>
      </c>
      <c r="P105" s="315" t="n">
        <v>0</v>
      </c>
      <c r="Q105" s="315" t="n">
        <v>0</v>
      </c>
      <c r="R105" s="315" t="n">
        <v>0</v>
      </c>
      <c r="S105" s="315" t="n">
        <v>0</v>
      </c>
      <c r="T105" s="315" t="n">
        <v>0</v>
      </c>
      <c r="U105" s="315" t="n">
        <v>0</v>
      </c>
      <c r="V105" s="315" t="n">
        <v>0</v>
      </c>
      <c r="W105" s="315" t="n">
        <v>0</v>
      </c>
      <c r="X105" s="315" t="n">
        <v>0</v>
      </c>
      <c r="Y105" s="315" t="n">
        <v>0</v>
      </c>
      <c r="Z105" s="315" t="n">
        <v>0</v>
      </c>
      <c r="AA105" s="315" t="n">
        <v>0</v>
      </c>
      <c r="AB105" s="315" t="n">
        <v>0</v>
      </c>
      <c r="AC105" s="315" t="n">
        <v>0</v>
      </c>
      <c r="AD105" s="315" t="n">
        <v>0</v>
      </c>
      <c r="AE105" s="315" t="n">
        <v>0</v>
      </c>
      <c r="AF105" s="315" t="n">
        <v>0</v>
      </c>
      <c r="AG105" s="315" t="n">
        <v>0</v>
      </c>
      <c r="AH105" s="315" t="n">
        <v>0</v>
      </c>
      <c r="AI105" s="315" t="n">
        <v>0</v>
      </c>
      <c r="AJ105" s="315" t="n">
        <v>0</v>
      </c>
      <c r="AK105" s="315" t="n">
        <v>0</v>
      </c>
      <c r="AL105" s="315" t="n">
        <v>0</v>
      </c>
      <c r="AM105" s="293" t="n">
        <f aca="false">SUM(H105:AL105)</f>
        <v>0</v>
      </c>
      <c r="AN105" s="1"/>
      <c r="AO105" s="1"/>
      <c r="AP105" s="1"/>
      <c r="AQ105" s="1"/>
      <c r="AR105" s="1"/>
      <c r="AS105" s="1"/>
      <c r="AT105" s="1"/>
    </row>
    <row r="106" customFormat="false" ht="12.75" hidden="false" customHeight="true" outlineLevel="0" collapsed="false">
      <c r="A106" s="314" t="s">
        <v>231</v>
      </c>
      <c r="B106" s="288"/>
      <c r="C106" s="289"/>
      <c r="D106" s="290" t="n">
        <v>0</v>
      </c>
      <c r="E106" s="291" t="n">
        <f aca="false">AM106</f>
        <v>0</v>
      </c>
      <c r="F106" s="305" t="n">
        <f aca="false">E106-D106</f>
        <v>0</v>
      </c>
      <c r="G106" s="284"/>
      <c r="H106" s="317"/>
      <c r="I106" s="317"/>
      <c r="J106" s="317"/>
      <c r="K106" s="317"/>
      <c r="L106" s="317"/>
      <c r="M106" s="317"/>
      <c r="N106" s="317"/>
      <c r="O106" s="317"/>
      <c r="P106" s="317"/>
      <c r="Q106" s="317"/>
      <c r="R106" s="317"/>
      <c r="S106" s="317"/>
      <c r="T106" s="317"/>
      <c r="U106" s="317"/>
      <c r="V106" s="317"/>
      <c r="W106" s="317"/>
      <c r="X106" s="317"/>
      <c r="Y106" s="317"/>
      <c r="Z106" s="317"/>
      <c r="AA106" s="317"/>
      <c r="AB106" s="317"/>
      <c r="AC106" s="317"/>
      <c r="AD106" s="317"/>
      <c r="AE106" s="317"/>
      <c r="AF106" s="317"/>
      <c r="AG106" s="317"/>
      <c r="AH106" s="317"/>
      <c r="AI106" s="317"/>
      <c r="AJ106" s="317"/>
      <c r="AK106" s="317"/>
      <c r="AL106" s="317"/>
      <c r="AM106" s="293" t="n">
        <f aca="false">SUM(H106:AL106)</f>
        <v>0</v>
      </c>
      <c r="AN106" s="1"/>
      <c r="AO106" s="1"/>
      <c r="AP106" s="1"/>
      <c r="AQ106" s="1"/>
      <c r="AR106" s="1"/>
      <c r="AS106" s="1"/>
      <c r="AT106" s="1"/>
    </row>
    <row r="107" customFormat="false" ht="12" hidden="false" customHeight="true" outlineLevel="0" collapsed="false">
      <c r="A107" s="287" t="s">
        <v>232</v>
      </c>
      <c r="B107" s="288"/>
      <c r="C107" s="289"/>
      <c r="D107" s="318" t="n">
        <v>0</v>
      </c>
      <c r="E107" s="318" t="n">
        <f aca="false">SUM(E76:E106)-E87-E88</f>
        <v>0</v>
      </c>
      <c r="F107" s="318" t="n">
        <f aca="false">E107-D107</f>
        <v>0</v>
      </c>
      <c r="G107" s="284"/>
      <c r="H107" s="318" t="n">
        <v>0</v>
      </c>
      <c r="I107" s="318" t="n">
        <v>0</v>
      </c>
      <c r="J107" s="318" t="n">
        <v>0</v>
      </c>
      <c r="K107" s="318" t="n">
        <v>0</v>
      </c>
      <c r="L107" s="318" t="n">
        <v>0</v>
      </c>
      <c r="M107" s="318" t="n">
        <v>0</v>
      </c>
      <c r="N107" s="318" t="n">
        <v>0</v>
      </c>
      <c r="O107" s="318" t="n">
        <v>0</v>
      </c>
      <c r="P107" s="318" t="n">
        <v>0</v>
      </c>
      <c r="Q107" s="318" t="n">
        <v>0</v>
      </c>
      <c r="R107" s="318" t="n">
        <v>0</v>
      </c>
      <c r="S107" s="318" t="n">
        <v>0</v>
      </c>
      <c r="T107" s="318" t="n">
        <v>0</v>
      </c>
      <c r="U107" s="318" t="n">
        <v>0</v>
      </c>
      <c r="V107" s="318" t="n">
        <v>0</v>
      </c>
      <c r="W107" s="318" t="n">
        <v>0</v>
      </c>
      <c r="X107" s="318" t="n">
        <v>0</v>
      </c>
      <c r="Y107" s="318" t="n">
        <v>0</v>
      </c>
      <c r="Z107" s="318" t="n">
        <v>0</v>
      </c>
      <c r="AA107" s="318" t="n">
        <v>0</v>
      </c>
      <c r="AB107" s="318" t="n">
        <v>0</v>
      </c>
      <c r="AC107" s="318" t="n">
        <v>0</v>
      </c>
      <c r="AD107" s="318" t="n">
        <v>0</v>
      </c>
      <c r="AE107" s="318" t="n">
        <v>0</v>
      </c>
      <c r="AF107" s="318" t="n">
        <v>0</v>
      </c>
      <c r="AG107" s="318" t="n">
        <v>0</v>
      </c>
      <c r="AH107" s="318" t="n">
        <v>0</v>
      </c>
      <c r="AI107" s="318" t="n">
        <v>0</v>
      </c>
      <c r="AJ107" s="318" t="n">
        <v>0</v>
      </c>
      <c r="AK107" s="318" t="n">
        <v>0</v>
      </c>
      <c r="AL107" s="318" t="n">
        <v>0</v>
      </c>
      <c r="AM107" s="318" t="n">
        <f aca="false">SUM(AM76:AM106)</f>
        <v>0</v>
      </c>
      <c r="AN107" s="1"/>
      <c r="AO107" s="1"/>
      <c r="AP107" s="1"/>
      <c r="AQ107" s="1"/>
      <c r="AR107" s="1"/>
      <c r="AS107" s="1"/>
      <c r="AT107" s="1"/>
    </row>
    <row r="108" customFormat="false" ht="12.75" hidden="false" customHeight="true" outlineLevel="0" collapsed="false">
      <c r="A108" s="319" t="s">
        <v>233</v>
      </c>
      <c r="B108" s="288"/>
      <c r="C108" s="289"/>
      <c r="D108" s="290" t="n">
        <v>0</v>
      </c>
      <c r="E108" s="291" t="n">
        <f aca="false">AM108</f>
        <v>465</v>
      </c>
      <c r="F108" s="320" t="n">
        <f aca="false">E108-D108</f>
        <v>465</v>
      </c>
      <c r="G108" s="284"/>
      <c r="H108" s="321" t="n">
        <v>0</v>
      </c>
      <c r="I108" s="321" t="n">
        <v>1</v>
      </c>
      <c r="J108" s="321" t="n">
        <v>2</v>
      </c>
      <c r="K108" s="321" t="n">
        <v>3</v>
      </c>
      <c r="L108" s="321" t="n">
        <v>4</v>
      </c>
      <c r="M108" s="321" t="n">
        <v>5</v>
      </c>
      <c r="N108" s="321" t="n">
        <v>6</v>
      </c>
      <c r="O108" s="321" t="n">
        <v>7</v>
      </c>
      <c r="P108" s="321" t="n">
        <v>8</v>
      </c>
      <c r="Q108" s="321" t="n">
        <v>9</v>
      </c>
      <c r="R108" s="321" t="n">
        <v>10</v>
      </c>
      <c r="S108" s="321" t="n">
        <v>11</v>
      </c>
      <c r="T108" s="321" t="n">
        <v>12</v>
      </c>
      <c r="U108" s="321" t="n">
        <v>13</v>
      </c>
      <c r="V108" s="321" t="n">
        <v>14</v>
      </c>
      <c r="W108" s="321" t="n">
        <v>15</v>
      </c>
      <c r="X108" s="321" t="n">
        <v>16</v>
      </c>
      <c r="Y108" s="321" t="n">
        <v>17</v>
      </c>
      <c r="Z108" s="321" t="n">
        <v>18</v>
      </c>
      <c r="AA108" s="321" t="n">
        <v>19</v>
      </c>
      <c r="AB108" s="321" t="n">
        <v>20</v>
      </c>
      <c r="AC108" s="321" t="n">
        <v>21</v>
      </c>
      <c r="AD108" s="321" t="n">
        <v>22</v>
      </c>
      <c r="AE108" s="321" t="n">
        <v>23</v>
      </c>
      <c r="AF108" s="321" t="n">
        <v>24</v>
      </c>
      <c r="AG108" s="321" t="n">
        <v>25</v>
      </c>
      <c r="AH108" s="321" t="n">
        <v>26</v>
      </c>
      <c r="AI108" s="321" t="n">
        <v>27</v>
      </c>
      <c r="AJ108" s="321" t="n">
        <v>28</v>
      </c>
      <c r="AK108" s="321" t="n">
        <v>29</v>
      </c>
      <c r="AL108" s="321" t="n">
        <v>30</v>
      </c>
      <c r="AM108" s="293" t="n">
        <f aca="false">SUM(H108:AL108)</f>
        <v>465</v>
      </c>
      <c r="AN108" s="1"/>
      <c r="AO108" s="1"/>
      <c r="AP108" s="1"/>
      <c r="AQ108" s="1"/>
      <c r="AR108" s="1"/>
      <c r="AS108" s="1"/>
      <c r="AT108" s="1"/>
    </row>
    <row r="109" customFormat="false" ht="12.75" hidden="true" customHeight="true" outlineLevel="0" collapsed="false">
      <c r="A109" s="322" t="s">
        <v>216</v>
      </c>
      <c r="B109" s="288"/>
      <c r="C109" s="289"/>
      <c r="D109" s="290" t="n">
        <v>0</v>
      </c>
      <c r="E109" s="291" t="n">
        <f aca="false">AM109</f>
        <v>0</v>
      </c>
      <c r="F109" s="320" t="n">
        <f aca="false">E109-D109</f>
        <v>0</v>
      </c>
      <c r="G109" s="284"/>
      <c r="H109" s="323" t="n">
        <v>0</v>
      </c>
      <c r="I109" s="323" t="n">
        <v>0</v>
      </c>
      <c r="J109" s="323" t="n">
        <v>0</v>
      </c>
      <c r="K109" s="323" t="n">
        <v>0</v>
      </c>
      <c r="L109" s="323" t="n">
        <v>0</v>
      </c>
      <c r="M109" s="323" t="n">
        <v>0</v>
      </c>
      <c r="N109" s="323" t="n">
        <v>0</v>
      </c>
      <c r="O109" s="323" t="n">
        <v>0</v>
      </c>
      <c r="P109" s="323" t="n">
        <v>0</v>
      </c>
      <c r="Q109" s="323" t="n">
        <v>0</v>
      </c>
      <c r="R109" s="323" t="n">
        <v>0</v>
      </c>
      <c r="S109" s="323" t="n">
        <v>0</v>
      </c>
      <c r="T109" s="323" t="n">
        <v>0</v>
      </c>
      <c r="U109" s="323" t="n">
        <v>0</v>
      </c>
      <c r="V109" s="323" t="n">
        <v>0</v>
      </c>
      <c r="W109" s="323" t="n">
        <v>0</v>
      </c>
      <c r="X109" s="323" t="n">
        <v>0</v>
      </c>
      <c r="Y109" s="323" t="n">
        <v>0</v>
      </c>
      <c r="Z109" s="323" t="n">
        <v>0</v>
      </c>
      <c r="AA109" s="323" t="n">
        <v>0</v>
      </c>
      <c r="AB109" s="323" t="n">
        <v>0</v>
      </c>
      <c r="AC109" s="323" t="n">
        <v>0</v>
      </c>
      <c r="AD109" s="323" t="n">
        <v>0</v>
      </c>
      <c r="AE109" s="323" t="n">
        <v>0</v>
      </c>
      <c r="AF109" s="323" t="n">
        <v>0</v>
      </c>
      <c r="AG109" s="323" t="n">
        <v>0</v>
      </c>
      <c r="AH109" s="323" t="n">
        <v>0</v>
      </c>
      <c r="AI109" s="323" t="n">
        <v>0</v>
      </c>
      <c r="AJ109" s="323" t="n">
        <v>0</v>
      </c>
      <c r="AK109" s="323" t="n">
        <v>0</v>
      </c>
      <c r="AL109" s="323" t="n">
        <v>0</v>
      </c>
      <c r="AM109" s="293" t="n">
        <f aca="false">SUM(H109:AL109)</f>
        <v>0</v>
      </c>
      <c r="AN109" s="1"/>
      <c r="AO109" s="1"/>
      <c r="AP109" s="1"/>
      <c r="AQ109" s="1"/>
      <c r="AR109" s="1"/>
      <c r="AS109" s="1"/>
      <c r="AT109" s="1"/>
    </row>
    <row r="110" customFormat="false" ht="12.75" hidden="true" customHeight="true" outlineLevel="0" collapsed="false">
      <c r="A110" s="322" t="s">
        <v>216</v>
      </c>
      <c r="B110" s="288"/>
      <c r="C110" s="289"/>
      <c r="D110" s="290" t="n">
        <v>0</v>
      </c>
      <c r="E110" s="291" t="n">
        <f aca="false">AM110</f>
        <v>0</v>
      </c>
      <c r="F110" s="320" t="n">
        <f aca="false">E110-D110</f>
        <v>0</v>
      </c>
      <c r="G110" s="284"/>
      <c r="H110" s="323" t="n">
        <v>0</v>
      </c>
      <c r="I110" s="323" t="n">
        <v>0</v>
      </c>
      <c r="J110" s="323" t="n">
        <v>0</v>
      </c>
      <c r="K110" s="323" t="n">
        <v>0</v>
      </c>
      <c r="L110" s="323" t="n">
        <v>0</v>
      </c>
      <c r="M110" s="323" t="n">
        <v>0</v>
      </c>
      <c r="N110" s="323" t="n">
        <v>0</v>
      </c>
      <c r="O110" s="323" t="n">
        <v>0</v>
      </c>
      <c r="P110" s="323" t="n">
        <v>0</v>
      </c>
      <c r="Q110" s="323" t="n">
        <v>0</v>
      </c>
      <c r="R110" s="323" t="n">
        <v>0</v>
      </c>
      <c r="S110" s="323" t="n">
        <v>0</v>
      </c>
      <c r="T110" s="323" t="n">
        <v>0</v>
      </c>
      <c r="U110" s="323" t="n">
        <v>0</v>
      </c>
      <c r="V110" s="323" t="n">
        <v>0</v>
      </c>
      <c r="W110" s="323" t="n">
        <v>0</v>
      </c>
      <c r="X110" s="323" t="n">
        <v>0</v>
      </c>
      <c r="Y110" s="323" t="n">
        <v>0</v>
      </c>
      <c r="Z110" s="323" t="n">
        <v>0</v>
      </c>
      <c r="AA110" s="323" t="n">
        <v>0</v>
      </c>
      <c r="AB110" s="323" t="n">
        <v>0</v>
      </c>
      <c r="AC110" s="323" t="n">
        <v>0</v>
      </c>
      <c r="AD110" s="323" t="n">
        <v>0</v>
      </c>
      <c r="AE110" s="323" t="n">
        <v>0</v>
      </c>
      <c r="AF110" s="323" t="n">
        <v>0</v>
      </c>
      <c r="AG110" s="323" t="n">
        <v>0</v>
      </c>
      <c r="AH110" s="323" t="n">
        <v>0</v>
      </c>
      <c r="AI110" s="323" t="n">
        <v>0</v>
      </c>
      <c r="AJ110" s="323" t="n">
        <v>0</v>
      </c>
      <c r="AK110" s="323" t="n">
        <v>0</v>
      </c>
      <c r="AL110" s="323" t="n">
        <v>0</v>
      </c>
      <c r="AM110" s="293" t="n">
        <f aca="false">SUM(H110:AL110)</f>
        <v>0</v>
      </c>
      <c r="AN110" s="1"/>
      <c r="AO110" s="1"/>
      <c r="AP110" s="1"/>
      <c r="AQ110" s="1"/>
      <c r="AR110" s="1"/>
      <c r="AS110" s="1"/>
      <c r="AT110" s="1"/>
    </row>
    <row r="111" customFormat="false" ht="12.75" hidden="true" customHeight="true" outlineLevel="0" collapsed="false">
      <c r="A111" s="322" t="s">
        <v>216</v>
      </c>
      <c r="B111" s="288"/>
      <c r="C111" s="289"/>
      <c r="D111" s="290" t="n">
        <v>0</v>
      </c>
      <c r="E111" s="291" t="n">
        <f aca="false">AM111</f>
        <v>0</v>
      </c>
      <c r="F111" s="320" t="n">
        <f aca="false">E111-D111</f>
        <v>0</v>
      </c>
      <c r="G111" s="284"/>
      <c r="H111" s="323" t="n">
        <v>0</v>
      </c>
      <c r="I111" s="323" t="n">
        <v>0</v>
      </c>
      <c r="J111" s="323" t="n">
        <v>0</v>
      </c>
      <c r="K111" s="323" t="n">
        <v>0</v>
      </c>
      <c r="L111" s="323" t="n">
        <v>0</v>
      </c>
      <c r="M111" s="323" t="n">
        <v>0</v>
      </c>
      <c r="N111" s="323" t="n">
        <v>0</v>
      </c>
      <c r="O111" s="323" t="n">
        <v>0</v>
      </c>
      <c r="P111" s="323" t="n">
        <v>0</v>
      </c>
      <c r="Q111" s="323" t="n">
        <v>0</v>
      </c>
      <c r="R111" s="323" t="n">
        <v>0</v>
      </c>
      <c r="S111" s="323" t="n">
        <v>0</v>
      </c>
      <c r="T111" s="323" t="n">
        <v>0</v>
      </c>
      <c r="U111" s="323" t="n">
        <v>0</v>
      </c>
      <c r="V111" s="323" t="n">
        <v>0</v>
      </c>
      <c r="W111" s="323" t="n">
        <v>0</v>
      </c>
      <c r="X111" s="323" t="n">
        <v>0</v>
      </c>
      <c r="Y111" s="323" t="n">
        <v>0</v>
      </c>
      <c r="Z111" s="323" t="n">
        <v>0</v>
      </c>
      <c r="AA111" s="323" t="n">
        <v>0</v>
      </c>
      <c r="AB111" s="323" t="n">
        <v>0</v>
      </c>
      <c r="AC111" s="323" t="n">
        <v>0</v>
      </c>
      <c r="AD111" s="323" t="n">
        <v>0</v>
      </c>
      <c r="AE111" s="323" t="n">
        <v>0</v>
      </c>
      <c r="AF111" s="323" t="n">
        <v>0</v>
      </c>
      <c r="AG111" s="323" t="n">
        <v>0</v>
      </c>
      <c r="AH111" s="323" t="n">
        <v>0</v>
      </c>
      <c r="AI111" s="323" t="n">
        <v>0</v>
      </c>
      <c r="AJ111" s="323" t="n">
        <v>0</v>
      </c>
      <c r="AK111" s="323" t="n">
        <v>0</v>
      </c>
      <c r="AL111" s="323" t="n">
        <v>0</v>
      </c>
      <c r="AM111" s="293" t="n">
        <f aca="false">SUM(H111:AL111)</f>
        <v>0</v>
      </c>
      <c r="AN111" s="1"/>
      <c r="AO111" s="1"/>
      <c r="AP111" s="1"/>
      <c r="AQ111" s="1"/>
      <c r="AR111" s="1"/>
      <c r="AS111" s="1"/>
      <c r="AT111" s="1"/>
    </row>
    <row r="112" customFormat="false" ht="12.75" hidden="false" customHeight="true" outlineLevel="0" collapsed="false">
      <c r="A112" s="319" t="s">
        <v>43</v>
      </c>
      <c r="B112" s="288"/>
      <c r="C112" s="289"/>
      <c r="D112" s="290" t="n">
        <v>0</v>
      </c>
      <c r="E112" s="291" t="n">
        <f aca="false">AM112</f>
        <v>0</v>
      </c>
      <c r="F112" s="320" t="n">
        <f aca="false">E112-D112</f>
        <v>0</v>
      </c>
      <c r="G112" s="284"/>
      <c r="H112" s="323" t="n">
        <v>0</v>
      </c>
      <c r="I112" s="323" t="n">
        <v>0</v>
      </c>
      <c r="J112" s="323" t="n">
        <v>0</v>
      </c>
      <c r="K112" s="323" t="n">
        <v>0</v>
      </c>
      <c r="L112" s="323" t="n">
        <v>0</v>
      </c>
      <c r="M112" s="323" t="n">
        <v>0</v>
      </c>
      <c r="N112" s="323" t="n">
        <v>0</v>
      </c>
      <c r="O112" s="323" t="n">
        <v>0</v>
      </c>
      <c r="P112" s="323" t="n">
        <v>0</v>
      </c>
      <c r="Q112" s="323" t="n">
        <v>0</v>
      </c>
      <c r="R112" s="323" t="n">
        <v>0</v>
      </c>
      <c r="S112" s="323" t="n">
        <v>0</v>
      </c>
      <c r="T112" s="323" t="n">
        <v>0</v>
      </c>
      <c r="U112" s="323" t="n">
        <v>0</v>
      </c>
      <c r="V112" s="323" t="n">
        <v>0</v>
      </c>
      <c r="W112" s="323" t="n">
        <v>0</v>
      </c>
      <c r="X112" s="323" t="n">
        <v>0</v>
      </c>
      <c r="Y112" s="323" t="n">
        <v>0</v>
      </c>
      <c r="Z112" s="323" t="n">
        <v>0</v>
      </c>
      <c r="AA112" s="323" t="n">
        <v>0</v>
      </c>
      <c r="AB112" s="323" t="n">
        <v>0</v>
      </c>
      <c r="AC112" s="323" t="n">
        <v>0</v>
      </c>
      <c r="AD112" s="323" t="n">
        <v>0</v>
      </c>
      <c r="AE112" s="323" t="n">
        <v>0</v>
      </c>
      <c r="AF112" s="323" t="n">
        <v>0</v>
      </c>
      <c r="AG112" s="323" t="n">
        <v>0</v>
      </c>
      <c r="AH112" s="323" t="n">
        <v>0</v>
      </c>
      <c r="AI112" s="323" t="n">
        <v>0</v>
      </c>
      <c r="AJ112" s="323" t="n">
        <v>0</v>
      </c>
      <c r="AK112" s="323" t="n">
        <v>0</v>
      </c>
      <c r="AL112" s="323" t="n">
        <v>0</v>
      </c>
      <c r="AM112" s="293" t="n">
        <f aca="false">SUM(H112:AL112)</f>
        <v>0</v>
      </c>
      <c r="AN112" s="1"/>
      <c r="AO112" s="1"/>
      <c r="AP112" s="1"/>
      <c r="AQ112" s="1"/>
      <c r="AR112" s="1"/>
      <c r="AS112" s="1"/>
      <c r="AT112" s="1"/>
    </row>
    <row r="113" customFormat="false" ht="12.75" hidden="false" customHeight="true" outlineLevel="0" collapsed="false">
      <c r="A113" s="319" t="s">
        <v>45</v>
      </c>
      <c r="B113" s="288"/>
      <c r="C113" s="289"/>
      <c r="D113" s="290" t="n">
        <v>0</v>
      </c>
      <c r="E113" s="291" t="n">
        <f aca="false">AM113</f>
        <v>0</v>
      </c>
      <c r="F113" s="320" t="n">
        <f aca="false">E113-D113</f>
        <v>0</v>
      </c>
      <c r="G113" s="284"/>
      <c r="H113" s="323" t="n">
        <v>0</v>
      </c>
      <c r="I113" s="323" t="n">
        <v>0</v>
      </c>
      <c r="J113" s="323" t="n">
        <v>0</v>
      </c>
      <c r="K113" s="323" t="n">
        <v>0</v>
      </c>
      <c r="L113" s="323" t="n">
        <v>0</v>
      </c>
      <c r="M113" s="323" t="n">
        <v>0</v>
      </c>
      <c r="N113" s="323" t="n">
        <v>0</v>
      </c>
      <c r="O113" s="323" t="n">
        <v>0</v>
      </c>
      <c r="P113" s="323" t="n">
        <v>0</v>
      </c>
      <c r="Q113" s="323" t="n">
        <v>0</v>
      </c>
      <c r="R113" s="323" t="n">
        <v>0</v>
      </c>
      <c r="S113" s="323" t="n">
        <v>0</v>
      </c>
      <c r="T113" s="323" t="n">
        <v>0</v>
      </c>
      <c r="U113" s="323" t="n">
        <v>0</v>
      </c>
      <c r="V113" s="323" t="n">
        <v>0</v>
      </c>
      <c r="W113" s="323" t="n">
        <v>0</v>
      </c>
      <c r="X113" s="323" t="n">
        <v>0</v>
      </c>
      <c r="Y113" s="323" t="n">
        <v>0</v>
      </c>
      <c r="Z113" s="323" t="n">
        <v>0</v>
      </c>
      <c r="AA113" s="323" t="n">
        <v>0</v>
      </c>
      <c r="AB113" s="323" t="n">
        <v>0</v>
      </c>
      <c r="AC113" s="323" t="n">
        <v>0</v>
      </c>
      <c r="AD113" s="323" t="n">
        <v>0</v>
      </c>
      <c r="AE113" s="323" t="n">
        <v>0</v>
      </c>
      <c r="AF113" s="323" t="n">
        <v>0</v>
      </c>
      <c r="AG113" s="323" t="n">
        <v>0</v>
      </c>
      <c r="AH113" s="323" t="n">
        <v>0</v>
      </c>
      <c r="AI113" s="323" t="n">
        <v>0</v>
      </c>
      <c r="AJ113" s="323" t="n">
        <v>0</v>
      </c>
      <c r="AK113" s="323" t="n">
        <v>0</v>
      </c>
      <c r="AL113" s="323" t="n">
        <v>0</v>
      </c>
      <c r="AM113" s="293" t="n">
        <f aca="false">SUM(H113:AL113)</f>
        <v>0</v>
      </c>
      <c r="AN113" s="1"/>
      <c r="AO113" s="1"/>
      <c r="AP113" s="1"/>
      <c r="AQ113" s="1"/>
      <c r="AR113" s="1"/>
      <c r="AS113" s="1"/>
      <c r="AT113" s="1"/>
    </row>
    <row r="114" customFormat="false" ht="12.75" hidden="false" customHeight="true" outlineLevel="0" collapsed="false">
      <c r="A114" s="319" t="s">
        <v>234</v>
      </c>
      <c r="B114" s="288"/>
      <c r="C114" s="289"/>
      <c r="D114" s="324" t="n">
        <v>0</v>
      </c>
      <c r="E114" s="325" t="n">
        <f aca="false">AM114</f>
        <v>0</v>
      </c>
      <c r="F114" s="326" t="n">
        <f aca="false">E114-D114</f>
        <v>0</v>
      </c>
      <c r="G114" s="284"/>
      <c r="H114" s="327" t="n">
        <v>0</v>
      </c>
      <c r="I114" s="327" t="n">
        <v>0</v>
      </c>
      <c r="J114" s="327" t="n">
        <v>0</v>
      </c>
      <c r="K114" s="327" t="n">
        <v>0</v>
      </c>
      <c r="L114" s="327" t="n">
        <v>0</v>
      </c>
      <c r="M114" s="327" t="n">
        <v>0</v>
      </c>
      <c r="N114" s="327" t="n">
        <v>0</v>
      </c>
      <c r="O114" s="327" t="n">
        <v>0</v>
      </c>
      <c r="P114" s="327" t="n">
        <v>0</v>
      </c>
      <c r="Q114" s="327" t="n">
        <v>0</v>
      </c>
      <c r="R114" s="327" t="n">
        <v>0</v>
      </c>
      <c r="S114" s="327" t="n">
        <v>0</v>
      </c>
      <c r="T114" s="327" t="n">
        <v>0</v>
      </c>
      <c r="U114" s="327" t="n">
        <v>0</v>
      </c>
      <c r="V114" s="327" t="n">
        <v>0</v>
      </c>
      <c r="W114" s="327" t="n">
        <v>0</v>
      </c>
      <c r="X114" s="327" t="n">
        <v>0</v>
      </c>
      <c r="Y114" s="327" t="n">
        <v>0</v>
      </c>
      <c r="Z114" s="327" t="n">
        <v>0</v>
      </c>
      <c r="AA114" s="327" t="n">
        <v>0</v>
      </c>
      <c r="AB114" s="327" t="n">
        <v>0</v>
      </c>
      <c r="AC114" s="327" t="n">
        <v>0</v>
      </c>
      <c r="AD114" s="327" t="n">
        <v>0</v>
      </c>
      <c r="AE114" s="327" t="n">
        <v>0</v>
      </c>
      <c r="AF114" s="327" t="n">
        <v>0</v>
      </c>
      <c r="AG114" s="327" t="n">
        <v>0</v>
      </c>
      <c r="AH114" s="327" t="n">
        <v>0</v>
      </c>
      <c r="AI114" s="327" t="n">
        <v>0</v>
      </c>
      <c r="AJ114" s="327" t="n">
        <v>0</v>
      </c>
      <c r="AK114" s="327" t="n">
        <v>0</v>
      </c>
      <c r="AL114" s="327" t="n">
        <v>0</v>
      </c>
      <c r="AM114" s="328" t="n">
        <f aca="false">SUM(H114:AL114)</f>
        <v>0</v>
      </c>
      <c r="AN114" s="1"/>
      <c r="AO114" s="1"/>
      <c r="AP114" s="1"/>
      <c r="AQ114" s="1"/>
      <c r="AR114" s="1"/>
      <c r="AS114" s="1"/>
      <c r="AT114" s="1"/>
    </row>
    <row r="115" customFormat="false" ht="12.75" hidden="true" customHeight="true" outlineLevel="0" collapsed="false">
      <c r="A115" s="322" t="s">
        <v>216</v>
      </c>
      <c r="B115" s="288"/>
      <c r="C115" s="289"/>
      <c r="D115" s="329" t="n">
        <v>0</v>
      </c>
      <c r="E115" s="330" t="n">
        <f aca="false">AM115</f>
        <v>0</v>
      </c>
      <c r="F115" s="331" t="n">
        <f aca="false">E115-D115</f>
        <v>0</v>
      </c>
      <c r="G115" s="284"/>
      <c r="H115" s="327" t="n">
        <v>0</v>
      </c>
      <c r="I115" s="327" t="n">
        <v>0</v>
      </c>
      <c r="J115" s="327" t="n">
        <v>0</v>
      </c>
      <c r="K115" s="327" t="n">
        <v>0</v>
      </c>
      <c r="L115" s="327" t="n">
        <v>0</v>
      </c>
      <c r="M115" s="327" t="n">
        <v>0</v>
      </c>
      <c r="N115" s="327" t="n">
        <v>0</v>
      </c>
      <c r="O115" s="327" t="n">
        <v>0</v>
      </c>
      <c r="P115" s="327" t="n">
        <v>0</v>
      </c>
      <c r="Q115" s="327" t="n">
        <v>0</v>
      </c>
      <c r="R115" s="327" t="n">
        <v>0</v>
      </c>
      <c r="S115" s="327" t="n">
        <v>0</v>
      </c>
      <c r="T115" s="327" t="n">
        <v>0</v>
      </c>
      <c r="U115" s="327" t="n">
        <v>0</v>
      </c>
      <c r="V115" s="327" t="n">
        <v>0</v>
      </c>
      <c r="W115" s="327" t="n">
        <v>0</v>
      </c>
      <c r="X115" s="327" t="n">
        <v>0</v>
      </c>
      <c r="Y115" s="327" t="n">
        <v>0</v>
      </c>
      <c r="Z115" s="327" t="n">
        <v>0</v>
      </c>
      <c r="AA115" s="327" t="n">
        <v>0</v>
      </c>
      <c r="AB115" s="327" t="n">
        <v>0</v>
      </c>
      <c r="AC115" s="327" t="n">
        <v>0</v>
      </c>
      <c r="AD115" s="327" t="n">
        <v>0</v>
      </c>
      <c r="AE115" s="327" t="n">
        <v>0</v>
      </c>
      <c r="AF115" s="327" t="n">
        <v>0</v>
      </c>
      <c r="AG115" s="327" t="n">
        <v>0</v>
      </c>
      <c r="AH115" s="327" t="n">
        <v>0</v>
      </c>
      <c r="AI115" s="327" t="n">
        <v>0</v>
      </c>
      <c r="AJ115" s="327" t="n">
        <v>0</v>
      </c>
      <c r="AK115" s="327" t="n">
        <v>0</v>
      </c>
      <c r="AL115" s="327" t="n">
        <v>0</v>
      </c>
      <c r="AM115" s="332" t="n">
        <f aca="false">SUM(H115:AL115)</f>
        <v>0</v>
      </c>
      <c r="AN115" s="1"/>
      <c r="AO115" s="1"/>
      <c r="AP115" s="1"/>
      <c r="AQ115" s="1"/>
      <c r="AR115" s="1"/>
      <c r="AS115" s="1"/>
      <c r="AT115" s="1"/>
    </row>
    <row r="116" customFormat="false" ht="12.75" hidden="true" customHeight="true" outlineLevel="0" collapsed="false">
      <c r="A116" s="322" t="s">
        <v>216</v>
      </c>
      <c r="B116" s="288"/>
      <c r="C116" s="289"/>
      <c r="D116" s="333" t="n">
        <v>0</v>
      </c>
      <c r="E116" s="334" t="n">
        <f aca="false">AM116</f>
        <v>0</v>
      </c>
      <c r="F116" s="331" t="n">
        <f aca="false">E116-D116</f>
        <v>0</v>
      </c>
      <c r="G116" s="335"/>
      <c r="H116" s="327" t="n">
        <v>0</v>
      </c>
      <c r="I116" s="327" t="n">
        <v>0</v>
      </c>
      <c r="J116" s="327" t="n">
        <v>0</v>
      </c>
      <c r="K116" s="327" t="n">
        <v>0</v>
      </c>
      <c r="L116" s="327" t="n">
        <v>0</v>
      </c>
      <c r="M116" s="327" t="n">
        <v>0</v>
      </c>
      <c r="N116" s="327" t="n">
        <v>0</v>
      </c>
      <c r="O116" s="327" t="n">
        <v>0</v>
      </c>
      <c r="P116" s="327" t="n">
        <v>0</v>
      </c>
      <c r="Q116" s="327" t="n">
        <v>0</v>
      </c>
      <c r="R116" s="327" t="n">
        <v>0</v>
      </c>
      <c r="S116" s="327" t="n">
        <v>0</v>
      </c>
      <c r="T116" s="327" t="n">
        <v>0</v>
      </c>
      <c r="U116" s="327" t="n">
        <v>0</v>
      </c>
      <c r="V116" s="327" t="n">
        <v>0</v>
      </c>
      <c r="W116" s="327" t="n">
        <v>0</v>
      </c>
      <c r="X116" s="327" t="n">
        <v>0</v>
      </c>
      <c r="Y116" s="327" t="n">
        <v>0</v>
      </c>
      <c r="Z116" s="327" t="n">
        <v>0</v>
      </c>
      <c r="AA116" s="327" t="n">
        <v>0</v>
      </c>
      <c r="AB116" s="327" t="n">
        <v>0</v>
      </c>
      <c r="AC116" s="327" t="n">
        <v>0</v>
      </c>
      <c r="AD116" s="327" t="n">
        <v>0</v>
      </c>
      <c r="AE116" s="327" t="n">
        <v>0</v>
      </c>
      <c r="AF116" s="327" t="n">
        <v>0</v>
      </c>
      <c r="AG116" s="327" t="n">
        <v>0</v>
      </c>
      <c r="AH116" s="327" t="n">
        <v>0</v>
      </c>
      <c r="AI116" s="327" t="n">
        <v>0</v>
      </c>
      <c r="AJ116" s="327" t="n">
        <v>0</v>
      </c>
      <c r="AK116" s="327" t="n">
        <v>0</v>
      </c>
      <c r="AL116" s="327" t="n">
        <v>0</v>
      </c>
      <c r="AM116" s="332" t="n">
        <f aca="false">SUM(H116:AL116)</f>
        <v>0</v>
      </c>
      <c r="AN116" s="1"/>
      <c r="AO116" s="1"/>
      <c r="AP116" s="1"/>
      <c r="AQ116" s="1"/>
      <c r="AR116" s="1"/>
      <c r="AS116" s="1"/>
      <c r="AT116" s="1"/>
    </row>
    <row r="117" customFormat="false" ht="12.75" hidden="false" customHeight="true" outlineLevel="0" collapsed="false">
      <c r="A117" s="287" t="s">
        <v>235</v>
      </c>
      <c r="B117" s="288"/>
      <c r="C117" s="289"/>
      <c r="D117" s="324" t="n">
        <v>0</v>
      </c>
      <c r="E117" s="325" t="n">
        <f aca="false">E114+E113+E112+E108+E107+E73+E72+E71</f>
        <v>465</v>
      </c>
      <c r="F117" s="336" t="n">
        <f aca="false">E117-D117</f>
        <v>465</v>
      </c>
      <c r="G117" s="267"/>
      <c r="H117" s="327" t="n">
        <v>0</v>
      </c>
      <c r="I117" s="327" t="n">
        <v>0</v>
      </c>
      <c r="J117" s="327" t="n">
        <v>0</v>
      </c>
      <c r="K117" s="327" t="n">
        <v>0</v>
      </c>
      <c r="L117" s="327" t="n">
        <v>0</v>
      </c>
      <c r="M117" s="327" t="n">
        <v>0</v>
      </c>
      <c r="N117" s="327" t="n">
        <v>0</v>
      </c>
      <c r="O117" s="327" t="n">
        <v>0</v>
      </c>
      <c r="P117" s="327" t="n">
        <v>0</v>
      </c>
      <c r="Q117" s="327" t="n">
        <v>0</v>
      </c>
      <c r="R117" s="327" t="n">
        <v>0</v>
      </c>
      <c r="S117" s="327" t="n">
        <v>0</v>
      </c>
      <c r="T117" s="327" t="n">
        <v>0</v>
      </c>
      <c r="U117" s="327" t="n">
        <v>0</v>
      </c>
      <c r="V117" s="327" t="n">
        <v>0</v>
      </c>
      <c r="W117" s="327" t="n">
        <v>0</v>
      </c>
      <c r="X117" s="327" t="n">
        <v>0</v>
      </c>
      <c r="Y117" s="327" t="n">
        <v>0</v>
      </c>
      <c r="Z117" s="327" t="n">
        <v>0</v>
      </c>
      <c r="AA117" s="327" t="n">
        <v>0</v>
      </c>
      <c r="AB117" s="327" t="n">
        <v>0</v>
      </c>
      <c r="AC117" s="327" t="n">
        <v>0</v>
      </c>
      <c r="AD117" s="327" t="n">
        <v>0</v>
      </c>
      <c r="AE117" s="327" t="n">
        <v>0</v>
      </c>
      <c r="AF117" s="327" t="n">
        <v>0</v>
      </c>
      <c r="AG117" s="327" t="n">
        <v>0</v>
      </c>
      <c r="AH117" s="327" t="n">
        <v>0</v>
      </c>
      <c r="AI117" s="327" t="n">
        <v>0</v>
      </c>
      <c r="AJ117" s="327" t="n">
        <v>0</v>
      </c>
      <c r="AK117" s="327" t="n">
        <v>0</v>
      </c>
      <c r="AL117" s="327" t="n">
        <v>0</v>
      </c>
      <c r="AM117" s="318" t="n">
        <f aca="false">AM114+AM110+AM108+AM71+AM72+AM73+AM107</f>
        <v>465</v>
      </c>
      <c r="AN117" s="59"/>
      <c r="AO117" s="59"/>
      <c r="AP117" s="59"/>
      <c r="AQ117" s="59"/>
      <c r="AR117" s="59"/>
      <c r="AS117" s="59"/>
      <c r="AT117" s="59"/>
      <c r="AU117" s="294"/>
      <c r="AV117" s="294"/>
      <c r="AW117" s="294"/>
      <c r="AX117" s="294"/>
      <c r="AY117" s="294"/>
      <c r="AZ117" s="294"/>
      <c r="BA117" s="294"/>
      <c r="BB117" s="294"/>
      <c r="BC117" s="294"/>
      <c r="BD117" s="294"/>
      <c r="BE117" s="294"/>
      <c r="BF117" s="294"/>
      <c r="BG117" s="294"/>
      <c r="BH117" s="294"/>
      <c r="BI117" s="294"/>
      <c r="BJ117" s="294"/>
      <c r="BK117" s="294"/>
      <c r="BL117" s="294"/>
      <c r="BM117" s="294"/>
      <c r="BN117" s="294"/>
      <c r="BO117" s="294"/>
      <c r="BP117" s="294"/>
      <c r="BQ117" s="294"/>
      <c r="BR117" s="294"/>
      <c r="BS117" s="294"/>
      <c r="BT117" s="294"/>
      <c r="BU117" s="294"/>
      <c r="BV117" s="294"/>
      <c r="BW117" s="294"/>
      <c r="BX117" s="294"/>
      <c r="BY117" s="294"/>
      <c r="BZ117" s="294"/>
      <c r="CA117" s="294"/>
      <c r="CB117" s="294"/>
      <c r="CC117" s="294"/>
      <c r="CD117" s="294"/>
      <c r="CE117" s="294"/>
      <c r="CF117" s="294"/>
      <c r="CG117" s="294"/>
      <c r="CH117" s="294"/>
      <c r="CI117" s="294"/>
      <c r="CJ117" s="294"/>
      <c r="CK117" s="294"/>
      <c r="CL117" s="294"/>
      <c r="CM117" s="294"/>
      <c r="CN117" s="294"/>
      <c r="CO117" s="294"/>
      <c r="CP117" s="294"/>
      <c r="CQ117" s="294"/>
      <c r="CR117" s="294"/>
      <c r="CS117" s="294"/>
      <c r="CT117" s="294"/>
      <c r="CU117" s="294"/>
      <c r="CV117" s="294"/>
      <c r="CW117" s="294"/>
      <c r="CX117" s="294"/>
      <c r="CY117" s="294"/>
      <c r="CZ117" s="294"/>
      <c r="DA117" s="294"/>
      <c r="DB117" s="294"/>
      <c r="DC117" s="294"/>
      <c r="DD117" s="294"/>
      <c r="DE117" s="294"/>
      <c r="DF117" s="294"/>
      <c r="DG117" s="294"/>
      <c r="DH117" s="294"/>
      <c r="DI117" s="294"/>
      <c r="DJ117" s="294"/>
      <c r="DK117" s="294"/>
      <c r="DL117" s="294"/>
      <c r="DM117" s="294"/>
      <c r="DN117" s="294"/>
      <c r="DO117" s="294"/>
      <c r="DP117" s="294"/>
      <c r="DQ117" s="294"/>
      <c r="DR117" s="294"/>
      <c r="DS117" s="294"/>
      <c r="DT117" s="294"/>
      <c r="DU117" s="294"/>
      <c r="DV117" s="294"/>
      <c r="DW117" s="294"/>
      <c r="DX117" s="294"/>
      <c r="DY117" s="294"/>
      <c r="DZ117" s="294"/>
      <c r="EA117" s="294"/>
      <c r="EB117" s="294"/>
      <c r="EC117" s="294"/>
      <c r="ED117" s="294"/>
      <c r="EE117" s="294"/>
      <c r="EF117" s="294"/>
      <c r="EG117" s="294"/>
      <c r="EH117" s="294"/>
      <c r="EI117" s="294"/>
      <c r="EJ117" s="294"/>
      <c r="EK117" s="294"/>
      <c r="EL117" s="294"/>
      <c r="EM117" s="294"/>
      <c r="EN117" s="294"/>
      <c r="EO117" s="294"/>
      <c r="EP117" s="294"/>
      <c r="EQ117" s="294"/>
      <c r="ER117" s="294"/>
      <c r="ES117" s="294"/>
      <c r="ET117" s="294"/>
      <c r="EU117" s="294"/>
      <c r="EV117" s="294"/>
      <c r="EW117" s="294"/>
      <c r="EX117" s="294"/>
      <c r="EY117" s="294"/>
      <c r="EZ117" s="294"/>
      <c r="FA117" s="294"/>
      <c r="FB117" s="294"/>
      <c r="FC117" s="294"/>
      <c r="FD117" s="294"/>
      <c r="FE117" s="294"/>
      <c r="FF117" s="294"/>
      <c r="FG117" s="294"/>
      <c r="FH117" s="294"/>
      <c r="FI117" s="294"/>
      <c r="FJ117" s="294"/>
      <c r="FK117" s="294"/>
      <c r="FL117" s="294"/>
      <c r="FM117" s="294"/>
      <c r="FN117" s="294"/>
      <c r="FO117" s="294"/>
      <c r="FP117" s="294"/>
      <c r="FQ117" s="294"/>
      <c r="FR117" s="294"/>
      <c r="FS117" s="294"/>
      <c r="FT117" s="294"/>
      <c r="FU117" s="294"/>
      <c r="FV117" s="294"/>
      <c r="FW117" s="294"/>
      <c r="FX117" s="294"/>
      <c r="FY117" s="294"/>
      <c r="FZ117" s="294"/>
      <c r="GA117" s="294"/>
      <c r="GB117" s="294"/>
      <c r="GC117" s="294"/>
      <c r="GD117" s="294"/>
      <c r="GE117" s="294"/>
      <c r="GF117" s="294"/>
      <c r="GG117" s="294"/>
      <c r="GH117" s="294"/>
      <c r="GI117" s="294"/>
      <c r="GJ117" s="294"/>
      <c r="GK117" s="294"/>
      <c r="GL117" s="294"/>
      <c r="GM117" s="294"/>
      <c r="GN117" s="294"/>
      <c r="GO117" s="294"/>
      <c r="GP117" s="294"/>
      <c r="GQ117" s="294"/>
      <c r="GR117" s="294"/>
      <c r="GS117" s="294"/>
      <c r="GT117" s="294"/>
      <c r="GU117" s="294"/>
      <c r="GV117" s="294"/>
      <c r="GW117" s="294"/>
      <c r="GX117" s="294"/>
      <c r="GY117" s="294"/>
      <c r="GZ117" s="294"/>
      <c r="HA117" s="294"/>
      <c r="HB117" s="294"/>
      <c r="HC117" s="294"/>
      <c r="HD117" s="294"/>
      <c r="HE117" s="294"/>
      <c r="HF117" s="294"/>
      <c r="HG117" s="294"/>
      <c r="HH117" s="294"/>
      <c r="HI117" s="294"/>
      <c r="HJ117" s="294"/>
      <c r="HK117" s="294"/>
      <c r="HL117" s="294"/>
      <c r="HM117" s="294"/>
      <c r="HN117" s="294"/>
      <c r="HO117" s="294"/>
      <c r="HP117" s="294"/>
      <c r="HQ117" s="294"/>
      <c r="HR117" s="294"/>
      <c r="HS117" s="294"/>
      <c r="HT117" s="294"/>
      <c r="HU117" s="294"/>
      <c r="HV117" s="294"/>
      <c r="HW117" s="294"/>
      <c r="HX117" s="294"/>
      <c r="HY117" s="294"/>
      <c r="HZ117" s="294"/>
      <c r="IA117" s="294"/>
      <c r="IB117" s="294"/>
      <c r="IC117" s="294"/>
      <c r="ID117" s="294"/>
      <c r="IE117" s="294"/>
      <c r="IF117" s="294"/>
      <c r="IG117" s="294"/>
      <c r="IH117" s="294"/>
      <c r="II117" s="294"/>
      <c r="IJ117" s="294"/>
      <c r="IK117" s="294"/>
      <c r="IL117" s="294"/>
      <c r="IM117" s="294"/>
      <c r="IN117" s="294"/>
      <c r="IO117" s="294"/>
      <c r="IP117" s="294"/>
      <c r="IQ117" s="294"/>
      <c r="IR117" s="294"/>
      <c r="IS117" s="294"/>
      <c r="IT117" s="294"/>
      <c r="IU117" s="294"/>
      <c r="IV117" s="294"/>
      <c r="IW117" s="294"/>
    </row>
    <row r="118" customFormat="false" ht="12.75" hidden="false" customHeight="true" outlineLevel="0" collapsed="false">
      <c r="A118" s="337" t="s">
        <v>41</v>
      </c>
      <c r="B118" s="338"/>
      <c r="C118" s="338"/>
      <c r="D118" s="339" t="n">
        <v>0</v>
      </c>
      <c r="E118" s="340" t="n">
        <f aca="false">AM118</f>
        <v>465</v>
      </c>
      <c r="F118" s="341" t="n">
        <f aca="false">E118-D118</f>
        <v>465</v>
      </c>
      <c r="H118" s="342" t="n">
        <v>0</v>
      </c>
      <c r="I118" s="342" t="n">
        <v>1</v>
      </c>
      <c r="J118" s="342" t="n">
        <v>2</v>
      </c>
      <c r="K118" s="342" t="n">
        <v>3</v>
      </c>
      <c r="L118" s="342" t="n">
        <v>4</v>
      </c>
      <c r="M118" s="342" t="n">
        <v>5</v>
      </c>
      <c r="N118" s="342" t="n">
        <v>6</v>
      </c>
      <c r="O118" s="342" t="n">
        <v>7</v>
      </c>
      <c r="P118" s="342" t="n">
        <v>8</v>
      </c>
      <c r="Q118" s="342" t="n">
        <v>9</v>
      </c>
      <c r="R118" s="342" t="n">
        <v>10</v>
      </c>
      <c r="S118" s="342" t="n">
        <v>11</v>
      </c>
      <c r="T118" s="342" t="n">
        <v>12</v>
      </c>
      <c r="U118" s="342" t="n">
        <v>13</v>
      </c>
      <c r="V118" s="342" t="n">
        <v>14</v>
      </c>
      <c r="W118" s="342" t="n">
        <v>15</v>
      </c>
      <c r="X118" s="342" t="n">
        <v>16</v>
      </c>
      <c r="Y118" s="342" t="n">
        <v>17</v>
      </c>
      <c r="Z118" s="342" t="n">
        <v>18</v>
      </c>
      <c r="AA118" s="342" t="n">
        <v>19</v>
      </c>
      <c r="AB118" s="342" t="n">
        <v>20</v>
      </c>
      <c r="AC118" s="342" t="n">
        <v>21</v>
      </c>
      <c r="AD118" s="342" t="n">
        <v>22</v>
      </c>
      <c r="AE118" s="342" t="n">
        <v>23</v>
      </c>
      <c r="AF118" s="342" t="n">
        <v>24</v>
      </c>
      <c r="AG118" s="342" t="n">
        <v>25</v>
      </c>
      <c r="AH118" s="342" t="n">
        <v>26</v>
      </c>
      <c r="AI118" s="342" t="n">
        <v>27</v>
      </c>
      <c r="AJ118" s="342" t="n">
        <v>28</v>
      </c>
      <c r="AK118" s="342" t="n">
        <v>29</v>
      </c>
      <c r="AL118" s="342" t="n">
        <v>30</v>
      </c>
      <c r="AM118" s="341" t="n">
        <f aca="false">SUM(H118:AL118)</f>
        <v>465</v>
      </c>
      <c r="AN118" s="1"/>
      <c r="AO118" s="1"/>
      <c r="AP118" s="1"/>
      <c r="AQ118" s="1"/>
      <c r="AR118" s="1"/>
      <c r="AS118" s="1"/>
      <c r="AT118" s="1"/>
    </row>
    <row r="119" customFormat="false" ht="12.75" hidden="false" customHeight="true" outlineLevel="0" collapsed="false">
      <c r="H119" s="343" t="n">
        <f aca="false">B4</f>
        <v>37165</v>
      </c>
      <c r="I119" s="343" t="n">
        <f aca="false">H119+1</f>
        <v>37166</v>
      </c>
      <c r="J119" s="343" t="n">
        <f aca="false">I119+1</f>
        <v>37167</v>
      </c>
      <c r="K119" s="343" t="n">
        <f aca="false">J119+1</f>
        <v>37168</v>
      </c>
      <c r="L119" s="343" t="n">
        <f aca="false">K119+1</f>
        <v>37169</v>
      </c>
      <c r="M119" s="343" t="n">
        <f aca="false">L119+1</f>
        <v>37170</v>
      </c>
      <c r="N119" s="343" t="n">
        <f aca="false">M119+1</f>
        <v>37171</v>
      </c>
      <c r="O119" s="343" t="n">
        <f aca="false">N119+1</f>
        <v>37172</v>
      </c>
      <c r="P119" s="343" t="n">
        <f aca="false">O119+1</f>
        <v>37173</v>
      </c>
      <c r="Q119" s="343" t="n">
        <f aca="false">P119+1</f>
        <v>37174</v>
      </c>
      <c r="R119" s="343" t="n">
        <f aca="false">Q119+1</f>
        <v>37175</v>
      </c>
      <c r="S119" s="343" t="n">
        <f aca="false">R119+1</f>
        <v>37176</v>
      </c>
      <c r="T119" s="343" t="n">
        <f aca="false">S119+1</f>
        <v>37177</v>
      </c>
      <c r="U119" s="343" t="n">
        <f aca="false">T119+1</f>
        <v>37178</v>
      </c>
      <c r="V119" s="343" t="n">
        <f aca="false">U119+1</f>
        <v>37179</v>
      </c>
      <c r="W119" s="343" t="n">
        <f aca="false">V119+1</f>
        <v>37180</v>
      </c>
      <c r="X119" s="343" t="n">
        <f aca="false">W119+1</f>
        <v>37181</v>
      </c>
      <c r="Y119" s="343" t="n">
        <f aca="false">X119+1</f>
        <v>37182</v>
      </c>
      <c r="Z119" s="343" t="n">
        <f aca="false">Y119+1</f>
        <v>37183</v>
      </c>
      <c r="AA119" s="343" t="n">
        <f aca="false">Z119+1</f>
        <v>37184</v>
      </c>
      <c r="AB119" s="343" t="n">
        <f aca="false">AA119+1</f>
        <v>37185</v>
      </c>
      <c r="AC119" s="343" t="n">
        <f aca="false">AB119+1</f>
        <v>37186</v>
      </c>
      <c r="AD119" s="343" t="n">
        <f aca="false">AC119+1</f>
        <v>37187</v>
      </c>
      <c r="AE119" s="343" t="n">
        <f aca="false">AD119+1</f>
        <v>37188</v>
      </c>
      <c r="AF119" s="343" t="n">
        <f aca="false">AE119+1</f>
        <v>37189</v>
      </c>
      <c r="AG119" s="343" t="n">
        <f aca="false">AF119+1</f>
        <v>37190</v>
      </c>
      <c r="AH119" s="343" t="n">
        <f aca="false">AG119+1</f>
        <v>37191</v>
      </c>
      <c r="AI119" s="343" t="n">
        <f aca="false">AH119+1</f>
        <v>37192</v>
      </c>
      <c r="AJ119" s="343" t="n">
        <f aca="false">AI119+1</f>
        <v>37193</v>
      </c>
      <c r="AK119" s="343" t="n">
        <f aca="false">AJ119+1</f>
        <v>37194</v>
      </c>
      <c r="AL119" s="343" t="n">
        <f aca="false">AK119+1</f>
        <v>37195</v>
      </c>
      <c r="AN119" s="1"/>
      <c r="AO119" s="1"/>
      <c r="AP119" s="1"/>
      <c r="AQ119" s="1"/>
      <c r="AR119" s="1"/>
      <c r="AS119" s="1"/>
      <c r="AT119" s="1"/>
    </row>
    <row r="120" customFormat="false" ht="12.75" hidden="false" customHeight="true" outlineLevel="0" collapsed="false">
      <c r="A120" s="344" t="s">
        <v>236</v>
      </c>
      <c r="B120" s="344"/>
      <c r="K120" s="70"/>
      <c r="L120" s="70"/>
      <c r="M120" s="70"/>
      <c r="N120" s="345"/>
      <c r="O120" s="70"/>
      <c r="P120" s="70"/>
      <c r="Q120" s="70"/>
      <c r="R120" s="70"/>
      <c r="AJ120" s="1"/>
      <c r="AK120" s="1"/>
      <c r="AN120" s="1"/>
      <c r="AO120" s="1"/>
      <c r="AP120" s="1"/>
      <c r="AQ120" s="1"/>
      <c r="AR120" s="1"/>
      <c r="AS120" s="1"/>
      <c r="AT120" s="1"/>
    </row>
    <row r="121" customFormat="false" ht="12.75" hidden="false" customHeight="true" outlineLevel="0" collapsed="false">
      <c r="K121" s="70"/>
      <c r="L121" s="70"/>
      <c r="M121" s="70"/>
      <c r="N121" s="345"/>
      <c r="O121" s="70"/>
      <c r="P121" s="70"/>
      <c r="Q121" s="70"/>
      <c r="R121" s="70"/>
      <c r="AJ121" s="1"/>
      <c r="AK121" s="1"/>
      <c r="AN121" s="1"/>
      <c r="AO121" s="1"/>
      <c r="AP121" s="1"/>
      <c r="AQ121" s="1"/>
      <c r="AR121" s="1"/>
      <c r="AS121" s="1"/>
      <c r="AT121" s="1"/>
    </row>
    <row r="122" customFormat="false" ht="14.25" hidden="false" customHeight="false" outlineLevel="0" collapsed="false">
      <c r="A122" s="346" t="s">
        <v>237</v>
      </c>
      <c r="B122" s="347"/>
      <c r="C122" s="348"/>
      <c r="D122" s="349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  <c r="CW122" s="1"/>
      <c r="CX122" s="1"/>
      <c r="CY122" s="1"/>
      <c r="CZ122" s="1"/>
      <c r="DA122" s="1"/>
      <c r="DB122" s="1"/>
      <c r="DC122" s="1"/>
      <c r="DD122" s="1"/>
      <c r="DE122" s="1"/>
      <c r="DF122" s="1"/>
      <c r="DG122" s="1"/>
      <c r="DH122" s="1"/>
      <c r="DI122" s="1"/>
      <c r="DJ122" s="1"/>
      <c r="DK122" s="1"/>
      <c r="DL122" s="1"/>
      <c r="DM122" s="1"/>
      <c r="DN122" s="1"/>
      <c r="DO122" s="1"/>
      <c r="DP122" s="1"/>
      <c r="DQ122" s="1"/>
      <c r="DR122" s="1"/>
      <c r="DS122" s="1"/>
      <c r="DT122" s="1"/>
      <c r="DU122" s="1"/>
      <c r="DV122" s="1"/>
      <c r="DW122" s="1"/>
      <c r="DX122" s="1"/>
      <c r="DY122" s="1"/>
      <c r="DZ122" s="1"/>
      <c r="EA122" s="1"/>
      <c r="EB122" s="1"/>
      <c r="EC122" s="1"/>
      <c r="ED122" s="1"/>
      <c r="EE122" s="1"/>
      <c r="EF122" s="1"/>
      <c r="EG122" s="1"/>
      <c r="EH122" s="1"/>
      <c r="EI122" s="1"/>
      <c r="EJ122" s="1"/>
      <c r="EK122" s="1"/>
      <c r="EL122" s="1"/>
      <c r="EM122" s="1"/>
      <c r="EN122" s="1"/>
      <c r="EO122" s="1"/>
      <c r="EP122" s="1"/>
      <c r="EQ122" s="1"/>
      <c r="ER122" s="1"/>
      <c r="ES122" s="1"/>
      <c r="ET122" s="1"/>
      <c r="EU122" s="1"/>
      <c r="EV122" s="1"/>
      <c r="EW122" s="1"/>
      <c r="EX122" s="1"/>
      <c r="EY122" s="1"/>
      <c r="EZ122" s="1"/>
      <c r="FA122" s="1"/>
      <c r="FB122" s="1"/>
      <c r="FC122" s="1"/>
      <c r="FD122" s="1"/>
      <c r="FE122" s="1"/>
      <c r="FF122" s="1"/>
      <c r="FG122" s="1"/>
      <c r="FH122" s="1"/>
      <c r="FI122" s="1"/>
      <c r="FJ122" s="1"/>
      <c r="FK122" s="1"/>
      <c r="FL122" s="1"/>
      <c r="FM122" s="1"/>
      <c r="FN122" s="1"/>
      <c r="FO122" s="1"/>
      <c r="FP122" s="1"/>
      <c r="FQ122" s="1"/>
      <c r="FR122" s="1"/>
      <c r="FS122" s="1"/>
      <c r="FT122" s="1"/>
      <c r="FU122" s="1"/>
      <c r="FV122" s="1"/>
      <c r="FW122" s="1"/>
      <c r="FX122" s="1"/>
      <c r="FY122" s="1"/>
      <c r="FZ122" s="1"/>
      <c r="GA122" s="1"/>
      <c r="GB122" s="1"/>
      <c r="GC122" s="1"/>
      <c r="GD122" s="1"/>
      <c r="GE122" s="1"/>
      <c r="GF122" s="1"/>
      <c r="GG122" s="1"/>
      <c r="GH122" s="1"/>
      <c r="GI122" s="1"/>
      <c r="GJ122" s="1"/>
      <c r="GK122" s="1"/>
      <c r="GL122" s="1"/>
      <c r="GM122" s="1"/>
      <c r="GN122" s="1"/>
      <c r="GO122" s="1"/>
      <c r="GP122" s="1"/>
      <c r="GQ122" s="1"/>
      <c r="GR122" s="1"/>
      <c r="GS122" s="1"/>
      <c r="GT122" s="1"/>
      <c r="GU122" s="1"/>
      <c r="GV122" s="1"/>
      <c r="GW122" s="1"/>
      <c r="GX122" s="1"/>
      <c r="GY122" s="1"/>
      <c r="GZ122" s="1"/>
      <c r="HA122" s="1"/>
      <c r="HB122" s="1"/>
      <c r="HC122" s="1"/>
      <c r="HD122" s="1"/>
      <c r="HE122" s="1"/>
      <c r="HF122" s="1"/>
      <c r="HG122" s="1"/>
      <c r="HH122" s="1"/>
      <c r="HI122" s="1"/>
      <c r="HJ122" s="1"/>
      <c r="HK122" s="1"/>
      <c r="HL122" s="1"/>
      <c r="HM122" s="1"/>
      <c r="HN122" s="1"/>
      <c r="HO122" s="1"/>
      <c r="HP122" s="1"/>
      <c r="HQ122" s="1"/>
      <c r="HR122" s="1"/>
      <c r="HS122" s="1"/>
      <c r="HT122" s="1"/>
      <c r="HU122" s="1"/>
      <c r="HV122" s="1"/>
      <c r="HW122" s="1"/>
      <c r="HX122" s="1"/>
      <c r="HY122" s="1"/>
      <c r="HZ122" s="1"/>
      <c r="IA122" s="1"/>
      <c r="IB122" s="1"/>
      <c r="IC122" s="1"/>
      <c r="ID122" s="1"/>
      <c r="IE122" s="1"/>
      <c r="IF122" s="1"/>
      <c r="IG122" s="1"/>
      <c r="IH122" s="1"/>
      <c r="II122" s="1"/>
      <c r="IJ122" s="1"/>
      <c r="IK122" s="1"/>
      <c r="IL122" s="1"/>
      <c r="IM122" s="1"/>
      <c r="IN122" s="1"/>
      <c r="IO122" s="1"/>
      <c r="IP122" s="1"/>
      <c r="IQ122" s="1"/>
      <c r="IR122" s="1"/>
      <c r="IS122" s="1"/>
      <c r="IT122" s="1"/>
      <c r="IU122" s="1"/>
      <c r="IV122" s="1"/>
      <c r="IW122" s="1"/>
    </row>
    <row r="123" customFormat="false" ht="12.75" hidden="false" customHeight="true" outlineLevel="0" collapsed="false">
      <c r="A123" s="350" t="s">
        <v>238</v>
      </c>
      <c r="B123" s="351" t="s">
        <v>176</v>
      </c>
      <c r="C123" s="351" t="s">
        <v>149</v>
      </c>
      <c r="D123" s="352" t="s">
        <v>239</v>
      </c>
      <c r="E123" s="70"/>
      <c r="F123" s="70"/>
      <c r="G123" s="70"/>
      <c r="H123" s="70"/>
      <c r="I123" s="70"/>
      <c r="J123" s="70"/>
      <c r="K123" s="70"/>
      <c r="L123" s="70"/>
      <c r="M123" s="70"/>
      <c r="N123" s="345"/>
      <c r="O123" s="70"/>
      <c r="P123" s="70"/>
      <c r="Q123" s="70"/>
      <c r="R123" s="70"/>
      <c r="AJ123" s="1"/>
      <c r="AK123" s="1"/>
      <c r="AN123" s="1"/>
      <c r="AO123" s="1"/>
      <c r="AP123" s="1"/>
      <c r="AQ123" s="1"/>
      <c r="AR123" s="1"/>
      <c r="AS123" s="1"/>
      <c r="AT123" s="1"/>
    </row>
    <row r="124" customFormat="false" ht="12.75" hidden="false" customHeight="true" outlineLevel="0" collapsed="false">
      <c r="A124" s="353" t="s">
        <v>240</v>
      </c>
      <c r="B124" s="354" t="n">
        <v>0</v>
      </c>
      <c r="C124" s="354" t="n">
        <f aca="false">E103</f>
        <v>0</v>
      </c>
      <c r="D124" s="355" t="n">
        <f aca="false">+C124+B124</f>
        <v>0</v>
      </c>
      <c r="E124" s="356"/>
      <c r="F124" s="356"/>
      <c r="G124" s="356"/>
      <c r="H124" s="356"/>
      <c r="I124" s="356"/>
      <c r="J124" s="356"/>
      <c r="K124" s="356"/>
      <c r="L124" s="356"/>
      <c r="M124" s="356"/>
      <c r="N124" s="357"/>
      <c r="O124" s="357"/>
      <c r="P124" s="357"/>
      <c r="Q124" s="357"/>
      <c r="R124" s="70"/>
      <c r="AJ124" s="1"/>
      <c r="AK124" s="1"/>
      <c r="AN124" s="1"/>
      <c r="AO124" s="1"/>
      <c r="AP124" s="1"/>
      <c r="AQ124" s="1"/>
      <c r="AR124" s="1"/>
      <c r="AS124" s="1"/>
      <c r="AT124" s="1"/>
    </row>
    <row r="125" customFormat="false" ht="12.75" hidden="false" customHeight="true" outlineLevel="0" collapsed="false">
      <c r="A125" s="353" t="s">
        <v>241</v>
      </c>
      <c r="B125" s="354" t="n">
        <v>0</v>
      </c>
      <c r="C125" s="354" t="n">
        <f aca="false">E102</f>
        <v>0</v>
      </c>
      <c r="D125" s="355" t="n">
        <f aca="false">+C125+B125</f>
        <v>0</v>
      </c>
      <c r="E125" s="335"/>
      <c r="F125" s="335"/>
      <c r="G125" s="335"/>
      <c r="H125" s="335"/>
      <c r="I125" s="335"/>
      <c r="J125" s="335"/>
      <c r="K125" s="335"/>
      <c r="L125" s="335"/>
      <c r="M125" s="335"/>
      <c r="N125" s="335"/>
      <c r="O125" s="335"/>
      <c r="P125" s="335"/>
      <c r="Q125" s="335"/>
      <c r="R125" s="70"/>
      <c r="AJ125" s="1"/>
      <c r="AK125" s="1"/>
      <c r="AN125" s="1"/>
      <c r="AO125" s="1"/>
      <c r="AP125" s="1"/>
      <c r="AQ125" s="1"/>
      <c r="AR125" s="1"/>
      <c r="AS125" s="1"/>
      <c r="AT125" s="1"/>
    </row>
    <row r="126" customFormat="false" ht="12.75" hidden="false" customHeight="true" outlineLevel="0" collapsed="false">
      <c r="A126" s="353" t="s">
        <v>242</v>
      </c>
      <c r="B126" s="354" t="n">
        <v>0</v>
      </c>
      <c r="C126" s="354" t="n">
        <f aca="false">E104</f>
        <v>0</v>
      </c>
      <c r="D126" s="355" t="n">
        <f aca="false">+C126+B126</f>
        <v>0</v>
      </c>
      <c r="E126" s="335"/>
      <c r="F126" s="335"/>
      <c r="G126" s="335"/>
      <c r="H126" s="335"/>
      <c r="I126" s="335"/>
      <c r="J126" s="335"/>
      <c r="K126" s="335"/>
      <c r="L126" s="335"/>
      <c r="M126" s="335"/>
      <c r="N126" s="335"/>
      <c r="O126" s="335"/>
      <c r="P126" s="335"/>
      <c r="Q126" s="335"/>
      <c r="R126" s="70"/>
      <c r="AJ126" s="1"/>
      <c r="AK126" s="1"/>
      <c r="AN126" s="1"/>
      <c r="AO126" s="1"/>
      <c r="AP126" s="1"/>
      <c r="AQ126" s="1"/>
      <c r="AR126" s="1"/>
      <c r="AS126" s="1"/>
      <c r="AT126" s="1"/>
    </row>
    <row r="127" customFormat="false" ht="12.75" hidden="false" customHeight="true" outlineLevel="0" collapsed="false">
      <c r="A127" s="358" t="s">
        <v>243</v>
      </c>
      <c r="B127" s="359" t="n">
        <v>0</v>
      </c>
      <c r="C127" s="359" t="n">
        <f aca="false">SUM(C124:C126)</f>
        <v>0</v>
      </c>
      <c r="D127" s="360" t="n">
        <f aca="false">SUM(B127:C127)</f>
        <v>0</v>
      </c>
      <c r="E127" s="335"/>
      <c r="F127" s="335"/>
      <c r="G127" s="335"/>
      <c r="H127" s="335"/>
      <c r="I127" s="335"/>
      <c r="J127" s="335"/>
      <c r="K127" s="335"/>
      <c r="L127" s="335"/>
      <c r="M127" s="335"/>
      <c r="N127" s="335"/>
      <c r="O127" s="361"/>
      <c r="P127" s="361"/>
      <c r="Q127" s="361"/>
      <c r="R127" s="70"/>
      <c r="AJ127" s="1"/>
      <c r="AK127" s="1"/>
      <c r="AN127" s="1"/>
      <c r="AO127" s="1"/>
      <c r="AP127" s="1"/>
      <c r="AQ127" s="1"/>
      <c r="AR127" s="1"/>
      <c r="AS127" s="1"/>
      <c r="AT127" s="1"/>
    </row>
    <row r="128" customFormat="false" ht="12.75" hidden="false" customHeight="true" outlineLevel="0" collapsed="false">
      <c r="A128" s="23"/>
      <c r="B128" s="70"/>
      <c r="C128" s="70"/>
      <c r="D128" s="70"/>
      <c r="E128" s="362"/>
      <c r="F128" s="70"/>
      <c r="K128" s="70"/>
      <c r="L128" s="70"/>
      <c r="M128" s="70"/>
      <c r="N128" s="345"/>
      <c r="O128" s="70"/>
      <c r="P128" s="70"/>
      <c r="Q128" s="70"/>
      <c r="R128" s="70"/>
      <c r="AJ128" s="1"/>
      <c r="AK128" s="1"/>
      <c r="AN128" s="1"/>
      <c r="AO128" s="1"/>
      <c r="AP128" s="1"/>
      <c r="AQ128" s="1"/>
      <c r="AR128" s="1"/>
      <c r="AS128" s="1"/>
      <c r="AT128" s="1"/>
    </row>
    <row r="129" customFormat="false" ht="12.75" hidden="false" customHeight="true" outlineLevel="0" collapsed="false">
      <c r="A129" s="23"/>
      <c r="B129" s="70"/>
      <c r="C129" s="70"/>
      <c r="D129" s="70"/>
      <c r="E129" s="362"/>
      <c r="F129" s="70"/>
      <c r="K129" s="70"/>
      <c r="L129" s="70"/>
      <c r="M129" s="70"/>
      <c r="N129" s="345"/>
      <c r="O129" s="70"/>
      <c r="P129" s="70"/>
      <c r="Q129" s="70"/>
      <c r="R129" s="70"/>
      <c r="AJ129" s="1"/>
      <c r="AK129" s="1"/>
      <c r="AN129" s="1"/>
      <c r="AO129" s="1"/>
      <c r="AP129" s="1"/>
      <c r="AQ129" s="1"/>
      <c r="AR129" s="1"/>
      <c r="AS129" s="1"/>
      <c r="AT129" s="1"/>
    </row>
    <row r="130" customFormat="false" ht="12.75" hidden="false" customHeight="true" outlineLevel="0" collapsed="false">
      <c r="A130" s="363" t="s">
        <v>244</v>
      </c>
      <c r="B130" s="364"/>
      <c r="C130" s="364"/>
      <c r="D130" s="364"/>
      <c r="E130" s="365"/>
      <c r="F130" s="364"/>
      <c r="G130" s="364"/>
      <c r="H130" s="364"/>
      <c r="I130" s="366"/>
      <c r="K130" s="70"/>
      <c r="L130" s="70"/>
      <c r="M130" s="70"/>
      <c r="N130" s="345"/>
      <c r="O130" s="70"/>
      <c r="P130" s="70"/>
      <c r="Q130" s="70"/>
      <c r="R130" s="70"/>
      <c r="AJ130" s="1"/>
      <c r="AK130" s="1"/>
      <c r="AN130" s="1"/>
      <c r="AO130" s="1"/>
      <c r="AP130" s="1"/>
      <c r="AQ130" s="1"/>
      <c r="AR130" s="1"/>
      <c r="AS130" s="1"/>
      <c r="AT130" s="1"/>
    </row>
    <row r="131" customFormat="false" ht="12.75" hidden="false" customHeight="true" outlineLevel="0" collapsed="false">
      <c r="A131" s="367"/>
      <c r="B131" s="258"/>
      <c r="C131" s="368" t="s">
        <v>245</v>
      </c>
      <c r="D131" s="368"/>
      <c r="E131" s="368" t="s">
        <v>246</v>
      </c>
      <c r="F131" s="368"/>
      <c r="G131" s="368"/>
      <c r="H131" s="368" t="s">
        <v>247</v>
      </c>
      <c r="I131" s="369" t="s">
        <v>248</v>
      </c>
      <c r="K131" s="70"/>
      <c r="L131" s="70"/>
      <c r="M131" s="70"/>
      <c r="N131" s="345"/>
      <c r="O131" s="70"/>
      <c r="P131" s="70"/>
      <c r="Q131" s="70"/>
      <c r="R131" s="70"/>
      <c r="AJ131" s="1"/>
      <c r="AK131" s="1"/>
      <c r="AN131" s="1"/>
      <c r="AO131" s="1"/>
      <c r="AP131" s="1"/>
      <c r="AQ131" s="1"/>
      <c r="AR131" s="1"/>
      <c r="AS131" s="1"/>
      <c r="AT131" s="1"/>
    </row>
    <row r="132" customFormat="false" ht="12.75" hidden="false" customHeight="true" outlineLevel="0" collapsed="false">
      <c r="A132" s="370" t="s">
        <v>43</v>
      </c>
      <c r="B132" s="258" t="n">
        <f aca="false">E137+G137</f>
        <v>0</v>
      </c>
      <c r="C132" s="371" t="s">
        <v>124</v>
      </c>
      <c r="D132" s="372" t="s">
        <v>249</v>
      </c>
      <c r="E132" s="371" t="s">
        <v>124</v>
      </c>
      <c r="F132" s="373" t="s">
        <v>249</v>
      </c>
      <c r="G132" s="374"/>
      <c r="H132" s="375" t="s">
        <v>250</v>
      </c>
      <c r="I132" s="376"/>
      <c r="K132" s="70"/>
      <c r="L132" s="70"/>
      <c r="M132" s="70"/>
      <c r="N132" s="345"/>
      <c r="O132" s="70"/>
      <c r="P132" s="70"/>
      <c r="Q132" s="70"/>
      <c r="R132" s="70"/>
      <c r="AJ132" s="1"/>
      <c r="AK132" s="1"/>
      <c r="AN132" s="1"/>
      <c r="AO132" s="1"/>
      <c r="AP132" s="1"/>
      <c r="AQ132" s="1"/>
      <c r="AR132" s="1"/>
      <c r="AS132" s="1"/>
      <c r="AT132" s="1"/>
    </row>
    <row r="133" customFormat="false" ht="12.75" hidden="false" customHeight="true" outlineLevel="0" collapsed="false">
      <c r="A133" s="370" t="s">
        <v>251</v>
      </c>
      <c r="B133" s="258" t="n">
        <f aca="false">C137</f>
        <v>0</v>
      </c>
      <c r="C133" s="342"/>
      <c r="D133" s="342"/>
      <c r="E133" s="342"/>
      <c r="F133" s="377" t="n">
        <f aca="false">-J9</f>
        <v>-0</v>
      </c>
      <c r="G133" s="378"/>
      <c r="H133" s="379" t="s">
        <v>252</v>
      </c>
      <c r="I133" s="380"/>
      <c r="K133" s="70"/>
      <c r="L133" s="70"/>
      <c r="M133" s="70"/>
      <c r="N133" s="345"/>
      <c r="O133" s="70"/>
      <c r="P133" s="70"/>
      <c r="Q133" s="70"/>
      <c r="R133" s="70"/>
      <c r="AJ133" s="1"/>
      <c r="AK133" s="1"/>
      <c r="AN133" s="1"/>
      <c r="AO133" s="1"/>
      <c r="AP133" s="1"/>
      <c r="AQ133" s="1"/>
      <c r="AR133" s="1"/>
      <c r="AS133" s="1"/>
      <c r="AT133" s="1"/>
    </row>
    <row r="134" customFormat="false" ht="12.75" hidden="false" customHeight="true" outlineLevel="0" collapsed="false">
      <c r="A134" s="370" t="s">
        <v>131</v>
      </c>
      <c r="B134" s="381" t="n">
        <f aca="false">H137</f>
        <v>0</v>
      </c>
      <c r="C134" s="382" t="s">
        <v>249</v>
      </c>
      <c r="D134" s="383" t="s">
        <v>199</v>
      </c>
      <c r="E134" s="382" t="s">
        <v>249</v>
      </c>
      <c r="F134" s="384" t="s">
        <v>199</v>
      </c>
      <c r="G134" s="383" t="s">
        <v>125</v>
      </c>
      <c r="H134" s="385" t="s">
        <v>253</v>
      </c>
      <c r="I134" s="386"/>
      <c r="K134" s="70"/>
      <c r="L134" s="70"/>
      <c r="M134" s="70"/>
      <c r="N134" s="345"/>
      <c r="O134" s="70"/>
      <c r="P134" s="70"/>
      <c r="Q134" s="70"/>
      <c r="R134" s="70"/>
      <c r="AJ134" s="1"/>
      <c r="AK134" s="1"/>
      <c r="AN134" s="1"/>
      <c r="AO134" s="1"/>
      <c r="AP134" s="1"/>
      <c r="AQ134" s="1"/>
      <c r="AR134" s="1"/>
      <c r="AS134" s="1"/>
      <c r="AT134" s="1"/>
    </row>
    <row r="135" customFormat="false" ht="12.75" hidden="false" customHeight="true" outlineLevel="0" collapsed="false">
      <c r="A135" s="367"/>
      <c r="B135" s="387"/>
      <c r="C135" s="388" t="s">
        <v>254</v>
      </c>
      <c r="D135" s="389" t="s">
        <v>249</v>
      </c>
      <c r="E135" s="388" t="s">
        <v>254</v>
      </c>
      <c r="F135" s="390" t="s">
        <v>249</v>
      </c>
      <c r="G135" s="389" t="s">
        <v>255</v>
      </c>
      <c r="H135" s="135"/>
      <c r="I135" s="391" t="s">
        <v>142</v>
      </c>
      <c r="K135" s="70"/>
      <c r="L135" s="70"/>
      <c r="M135" s="70"/>
      <c r="N135" s="345"/>
      <c r="O135" s="70"/>
      <c r="P135" s="70"/>
      <c r="Q135" s="70"/>
      <c r="R135" s="70"/>
      <c r="AJ135" s="1"/>
      <c r="AK135" s="1"/>
      <c r="AN135" s="1"/>
      <c r="AO135" s="1"/>
      <c r="AP135" s="1"/>
      <c r="AQ135" s="1"/>
      <c r="AR135" s="1"/>
      <c r="AS135" s="1"/>
      <c r="AT135" s="1"/>
    </row>
    <row r="136" customFormat="false" ht="12.75" hidden="false" customHeight="true" outlineLevel="0" collapsed="false">
      <c r="A136" s="392" t="s">
        <v>256</v>
      </c>
      <c r="B136" s="387"/>
      <c r="C136" s="393" t="n">
        <v>-22926</v>
      </c>
      <c r="D136" s="394" t="n">
        <v>22926</v>
      </c>
      <c r="E136" s="395" t="n">
        <v>0</v>
      </c>
      <c r="F136" s="395" t="n">
        <v>0</v>
      </c>
      <c r="G136" s="394" t="n">
        <v>0</v>
      </c>
      <c r="H136" s="396" t="n">
        <v>0</v>
      </c>
      <c r="I136" s="397" t="n">
        <v>0</v>
      </c>
      <c r="K136" s="70"/>
      <c r="L136" s="70"/>
      <c r="M136" s="70"/>
      <c r="N136" s="345"/>
      <c r="O136" s="70"/>
      <c r="P136" s="70"/>
      <c r="Q136" s="70"/>
      <c r="R136" s="70"/>
      <c r="AJ136" s="1"/>
      <c r="AK136" s="1"/>
      <c r="AN136" s="1"/>
      <c r="AO136" s="1"/>
      <c r="AP136" s="1"/>
      <c r="AQ136" s="1"/>
      <c r="AR136" s="1"/>
      <c r="AS136" s="1"/>
      <c r="AT136" s="1"/>
    </row>
    <row r="137" customFormat="false" ht="12.75" hidden="false" customHeight="true" outlineLevel="0" collapsed="false">
      <c r="A137" s="392" t="s">
        <v>257</v>
      </c>
      <c r="B137" s="1"/>
      <c r="C137" s="398" t="n">
        <f aca="false">C133-D137</f>
        <v>0</v>
      </c>
      <c r="D137" s="399" t="n">
        <f aca="false">D133</f>
        <v>0</v>
      </c>
      <c r="E137" s="400" t="n">
        <f aca="false">E133-E174-F137</f>
        <v>0</v>
      </c>
      <c r="F137" s="401" t="n">
        <f aca="false">E133+F133</f>
        <v>0</v>
      </c>
      <c r="G137" s="402"/>
      <c r="H137" s="403"/>
      <c r="I137" s="404" t="n">
        <f aca="false">SUM(C137:H137)</f>
        <v>0</v>
      </c>
      <c r="K137" s="70"/>
      <c r="L137" s="70"/>
      <c r="M137" s="70"/>
      <c r="N137" s="345"/>
      <c r="O137" s="70"/>
      <c r="P137" s="70"/>
      <c r="Q137" s="70"/>
      <c r="R137" s="70"/>
      <c r="AJ137" s="1"/>
      <c r="AK137" s="1"/>
      <c r="AN137" s="1"/>
      <c r="AO137" s="1"/>
      <c r="AP137" s="1"/>
      <c r="AQ137" s="1"/>
      <c r="AR137" s="1"/>
      <c r="AS137" s="1"/>
      <c r="AT137" s="1"/>
    </row>
    <row r="138" customFormat="false" ht="12.75" hidden="false" customHeight="true" outlineLevel="0" collapsed="false">
      <c r="A138" s="392" t="s">
        <v>116</v>
      </c>
      <c r="B138" s="1"/>
      <c r="C138" s="405" t="n">
        <f aca="false">SUM(C136:C137)</f>
        <v>-22926</v>
      </c>
      <c r="D138" s="406" t="n">
        <f aca="false">SUM(D136:D137)</f>
        <v>22926</v>
      </c>
      <c r="E138" s="407" t="n">
        <f aca="false">SUM(E136:E137)</f>
        <v>0</v>
      </c>
      <c r="F138" s="407" t="n">
        <f aca="false">SUM(F136:F137)</f>
        <v>0</v>
      </c>
      <c r="G138" s="407" t="n">
        <f aca="false">SUM(G136:G137)</f>
        <v>0</v>
      </c>
      <c r="H138" s="408" t="n">
        <f aca="false">SUM(H136:H137)</f>
        <v>0</v>
      </c>
      <c r="I138" s="409" t="n">
        <f aca="false">SUM(I136:I137)</f>
        <v>0</v>
      </c>
      <c r="K138" s="70"/>
      <c r="L138" s="70"/>
      <c r="M138" s="70"/>
      <c r="N138" s="345"/>
      <c r="O138" s="70"/>
      <c r="P138" s="70"/>
      <c r="Q138" s="70"/>
      <c r="R138" s="70"/>
      <c r="AJ138" s="1"/>
      <c r="AK138" s="1"/>
      <c r="AN138" s="1"/>
      <c r="AO138" s="1"/>
      <c r="AP138" s="1"/>
      <c r="AQ138" s="1"/>
      <c r="AR138" s="1"/>
      <c r="AS138" s="1"/>
      <c r="AT138" s="1"/>
    </row>
    <row r="139" customFormat="false" ht="12.75" hidden="false" customHeight="true" outlineLevel="0" collapsed="false">
      <c r="A139" s="392" t="s">
        <v>258</v>
      </c>
      <c r="B139" s="1"/>
      <c r="C139" s="410" t="n">
        <f aca="false">SUM(C137:D137)</f>
        <v>0</v>
      </c>
      <c r="D139" s="410"/>
      <c r="E139" s="410" t="n">
        <f aca="false">E137+F137+G137</f>
        <v>0</v>
      </c>
      <c r="F139" s="410"/>
      <c r="G139" s="410"/>
      <c r="H139" s="410"/>
      <c r="I139" s="411"/>
      <c r="K139" s="70"/>
      <c r="L139" s="70"/>
      <c r="M139" s="70"/>
      <c r="N139" s="345"/>
      <c r="O139" s="70"/>
      <c r="P139" s="70"/>
      <c r="Q139" s="70"/>
      <c r="R139" s="70"/>
      <c r="AJ139" s="1"/>
      <c r="AK139" s="1"/>
      <c r="AN139" s="1"/>
      <c r="AO139" s="1"/>
      <c r="AP139" s="1"/>
      <c r="AQ139" s="1"/>
      <c r="AR139" s="1"/>
      <c r="AS139" s="1"/>
      <c r="AT139" s="1"/>
    </row>
    <row r="140" customFormat="false" ht="12.75" hidden="false" customHeight="true" outlineLevel="0" collapsed="false">
      <c r="A140" s="392" t="s">
        <v>259</v>
      </c>
      <c r="B140" s="1"/>
      <c r="C140" s="410" t="n">
        <f aca="false">SUM(C173:D173)</f>
        <v>0</v>
      </c>
      <c r="D140" s="410"/>
      <c r="E140" s="410" t="n">
        <f aca="false">E173+G173+F173</f>
        <v>0</v>
      </c>
      <c r="F140" s="410"/>
      <c r="G140" s="410"/>
      <c r="H140" s="410"/>
      <c r="I140" s="411"/>
      <c r="K140" s="70"/>
      <c r="L140" s="70"/>
      <c r="M140" s="70"/>
      <c r="N140" s="345"/>
      <c r="O140" s="70"/>
      <c r="P140" s="70"/>
      <c r="Q140" s="70"/>
      <c r="R140" s="70"/>
      <c r="AJ140" s="1"/>
      <c r="AK140" s="1"/>
      <c r="AN140" s="1"/>
      <c r="AO140" s="1"/>
      <c r="AP140" s="1"/>
      <c r="AQ140" s="1"/>
      <c r="AR140" s="1"/>
      <c r="AS140" s="1"/>
      <c r="AT140" s="1"/>
    </row>
    <row r="141" customFormat="false" ht="12.75" hidden="false" customHeight="true" outlineLevel="0" collapsed="false">
      <c r="A141" s="367"/>
      <c r="B141" s="1"/>
      <c r="C141" s="1"/>
      <c r="D141" s="1"/>
      <c r="E141" s="1"/>
      <c r="F141" s="1"/>
      <c r="G141" s="1"/>
      <c r="H141" s="1"/>
      <c r="I141" s="412"/>
      <c r="K141" s="70"/>
      <c r="L141" s="70"/>
      <c r="M141" s="70"/>
      <c r="N141" s="345"/>
      <c r="O141" s="70"/>
      <c r="P141" s="70"/>
      <c r="Q141" s="70"/>
      <c r="R141" s="70"/>
      <c r="AJ141" s="1"/>
      <c r="AK141" s="1"/>
      <c r="AN141" s="1"/>
      <c r="AO141" s="1"/>
      <c r="AP141" s="1"/>
      <c r="AQ141" s="1"/>
      <c r="AR141" s="1"/>
      <c r="AS141" s="1"/>
      <c r="AT141" s="1"/>
    </row>
    <row r="142" customFormat="false" ht="12.75" hidden="false" customHeight="true" outlineLevel="0" collapsed="false">
      <c r="A142" s="367"/>
      <c r="B142" s="413" t="n">
        <f aca="false">+B4</f>
        <v>37165</v>
      </c>
      <c r="C142" s="414"/>
      <c r="D142" s="414"/>
      <c r="E142" s="414"/>
      <c r="F142" s="414"/>
      <c r="G142" s="414"/>
      <c r="H142" s="414"/>
      <c r="I142" s="415" t="n">
        <f aca="false">SUM(C142:H142)</f>
        <v>0</v>
      </c>
      <c r="K142" s="70"/>
      <c r="L142" s="70"/>
      <c r="M142" s="70"/>
      <c r="N142" s="345"/>
      <c r="O142" s="70"/>
      <c r="P142" s="70"/>
      <c r="Q142" s="70"/>
      <c r="R142" s="70"/>
      <c r="AJ142" s="1"/>
      <c r="AK142" s="1"/>
      <c r="AN142" s="1"/>
      <c r="AO142" s="1"/>
      <c r="AP142" s="1"/>
      <c r="AQ142" s="1"/>
      <c r="AR142" s="1"/>
      <c r="AS142" s="1"/>
      <c r="AT142" s="1"/>
    </row>
    <row r="143" customFormat="false" ht="12.75" hidden="false" customHeight="true" outlineLevel="0" collapsed="false">
      <c r="A143" s="367"/>
      <c r="B143" s="413" t="n">
        <f aca="false">+B142+1</f>
        <v>37166</v>
      </c>
      <c r="C143" s="416"/>
      <c r="D143" s="416"/>
      <c r="E143" s="416"/>
      <c r="F143" s="416"/>
      <c r="G143" s="416"/>
      <c r="H143" s="416"/>
      <c r="I143" s="417" t="n">
        <f aca="false">SUM(C143:H143)</f>
        <v>0</v>
      </c>
      <c r="K143" s="70"/>
      <c r="L143" s="70"/>
      <c r="M143" s="70"/>
      <c r="N143" s="345"/>
      <c r="O143" s="70"/>
      <c r="P143" s="70"/>
      <c r="Q143" s="70"/>
      <c r="R143" s="70"/>
      <c r="AJ143" s="1"/>
      <c r="AK143" s="1"/>
      <c r="AN143" s="1"/>
      <c r="AO143" s="1"/>
      <c r="AP143" s="1"/>
      <c r="AQ143" s="1"/>
      <c r="AR143" s="1"/>
      <c r="AS143" s="1"/>
      <c r="AT143" s="1"/>
    </row>
    <row r="144" customFormat="false" ht="12.75" hidden="false" customHeight="true" outlineLevel="0" collapsed="false">
      <c r="A144" s="367"/>
      <c r="B144" s="413" t="n">
        <f aca="false">+B143+1</f>
        <v>37167</v>
      </c>
      <c r="C144" s="416"/>
      <c r="D144" s="416"/>
      <c r="E144" s="416"/>
      <c r="F144" s="416"/>
      <c r="G144" s="416"/>
      <c r="H144" s="416"/>
      <c r="I144" s="417" t="n">
        <f aca="false">SUM(C144:H144)</f>
        <v>0</v>
      </c>
      <c r="K144" s="70"/>
      <c r="L144" s="70"/>
      <c r="M144" s="70"/>
      <c r="N144" s="345"/>
      <c r="O144" s="70"/>
      <c r="P144" s="70"/>
      <c r="Q144" s="70"/>
      <c r="R144" s="70"/>
      <c r="AJ144" s="1"/>
      <c r="AK144" s="1"/>
      <c r="AN144" s="1"/>
      <c r="AO144" s="1"/>
      <c r="AP144" s="1"/>
      <c r="AQ144" s="1"/>
      <c r="AR144" s="1"/>
      <c r="AS144" s="1"/>
      <c r="AT144" s="1"/>
    </row>
    <row r="145" customFormat="false" ht="12.75" hidden="false" customHeight="true" outlineLevel="0" collapsed="false">
      <c r="A145" s="367"/>
      <c r="B145" s="413" t="n">
        <f aca="false">+B144+1</f>
        <v>37168</v>
      </c>
      <c r="C145" s="416"/>
      <c r="D145" s="416"/>
      <c r="E145" s="416"/>
      <c r="F145" s="416"/>
      <c r="G145" s="416"/>
      <c r="H145" s="416"/>
      <c r="I145" s="417" t="n">
        <f aca="false">SUM(C145:H145)</f>
        <v>0</v>
      </c>
      <c r="K145" s="70"/>
      <c r="L145" s="70"/>
      <c r="M145" s="70"/>
      <c r="N145" s="345"/>
      <c r="O145" s="70"/>
      <c r="P145" s="70"/>
      <c r="Q145" s="70"/>
      <c r="R145" s="70"/>
      <c r="AJ145" s="1"/>
      <c r="AK145" s="1"/>
      <c r="AN145" s="1"/>
      <c r="AO145" s="1"/>
      <c r="AP145" s="1"/>
      <c r="AQ145" s="1"/>
      <c r="AR145" s="1"/>
      <c r="AS145" s="1"/>
      <c r="AT145" s="1"/>
    </row>
    <row r="146" customFormat="false" ht="12.75" hidden="false" customHeight="true" outlineLevel="0" collapsed="false">
      <c r="A146" s="367"/>
      <c r="B146" s="413" t="n">
        <f aca="false">+B145+1</f>
        <v>37169</v>
      </c>
      <c r="C146" s="416"/>
      <c r="D146" s="416"/>
      <c r="E146" s="416"/>
      <c r="F146" s="416"/>
      <c r="G146" s="416"/>
      <c r="H146" s="416"/>
      <c r="I146" s="417" t="n">
        <f aca="false">SUM(C146:H146)</f>
        <v>0</v>
      </c>
      <c r="K146" s="70"/>
      <c r="L146" s="70"/>
      <c r="M146" s="70"/>
      <c r="N146" s="345"/>
      <c r="O146" s="70"/>
      <c r="P146" s="70"/>
      <c r="Q146" s="70"/>
      <c r="R146" s="70"/>
      <c r="AJ146" s="1"/>
      <c r="AK146" s="1"/>
      <c r="AN146" s="1"/>
      <c r="AO146" s="1"/>
      <c r="AP146" s="1"/>
      <c r="AQ146" s="1"/>
      <c r="AR146" s="1"/>
      <c r="AS146" s="1"/>
      <c r="AT146" s="1"/>
    </row>
    <row r="147" customFormat="false" ht="12.75" hidden="false" customHeight="true" outlineLevel="0" collapsed="false">
      <c r="A147" s="367"/>
      <c r="B147" s="413" t="n">
        <f aca="false">+B146+1</f>
        <v>37170</v>
      </c>
      <c r="C147" s="416"/>
      <c r="D147" s="416"/>
      <c r="E147" s="416"/>
      <c r="F147" s="416"/>
      <c r="G147" s="416"/>
      <c r="H147" s="416"/>
      <c r="I147" s="417" t="n">
        <f aca="false">SUM(C147:H147)</f>
        <v>0</v>
      </c>
      <c r="K147" s="70"/>
      <c r="L147" s="70"/>
      <c r="M147" s="70"/>
      <c r="N147" s="345"/>
      <c r="O147" s="70"/>
      <c r="P147" s="70"/>
      <c r="Q147" s="70"/>
      <c r="R147" s="70"/>
      <c r="AJ147" s="1"/>
      <c r="AK147" s="1"/>
      <c r="AN147" s="1"/>
      <c r="AO147" s="1"/>
      <c r="AP147" s="1"/>
      <c r="AQ147" s="1"/>
      <c r="AR147" s="1"/>
      <c r="AS147" s="1"/>
      <c r="AT147" s="1"/>
    </row>
    <row r="148" customFormat="false" ht="12.75" hidden="false" customHeight="true" outlineLevel="0" collapsed="false">
      <c r="A148" s="367"/>
      <c r="B148" s="413" t="n">
        <f aca="false">+B147+1</f>
        <v>37171</v>
      </c>
      <c r="C148" s="416"/>
      <c r="D148" s="416"/>
      <c r="E148" s="416"/>
      <c r="F148" s="416"/>
      <c r="G148" s="416"/>
      <c r="H148" s="416"/>
      <c r="I148" s="417" t="n">
        <f aca="false">SUM(C148:H148)</f>
        <v>0</v>
      </c>
      <c r="K148" s="70"/>
      <c r="L148" s="70"/>
      <c r="M148" s="70"/>
      <c r="N148" s="345"/>
      <c r="O148" s="70"/>
      <c r="P148" s="70"/>
      <c r="Q148" s="70"/>
      <c r="R148" s="70"/>
      <c r="AJ148" s="1"/>
      <c r="AK148" s="1"/>
      <c r="AN148" s="1"/>
      <c r="AO148" s="1"/>
      <c r="AP148" s="1"/>
      <c r="AQ148" s="1"/>
      <c r="AR148" s="1"/>
      <c r="AS148" s="1"/>
      <c r="AT148" s="1"/>
    </row>
    <row r="149" customFormat="false" ht="12.75" hidden="false" customHeight="true" outlineLevel="0" collapsed="false">
      <c r="A149" s="367"/>
      <c r="B149" s="413" t="n">
        <f aca="false">+B148+1</f>
        <v>37172</v>
      </c>
      <c r="C149" s="416"/>
      <c r="D149" s="416"/>
      <c r="E149" s="416"/>
      <c r="F149" s="416"/>
      <c r="G149" s="416"/>
      <c r="H149" s="416"/>
      <c r="I149" s="417" t="n">
        <f aca="false">SUM(C149:H149)</f>
        <v>0</v>
      </c>
      <c r="K149" s="70"/>
      <c r="L149" s="70"/>
      <c r="M149" s="70"/>
      <c r="N149" s="345"/>
      <c r="O149" s="70"/>
      <c r="P149" s="70"/>
      <c r="Q149" s="70"/>
      <c r="R149" s="70"/>
      <c r="AJ149" s="1"/>
      <c r="AK149" s="1"/>
      <c r="AN149" s="1"/>
      <c r="AO149" s="1"/>
      <c r="AP149" s="1"/>
      <c r="AQ149" s="1"/>
      <c r="AR149" s="1"/>
      <c r="AS149" s="1"/>
      <c r="AT149" s="1"/>
    </row>
    <row r="150" customFormat="false" ht="12.75" hidden="false" customHeight="true" outlineLevel="0" collapsed="false">
      <c r="A150" s="367"/>
      <c r="B150" s="413" t="n">
        <f aca="false">+B149+1</f>
        <v>37173</v>
      </c>
      <c r="C150" s="416"/>
      <c r="D150" s="416"/>
      <c r="E150" s="416"/>
      <c r="F150" s="416"/>
      <c r="G150" s="416"/>
      <c r="H150" s="416"/>
      <c r="I150" s="417" t="n">
        <f aca="false">SUM(C150:H150)</f>
        <v>0</v>
      </c>
      <c r="K150" s="70"/>
      <c r="L150" s="70"/>
      <c r="M150" s="70"/>
      <c r="N150" s="345"/>
      <c r="O150" s="70"/>
      <c r="P150" s="70"/>
      <c r="Q150" s="70"/>
      <c r="R150" s="70"/>
      <c r="AJ150" s="1"/>
      <c r="AK150" s="1"/>
      <c r="AN150" s="1"/>
      <c r="AO150" s="1"/>
      <c r="AP150" s="1"/>
      <c r="AQ150" s="1"/>
      <c r="AR150" s="1"/>
      <c r="AS150" s="1"/>
      <c r="AT150" s="1"/>
    </row>
    <row r="151" customFormat="false" ht="12.75" hidden="false" customHeight="true" outlineLevel="0" collapsed="false">
      <c r="A151" s="367"/>
      <c r="B151" s="413" t="n">
        <f aca="false">+B150+1</f>
        <v>37174</v>
      </c>
      <c r="C151" s="416"/>
      <c r="D151" s="416"/>
      <c r="E151" s="416"/>
      <c r="F151" s="416"/>
      <c r="G151" s="416"/>
      <c r="H151" s="416"/>
      <c r="I151" s="417" t="n">
        <f aca="false">SUM(C151:H151)</f>
        <v>0</v>
      </c>
      <c r="K151" s="70"/>
      <c r="L151" s="70"/>
      <c r="M151" s="70"/>
      <c r="N151" s="345"/>
      <c r="O151" s="70"/>
      <c r="P151" s="70"/>
      <c r="Q151" s="70"/>
      <c r="R151" s="70"/>
      <c r="AJ151" s="1"/>
      <c r="AK151" s="1"/>
      <c r="AN151" s="1"/>
      <c r="AO151" s="1"/>
      <c r="AP151" s="1"/>
      <c r="AQ151" s="1"/>
      <c r="AR151" s="1"/>
      <c r="AS151" s="1"/>
      <c r="AT151" s="1"/>
    </row>
    <row r="152" customFormat="false" ht="12.75" hidden="false" customHeight="true" outlineLevel="0" collapsed="false">
      <c r="A152" s="367"/>
      <c r="B152" s="413" t="n">
        <f aca="false">+B151+1</f>
        <v>37175</v>
      </c>
      <c r="C152" s="416"/>
      <c r="D152" s="416"/>
      <c r="E152" s="416"/>
      <c r="F152" s="416"/>
      <c r="G152" s="416"/>
      <c r="H152" s="416"/>
      <c r="I152" s="417" t="n">
        <f aca="false">SUM(C152:H152)</f>
        <v>0</v>
      </c>
      <c r="K152" s="70"/>
      <c r="L152" s="70"/>
      <c r="M152" s="70"/>
      <c r="N152" s="345"/>
      <c r="O152" s="70"/>
      <c r="P152" s="70"/>
      <c r="Q152" s="70"/>
      <c r="R152" s="70"/>
      <c r="AJ152" s="1"/>
      <c r="AK152" s="1"/>
      <c r="AN152" s="1"/>
      <c r="AO152" s="1"/>
      <c r="AP152" s="1"/>
      <c r="AQ152" s="1"/>
      <c r="AR152" s="1"/>
      <c r="AS152" s="1"/>
      <c r="AT152" s="1"/>
    </row>
    <row r="153" customFormat="false" ht="12.75" hidden="false" customHeight="true" outlineLevel="0" collapsed="false">
      <c r="A153" s="367"/>
      <c r="B153" s="413" t="n">
        <f aca="false">+B152+1</f>
        <v>37176</v>
      </c>
      <c r="C153" s="416"/>
      <c r="D153" s="416"/>
      <c r="E153" s="416"/>
      <c r="F153" s="416"/>
      <c r="G153" s="416"/>
      <c r="H153" s="416"/>
      <c r="I153" s="417" t="n">
        <f aca="false">SUM(C153:H153)</f>
        <v>0</v>
      </c>
      <c r="K153" s="70"/>
      <c r="L153" s="70"/>
      <c r="M153" s="70"/>
      <c r="N153" s="345"/>
      <c r="O153" s="70"/>
      <c r="P153" s="70"/>
      <c r="Q153" s="70"/>
      <c r="R153" s="70"/>
      <c r="AJ153" s="1"/>
      <c r="AK153" s="1"/>
      <c r="AN153" s="1"/>
      <c r="AO153" s="1"/>
      <c r="AP153" s="1"/>
      <c r="AQ153" s="1"/>
      <c r="AR153" s="1"/>
      <c r="AS153" s="1"/>
      <c r="AT153" s="1"/>
    </row>
    <row r="154" customFormat="false" ht="12.75" hidden="false" customHeight="true" outlineLevel="0" collapsed="false">
      <c r="A154" s="367"/>
      <c r="B154" s="413" t="n">
        <f aca="false">+B153+1</f>
        <v>37177</v>
      </c>
      <c r="C154" s="416"/>
      <c r="D154" s="416"/>
      <c r="E154" s="416"/>
      <c r="F154" s="416"/>
      <c r="G154" s="416"/>
      <c r="H154" s="416"/>
      <c r="I154" s="417" t="n">
        <f aca="false">SUM(C154:H154)</f>
        <v>0</v>
      </c>
      <c r="K154" s="70"/>
      <c r="L154" s="70"/>
      <c r="M154" s="70"/>
      <c r="N154" s="345"/>
      <c r="O154" s="70"/>
      <c r="P154" s="70"/>
      <c r="Q154" s="70"/>
      <c r="R154" s="70"/>
      <c r="AJ154" s="1"/>
      <c r="AK154" s="1"/>
      <c r="AN154" s="1"/>
      <c r="AO154" s="1"/>
      <c r="AP154" s="1"/>
      <c r="AQ154" s="1"/>
      <c r="AR154" s="1"/>
      <c r="AS154" s="1"/>
      <c r="AT154" s="1"/>
    </row>
    <row r="155" customFormat="false" ht="12.75" hidden="false" customHeight="true" outlineLevel="0" collapsed="false">
      <c r="A155" s="367"/>
      <c r="B155" s="413" t="n">
        <f aca="false">+B154+1</f>
        <v>37178</v>
      </c>
      <c r="C155" s="416"/>
      <c r="D155" s="416"/>
      <c r="E155" s="416"/>
      <c r="F155" s="416"/>
      <c r="G155" s="416"/>
      <c r="H155" s="416"/>
      <c r="I155" s="417" t="n">
        <f aca="false">SUM(C155:H155)</f>
        <v>0</v>
      </c>
      <c r="K155" s="70"/>
      <c r="L155" s="70"/>
      <c r="M155" s="70"/>
      <c r="N155" s="345"/>
      <c r="O155" s="70"/>
      <c r="P155" s="70"/>
      <c r="Q155" s="70"/>
      <c r="R155" s="70"/>
      <c r="AJ155" s="1"/>
      <c r="AK155" s="1"/>
      <c r="AN155" s="1"/>
      <c r="AO155" s="1"/>
      <c r="AP155" s="1"/>
      <c r="AQ155" s="1"/>
      <c r="AR155" s="1"/>
      <c r="AS155" s="1"/>
      <c r="AT155" s="1"/>
    </row>
    <row r="156" customFormat="false" ht="12.75" hidden="false" customHeight="true" outlineLevel="0" collapsed="false">
      <c r="A156" s="367"/>
      <c r="B156" s="413" t="n">
        <f aca="false">+B155+1</f>
        <v>37179</v>
      </c>
      <c r="C156" s="416"/>
      <c r="D156" s="416"/>
      <c r="E156" s="416"/>
      <c r="F156" s="416"/>
      <c r="G156" s="416"/>
      <c r="H156" s="416"/>
      <c r="I156" s="417" t="n">
        <f aca="false">SUM(C156:H156)</f>
        <v>0</v>
      </c>
      <c r="K156" s="70"/>
      <c r="L156" s="70"/>
      <c r="M156" s="70"/>
      <c r="N156" s="345"/>
      <c r="O156" s="70"/>
      <c r="P156" s="70"/>
      <c r="Q156" s="70"/>
      <c r="R156" s="70"/>
      <c r="AJ156" s="1"/>
      <c r="AK156" s="1"/>
      <c r="AN156" s="1"/>
      <c r="AO156" s="1"/>
      <c r="AP156" s="1"/>
      <c r="AQ156" s="1"/>
      <c r="AR156" s="1"/>
      <c r="AS156" s="1"/>
      <c r="AT156" s="1"/>
    </row>
    <row r="157" customFormat="false" ht="12.75" hidden="false" customHeight="true" outlineLevel="0" collapsed="false">
      <c r="A157" s="367"/>
      <c r="B157" s="413" t="n">
        <f aca="false">+B156+1</f>
        <v>37180</v>
      </c>
      <c r="C157" s="416"/>
      <c r="D157" s="416"/>
      <c r="E157" s="416"/>
      <c r="F157" s="416"/>
      <c r="G157" s="416"/>
      <c r="H157" s="416"/>
      <c r="I157" s="417" t="n">
        <f aca="false">SUM(C157:H157)</f>
        <v>0</v>
      </c>
      <c r="K157" s="70"/>
      <c r="L157" s="70"/>
      <c r="M157" s="70"/>
      <c r="N157" s="345"/>
      <c r="O157" s="70"/>
      <c r="P157" s="70"/>
      <c r="Q157" s="70"/>
      <c r="R157" s="70"/>
      <c r="AJ157" s="1"/>
      <c r="AK157" s="1"/>
      <c r="AN157" s="1"/>
      <c r="AO157" s="1"/>
      <c r="AP157" s="1"/>
      <c r="AQ157" s="1"/>
      <c r="AR157" s="1"/>
      <c r="AS157" s="1"/>
      <c r="AT157" s="1"/>
    </row>
    <row r="158" customFormat="false" ht="12.75" hidden="false" customHeight="true" outlineLevel="0" collapsed="false">
      <c r="A158" s="367"/>
      <c r="B158" s="413" t="n">
        <f aca="false">+B157+1</f>
        <v>37181</v>
      </c>
      <c r="C158" s="393"/>
      <c r="D158" s="394"/>
      <c r="E158" s="393"/>
      <c r="F158" s="395"/>
      <c r="G158" s="416"/>
      <c r="H158" s="416"/>
      <c r="I158" s="417" t="n">
        <f aca="false">SUM(C158:H158)</f>
        <v>0</v>
      </c>
      <c r="K158" s="70"/>
      <c r="L158" s="70"/>
      <c r="M158" s="70"/>
      <c r="N158" s="345"/>
      <c r="O158" s="70"/>
      <c r="P158" s="70"/>
      <c r="Q158" s="70"/>
      <c r="R158" s="70"/>
      <c r="AJ158" s="1"/>
      <c r="AK158" s="1"/>
      <c r="AN158" s="1"/>
      <c r="AO158" s="1"/>
      <c r="AP158" s="1"/>
      <c r="AQ158" s="1"/>
      <c r="AR158" s="1"/>
      <c r="AS158" s="1"/>
      <c r="AT158" s="1"/>
    </row>
    <row r="159" customFormat="false" ht="12.75" hidden="false" customHeight="true" outlineLevel="0" collapsed="false">
      <c r="A159" s="367"/>
      <c r="B159" s="413" t="n">
        <f aca="false">+B158+1</f>
        <v>37182</v>
      </c>
      <c r="C159" s="416"/>
      <c r="D159" s="416"/>
      <c r="E159" s="416"/>
      <c r="F159" s="416"/>
      <c r="G159" s="416"/>
      <c r="H159" s="416"/>
      <c r="I159" s="417" t="n">
        <f aca="false">SUM(C159:H159)</f>
        <v>0</v>
      </c>
      <c r="K159" s="70"/>
      <c r="L159" s="70"/>
      <c r="M159" s="70"/>
      <c r="N159" s="345"/>
      <c r="O159" s="70"/>
      <c r="P159" s="70"/>
      <c r="Q159" s="70"/>
      <c r="R159" s="70"/>
      <c r="AJ159" s="1"/>
      <c r="AK159" s="1"/>
      <c r="AN159" s="1"/>
      <c r="AO159" s="1"/>
      <c r="AP159" s="1"/>
      <c r="AQ159" s="1"/>
      <c r="AR159" s="1"/>
      <c r="AS159" s="1"/>
      <c r="AT159" s="1"/>
    </row>
    <row r="160" customFormat="false" ht="12.75" hidden="false" customHeight="true" outlineLevel="0" collapsed="false">
      <c r="A160" s="418"/>
      <c r="B160" s="413" t="n">
        <f aca="false">+B159+1</f>
        <v>37183</v>
      </c>
      <c r="C160" s="393"/>
      <c r="D160" s="394"/>
      <c r="E160" s="393"/>
      <c r="F160" s="395"/>
      <c r="G160" s="419"/>
      <c r="H160" s="403"/>
      <c r="I160" s="417" t="n">
        <f aca="false">SUM(C160:H160)</f>
        <v>0</v>
      </c>
      <c r="K160" s="70"/>
      <c r="L160" s="70"/>
      <c r="M160" s="70"/>
      <c r="N160" s="345"/>
      <c r="O160" s="70"/>
      <c r="P160" s="70"/>
      <c r="Q160" s="70"/>
      <c r="R160" s="70"/>
      <c r="AJ160" s="1"/>
      <c r="AK160" s="1"/>
      <c r="AN160" s="1"/>
      <c r="AO160" s="1"/>
      <c r="AP160" s="1"/>
      <c r="AQ160" s="1"/>
      <c r="AR160" s="1"/>
      <c r="AS160" s="1"/>
      <c r="AT160" s="1"/>
    </row>
    <row r="161" customFormat="false" ht="12.75" hidden="false" customHeight="true" outlineLevel="0" collapsed="false">
      <c r="A161" s="418"/>
      <c r="B161" s="413" t="n">
        <f aca="false">+B160+1</f>
        <v>37184</v>
      </c>
      <c r="C161" s="416"/>
      <c r="D161" s="416"/>
      <c r="E161" s="416"/>
      <c r="F161" s="416"/>
      <c r="G161" s="416"/>
      <c r="H161" s="416"/>
      <c r="I161" s="417" t="n">
        <f aca="false">SUM(C161:H161)</f>
        <v>0</v>
      </c>
      <c r="K161" s="70"/>
      <c r="L161" s="70"/>
      <c r="M161" s="70"/>
      <c r="N161" s="345"/>
      <c r="O161" s="70"/>
      <c r="P161" s="70"/>
      <c r="Q161" s="70"/>
      <c r="R161" s="70"/>
      <c r="AJ161" s="1"/>
      <c r="AK161" s="1"/>
      <c r="AN161" s="1"/>
      <c r="AO161" s="1"/>
      <c r="AP161" s="1"/>
      <c r="AQ161" s="1"/>
      <c r="AR161" s="1"/>
      <c r="AS161" s="1"/>
      <c r="AT161" s="1"/>
    </row>
    <row r="162" customFormat="false" ht="12.75" hidden="false" customHeight="true" outlineLevel="0" collapsed="false">
      <c r="A162" s="418"/>
      <c r="B162" s="413" t="n">
        <f aca="false">+B161+1</f>
        <v>37185</v>
      </c>
      <c r="C162" s="416"/>
      <c r="D162" s="416"/>
      <c r="E162" s="416"/>
      <c r="F162" s="416"/>
      <c r="G162" s="416"/>
      <c r="H162" s="416"/>
      <c r="I162" s="417" t="n">
        <f aca="false">SUM(C162:H162)</f>
        <v>0</v>
      </c>
      <c r="K162" s="70"/>
      <c r="L162" s="70"/>
      <c r="M162" s="70"/>
      <c r="N162" s="345"/>
      <c r="O162" s="70"/>
      <c r="P162" s="70"/>
      <c r="Q162" s="70"/>
      <c r="R162" s="70"/>
      <c r="AJ162" s="1"/>
      <c r="AK162" s="1"/>
      <c r="AN162" s="1"/>
      <c r="AO162" s="1"/>
      <c r="AP162" s="1"/>
      <c r="AQ162" s="1"/>
      <c r="AR162" s="1"/>
      <c r="AS162" s="1"/>
      <c r="AT162" s="1"/>
    </row>
    <row r="163" customFormat="false" ht="12.75" hidden="false" customHeight="true" outlineLevel="0" collapsed="false">
      <c r="A163" s="367"/>
      <c r="B163" s="413" t="n">
        <f aca="false">+B162+1</f>
        <v>37186</v>
      </c>
      <c r="C163" s="416"/>
      <c r="D163" s="416"/>
      <c r="E163" s="416"/>
      <c r="F163" s="416"/>
      <c r="G163" s="416"/>
      <c r="H163" s="416"/>
      <c r="I163" s="417" t="n">
        <f aca="false">SUM(C163:H163)</f>
        <v>0</v>
      </c>
      <c r="K163" s="70"/>
      <c r="L163" s="70"/>
      <c r="M163" s="70"/>
      <c r="N163" s="345"/>
      <c r="O163" s="70"/>
      <c r="P163" s="70"/>
      <c r="Q163" s="70"/>
      <c r="R163" s="70"/>
      <c r="AJ163" s="1"/>
      <c r="AK163" s="1"/>
      <c r="AN163" s="1"/>
      <c r="AO163" s="1"/>
      <c r="AP163" s="1"/>
      <c r="AQ163" s="1"/>
      <c r="AR163" s="1"/>
      <c r="AS163" s="1"/>
      <c r="AT163" s="1"/>
    </row>
    <row r="164" customFormat="false" ht="12.75" hidden="false" customHeight="true" outlineLevel="0" collapsed="false">
      <c r="A164" s="367"/>
      <c r="B164" s="413" t="n">
        <f aca="false">+B163+1</f>
        <v>37187</v>
      </c>
      <c r="C164" s="416"/>
      <c r="D164" s="416"/>
      <c r="E164" s="416"/>
      <c r="F164" s="416"/>
      <c r="G164" s="416"/>
      <c r="H164" s="416"/>
      <c r="I164" s="417" t="n">
        <f aca="false">SUM(C164:H164)</f>
        <v>0</v>
      </c>
      <c r="K164" s="70"/>
      <c r="L164" s="70"/>
      <c r="M164" s="70"/>
      <c r="N164" s="345"/>
      <c r="O164" s="70"/>
      <c r="P164" s="70"/>
      <c r="Q164" s="70"/>
      <c r="R164" s="70"/>
      <c r="AJ164" s="1"/>
      <c r="AK164" s="1"/>
      <c r="AN164" s="1"/>
      <c r="AO164" s="1"/>
      <c r="AP164" s="1"/>
      <c r="AQ164" s="1"/>
      <c r="AR164" s="1"/>
      <c r="AS164" s="1"/>
      <c r="AT164" s="1"/>
    </row>
    <row r="165" customFormat="false" ht="12.75" hidden="false" customHeight="true" outlineLevel="0" collapsed="false">
      <c r="A165" s="420" t="s">
        <v>260</v>
      </c>
      <c r="B165" s="413" t="n">
        <f aca="false">+B164+1</f>
        <v>37188</v>
      </c>
      <c r="C165" s="416"/>
      <c r="D165" s="416"/>
      <c r="E165" s="416"/>
      <c r="F165" s="416"/>
      <c r="G165" s="416"/>
      <c r="H165" s="416"/>
      <c r="I165" s="417" t="n">
        <f aca="false">SUM(C165:H165)</f>
        <v>0</v>
      </c>
      <c r="K165" s="70"/>
      <c r="L165" s="70"/>
      <c r="M165" s="70"/>
      <c r="N165" s="345"/>
      <c r="O165" s="70"/>
      <c r="P165" s="70"/>
      <c r="Q165" s="70"/>
      <c r="R165" s="70"/>
      <c r="AJ165" s="1"/>
      <c r="AK165" s="1"/>
      <c r="AN165" s="1"/>
      <c r="AO165" s="1"/>
      <c r="AP165" s="1"/>
      <c r="AQ165" s="1"/>
      <c r="AR165" s="1"/>
      <c r="AS165" s="1"/>
      <c r="AT165" s="1"/>
    </row>
    <row r="166" customFormat="false" ht="12.75" hidden="false" customHeight="true" outlineLevel="0" collapsed="false">
      <c r="A166" s="421" t="n">
        <v>0</v>
      </c>
      <c r="B166" s="413" t="n">
        <f aca="false">+B165+1</f>
        <v>37189</v>
      </c>
      <c r="C166" s="416"/>
      <c r="D166" s="416"/>
      <c r="E166" s="416"/>
      <c r="F166" s="416"/>
      <c r="G166" s="416"/>
      <c r="H166" s="416"/>
      <c r="I166" s="417" t="n">
        <f aca="false">SUM(C166:H166)</f>
        <v>0</v>
      </c>
      <c r="K166" s="70"/>
      <c r="L166" s="70"/>
      <c r="M166" s="70"/>
      <c r="N166" s="345"/>
      <c r="O166" s="70"/>
      <c r="P166" s="70"/>
      <c r="Q166" s="70"/>
      <c r="R166" s="70"/>
      <c r="AJ166" s="1"/>
      <c r="AK166" s="1"/>
      <c r="AN166" s="1"/>
      <c r="AO166" s="1"/>
      <c r="AP166" s="1"/>
      <c r="AQ166" s="1"/>
      <c r="AR166" s="1"/>
      <c r="AS166" s="1"/>
      <c r="AT166" s="1"/>
    </row>
    <row r="167" customFormat="false" ht="12.75" hidden="false" customHeight="true" outlineLevel="0" collapsed="false">
      <c r="A167" s="418" t="n">
        <f aca="false">SUM(C173:D173)</f>
        <v>0</v>
      </c>
      <c r="B167" s="413" t="n">
        <f aca="false">+B166+1</f>
        <v>37190</v>
      </c>
      <c r="C167" s="416"/>
      <c r="D167" s="416"/>
      <c r="E167" s="416"/>
      <c r="F167" s="416"/>
      <c r="G167" s="416"/>
      <c r="H167" s="416"/>
      <c r="I167" s="417" t="n">
        <f aca="false">SUM(C167:H167)</f>
        <v>0</v>
      </c>
      <c r="K167" s="70"/>
      <c r="L167" s="70"/>
      <c r="M167" s="70"/>
      <c r="N167" s="345"/>
      <c r="O167" s="70"/>
      <c r="P167" s="70"/>
      <c r="Q167" s="70"/>
      <c r="R167" s="70"/>
      <c r="AJ167" s="1"/>
      <c r="AK167" s="1"/>
      <c r="AN167" s="1"/>
      <c r="AO167" s="1"/>
      <c r="AP167" s="1"/>
      <c r="AQ167" s="1"/>
      <c r="AR167" s="1"/>
      <c r="AS167" s="1"/>
      <c r="AT167" s="1"/>
    </row>
    <row r="168" customFormat="false" ht="12.75" hidden="false" customHeight="true" outlineLevel="0" collapsed="false">
      <c r="A168" s="422" t="n">
        <f aca="false">+A166-A167</f>
        <v>0</v>
      </c>
      <c r="B168" s="413" t="n">
        <f aca="false">+B167+1</f>
        <v>37191</v>
      </c>
      <c r="C168" s="416"/>
      <c r="D168" s="416"/>
      <c r="E168" s="416"/>
      <c r="F168" s="416"/>
      <c r="G168" s="416"/>
      <c r="H168" s="416"/>
      <c r="I168" s="417" t="n">
        <f aca="false">SUM(C168:H168)</f>
        <v>0</v>
      </c>
      <c r="K168" s="70"/>
      <c r="L168" s="70"/>
      <c r="M168" s="70"/>
      <c r="N168" s="345"/>
      <c r="O168" s="70"/>
      <c r="P168" s="70"/>
      <c r="Q168" s="70"/>
      <c r="R168" s="70"/>
      <c r="AJ168" s="1"/>
      <c r="AK168" s="1"/>
      <c r="AN168" s="1"/>
      <c r="AO168" s="1"/>
      <c r="AP168" s="1"/>
      <c r="AQ168" s="1"/>
      <c r="AR168" s="1"/>
      <c r="AS168" s="1"/>
      <c r="AT168" s="1"/>
    </row>
    <row r="169" customFormat="false" ht="12.75" hidden="false" customHeight="true" outlineLevel="0" collapsed="false">
      <c r="A169" s="367"/>
      <c r="B169" s="413" t="n">
        <f aca="false">+B168+1</f>
        <v>37192</v>
      </c>
      <c r="C169" s="416"/>
      <c r="D169" s="416"/>
      <c r="E169" s="416"/>
      <c r="F169" s="416"/>
      <c r="G169" s="416"/>
      <c r="H169" s="416"/>
      <c r="I169" s="417" t="n">
        <f aca="false">SUM(C169:H169)</f>
        <v>0</v>
      </c>
      <c r="K169" s="70"/>
      <c r="L169" s="70"/>
      <c r="M169" s="70"/>
      <c r="N169" s="345"/>
      <c r="O169" s="70"/>
      <c r="P169" s="70"/>
      <c r="Q169" s="70"/>
      <c r="R169" s="70"/>
      <c r="AJ169" s="1"/>
      <c r="AK169" s="1"/>
      <c r="AN169" s="1"/>
      <c r="AO169" s="1"/>
      <c r="AP169" s="1"/>
      <c r="AQ169" s="1"/>
      <c r="AR169" s="1"/>
      <c r="AS169" s="1"/>
      <c r="AT169" s="1"/>
    </row>
    <row r="170" customFormat="false" ht="12.75" hidden="false" customHeight="true" outlineLevel="0" collapsed="false">
      <c r="A170" s="367"/>
      <c r="B170" s="413" t="n">
        <f aca="false">+B169+1</f>
        <v>37193</v>
      </c>
      <c r="C170" s="416"/>
      <c r="D170" s="416"/>
      <c r="E170" s="416"/>
      <c r="F170" s="416"/>
      <c r="G170" s="416"/>
      <c r="H170" s="304"/>
      <c r="I170" s="417" t="n">
        <f aca="false">SUM(C170:H170)</f>
        <v>0</v>
      </c>
      <c r="K170" s="70"/>
      <c r="L170" s="70"/>
      <c r="M170" s="70"/>
      <c r="N170" s="345"/>
      <c r="O170" s="70"/>
      <c r="P170" s="70"/>
      <c r="Q170" s="70"/>
      <c r="R170" s="70"/>
      <c r="AJ170" s="1"/>
      <c r="AK170" s="1"/>
      <c r="AN170" s="1"/>
      <c r="AO170" s="1"/>
      <c r="AP170" s="1"/>
      <c r="AQ170" s="1"/>
      <c r="AR170" s="1"/>
      <c r="AS170" s="1"/>
      <c r="AT170" s="1"/>
    </row>
    <row r="171" customFormat="false" ht="12.75" hidden="false" customHeight="true" outlineLevel="0" collapsed="false">
      <c r="A171" s="367"/>
      <c r="B171" s="413" t="n">
        <f aca="false">+B170+1</f>
        <v>37194</v>
      </c>
      <c r="C171" s="416"/>
      <c r="D171" s="416"/>
      <c r="E171" s="416"/>
      <c r="F171" s="416"/>
      <c r="G171" s="416"/>
      <c r="H171" s="304"/>
      <c r="I171" s="417" t="n">
        <f aca="false">SUM(C171:H171)</f>
        <v>0</v>
      </c>
      <c r="K171" s="70"/>
      <c r="L171" s="70"/>
      <c r="M171" s="70"/>
      <c r="N171" s="345"/>
      <c r="O171" s="70"/>
      <c r="P171" s="70"/>
      <c r="Q171" s="70"/>
      <c r="R171" s="70"/>
      <c r="AJ171" s="1"/>
      <c r="AK171" s="1"/>
      <c r="AN171" s="1"/>
      <c r="AO171" s="1"/>
      <c r="AP171" s="1"/>
      <c r="AQ171" s="1"/>
      <c r="AR171" s="1"/>
      <c r="AS171" s="1"/>
      <c r="AT171" s="1"/>
    </row>
    <row r="172" customFormat="false" ht="12.75" hidden="false" customHeight="true" outlineLevel="0" collapsed="false">
      <c r="A172" s="367"/>
      <c r="B172" s="413" t="n">
        <f aca="false">+B171+1</f>
        <v>37195</v>
      </c>
      <c r="C172" s="423"/>
      <c r="D172" s="424"/>
      <c r="E172" s="424"/>
      <c r="F172" s="424"/>
      <c r="G172" s="423"/>
      <c r="H172" s="425"/>
      <c r="I172" s="426" t="n">
        <f aca="false">SUM(C172:H172)</f>
        <v>0</v>
      </c>
      <c r="K172" s="70"/>
      <c r="L172" s="70"/>
      <c r="M172" s="70"/>
      <c r="N172" s="345"/>
      <c r="O172" s="70"/>
      <c r="P172" s="70"/>
      <c r="Q172" s="70"/>
      <c r="R172" s="70"/>
      <c r="AJ172" s="1"/>
      <c r="AK172" s="1"/>
      <c r="AN172" s="1"/>
      <c r="AO172" s="1"/>
      <c r="AP172" s="1"/>
      <c r="AQ172" s="1"/>
      <c r="AR172" s="1"/>
      <c r="AS172" s="1"/>
      <c r="AT172" s="1"/>
    </row>
    <row r="173" customFormat="false" ht="12.75" hidden="false" customHeight="true" outlineLevel="0" collapsed="false">
      <c r="A173" s="367"/>
      <c r="B173" s="427" t="s">
        <v>261</v>
      </c>
      <c r="C173" s="407" t="n">
        <f aca="false">SUM(C142:C172)</f>
        <v>0</v>
      </c>
      <c r="D173" s="407" t="n">
        <f aca="false">SUM(D142:D172)</f>
        <v>0</v>
      </c>
      <c r="E173" s="407" t="n">
        <f aca="false">SUM(E142:E172)</f>
        <v>0</v>
      </c>
      <c r="F173" s="407" t="n">
        <f aca="false">SUM(F142:F172)</f>
        <v>0</v>
      </c>
      <c r="G173" s="407" t="n">
        <f aca="false">SUM(G142:G172)</f>
        <v>0</v>
      </c>
      <c r="H173" s="407" t="n">
        <f aca="false">SUM(H142:H172)</f>
        <v>0</v>
      </c>
      <c r="I173" s="417" t="n">
        <f aca="false">SUM(I142:I172)</f>
        <v>0</v>
      </c>
      <c r="K173" s="70"/>
      <c r="L173" s="70"/>
      <c r="M173" s="70"/>
      <c r="N173" s="345"/>
      <c r="O173" s="70"/>
      <c r="P173" s="70"/>
      <c r="Q173" s="70"/>
      <c r="R173" s="70"/>
      <c r="AJ173" s="1"/>
      <c r="AK173" s="1"/>
      <c r="AN173" s="1"/>
      <c r="AO173" s="1"/>
      <c r="AP173" s="1"/>
      <c r="AQ173" s="1"/>
      <c r="AR173" s="1"/>
      <c r="AS173" s="1"/>
      <c r="AT173" s="1"/>
    </row>
    <row r="174" customFormat="false" ht="12.75" hidden="false" customHeight="true" outlineLevel="0" collapsed="false">
      <c r="A174" s="367"/>
      <c r="B174" s="427" t="s">
        <v>127</v>
      </c>
      <c r="C174" s="428"/>
      <c r="D174" s="135"/>
      <c r="E174" s="407"/>
      <c r="F174" s="135"/>
      <c r="G174" s="135"/>
      <c r="H174" s="135"/>
      <c r="I174" s="429"/>
      <c r="K174" s="70"/>
      <c r="L174" s="70"/>
      <c r="M174" s="70"/>
      <c r="N174" s="345"/>
      <c r="O174" s="70"/>
      <c r="P174" s="70"/>
      <c r="Q174" s="70"/>
      <c r="R174" s="70"/>
      <c r="AJ174" s="1"/>
      <c r="AK174" s="1"/>
      <c r="AN174" s="1"/>
      <c r="AO174" s="1"/>
      <c r="AP174" s="1"/>
      <c r="AQ174" s="1"/>
      <c r="AR174" s="1"/>
      <c r="AS174" s="1"/>
      <c r="AT174" s="1"/>
    </row>
    <row r="175" customFormat="false" ht="12.75" hidden="false" customHeight="true" outlineLevel="0" collapsed="false">
      <c r="A175" s="430"/>
      <c r="B175" s="431"/>
      <c r="C175" s="432"/>
      <c r="D175" s="432"/>
      <c r="E175" s="432"/>
      <c r="F175" s="433"/>
      <c r="G175" s="432"/>
      <c r="H175" s="432"/>
      <c r="I175" s="434"/>
      <c r="K175" s="70"/>
      <c r="L175" s="70"/>
      <c r="M175" s="70"/>
      <c r="N175" s="345"/>
      <c r="O175" s="70"/>
      <c r="P175" s="70"/>
      <c r="Q175" s="70"/>
      <c r="R175" s="70"/>
      <c r="AJ175" s="1"/>
      <c r="AK175" s="1"/>
      <c r="AN175" s="1"/>
      <c r="AO175" s="1"/>
      <c r="AP175" s="1"/>
      <c r="AQ175" s="1"/>
      <c r="AR175" s="1"/>
      <c r="AS175" s="1"/>
      <c r="AT175" s="1"/>
    </row>
    <row r="176" customFormat="false" ht="12.75" hidden="false" customHeight="true" outlineLevel="0" collapsed="false">
      <c r="A176" s="435"/>
      <c r="B176" s="27"/>
      <c r="C176" s="23"/>
      <c r="D176" s="23"/>
      <c r="E176" s="23"/>
      <c r="F176" s="436"/>
      <c r="G176" s="23"/>
      <c r="H176" s="23"/>
      <c r="I176" s="23"/>
      <c r="K176" s="70"/>
      <c r="L176" s="70"/>
      <c r="M176" s="70"/>
      <c r="N176" s="345"/>
      <c r="O176" s="70"/>
      <c r="P176" s="70"/>
      <c r="Q176" s="70"/>
      <c r="R176" s="70"/>
      <c r="AJ176" s="1"/>
      <c r="AK176" s="1"/>
      <c r="AN176" s="1"/>
      <c r="AO176" s="1"/>
      <c r="AP176" s="1"/>
      <c r="AQ176" s="1"/>
      <c r="AR176" s="1"/>
      <c r="AS176" s="1"/>
      <c r="AT176" s="1"/>
    </row>
    <row r="177" customFormat="false" ht="12.75" hidden="false" customHeight="true" outlineLevel="0" collapsed="false">
      <c r="A177" s="9"/>
      <c r="B177" s="437"/>
      <c r="C177" s="438"/>
      <c r="D177" s="438"/>
      <c r="E177" s="9"/>
      <c r="F177" s="438"/>
      <c r="G177" s="70"/>
      <c r="H177" s="70"/>
      <c r="I177" s="70"/>
      <c r="K177" s="70"/>
      <c r="L177" s="70"/>
      <c r="M177" s="70"/>
      <c r="N177" s="345"/>
      <c r="O177" s="70"/>
      <c r="P177" s="70"/>
      <c r="Q177" s="70"/>
      <c r="R177" s="70"/>
      <c r="AJ177" s="1"/>
      <c r="AK177" s="1"/>
      <c r="AN177" s="1"/>
      <c r="AO177" s="1"/>
      <c r="AP177" s="1"/>
      <c r="AQ177" s="1"/>
      <c r="AR177" s="1"/>
      <c r="AS177" s="1"/>
      <c r="AT177" s="1"/>
    </row>
    <row r="178" customFormat="false" ht="12.75" hidden="false" customHeight="true" outlineLevel="0" collapsed="false">
      <c r="A178" s="9"/>
      <c r="B178" s="439"/>
      <c r="C178" s="440"/>
      <c r="D178" s="437"/>
      <c r="E178" s="9"/>
      <c r="F178" s="441"/>
      <c r="G178" s="70"/>
      <c r="H178" s="70"/>
      <c r="I178" s="70"/>
      <c r="K178" s="70"/>
      <c r="L178" s="70"/>
      <c r="M178" s="70"/>
      <c r="N178" s="345"/>
      <c r="O178" s="70"/>
      <c r="P178" s="70"/>
      <c r="Q178" s="70"/>
      <c r="R178" s="70"/>
      <c r="AJ178" s="1"/>
      <c r="AK178" s="1"/>
      <c r="AN178" s="1"/>
      <c r="AO178" s="1"/>
      <c r="AP178" s="1"/>
      <c r="AQ178" s="1"/>
      <c r="AR178" s="1"/>
      <c r="AS178" s="1"/>
      <c r="AT178" s="1"/>
    </row>
    <row r="179" customFormat="false" ht="12.75" hidden="false" customHeight="true" outlineLevel="0" collapsed="false">
      <c r="A179" s="9"/>
      <c r="B179" s="439"/>
      <c r="C179" s="440"/>
      <c r="D179" s="437"/>
      <c r="E179" s="9"/>
      <c r="F179" s="437"/>
      <c r="G179" s="70"/>
      <c r="H179" s="70"/>
      <c r="I179" s="70"/>
      <c r="K179" s="70"/>
      <c r="L179" s="70"/>
      <c r="M179" s="70"/>
      <c r="N179" s="345"/>
      <c r="O179" s="70"/>
      <c r="P179" s="70"/>
      <c r="Q179" s="70"/>
      <c r="R179" s="70"/>
      <c r="AJ179" s="1"/>
      <c r="AK179" s="1"/>
      <c r="AN179" s="1"/>
      <c r="AO179" s="1"/>
      <c r="AP179" s="1"/>
      <c r="AQ179" s="1"/>
      <c r="AR179" s="1"/>
      <c r="AS179" s="1"/>
      <c r="AT179" s="1"/>
    </row>
    <row r="180" customFormat="false" ht="12.75" hidden="false" customHeight="true" outlineLevel="0" collapsed="false">
      <c r="A180" s="9"/>
      <c r="B180" s="439"/>
      <c r="C180" s="437"/>
      <c r="D180" s="437"/>
      <c r="E180" s="9"/>
      <c r="F180" s="437"/>
      <c r="G180" s="70"/>
      <c r="H180" s="70"/>
      <c r="I180" s="70"/>
      <c r="K180" s="70"/>
      <c r="L180" s="70"/>
      <c r="M180" s="70"/>
      <c r="N180" s="345"/>
      <c r="O180" s="70"/>
      <c r="P180" s="70"/>
      <c r="Q180" s="70"/>
      <c r="R180" s="70"/>
      <c r="AJ180" s="1"/>
      <c r="AK180" s="1"/>
      <c r="AN180" s="1"/>
      <c r="AO180" s="1"/>
      <c r="AP180" s="1"/>
      <c r="AQ180" s="1"/>
      <c r="AR180" s="1"/>
      <c r="AS180" s="1"/>
      <c r="AT180" s="1"/>
    </row>
    <row r="181" customFormat="false" ht="12.75" hidden="false" customHeight="true" outlineLevel="0" collapsed="false">
      <c r="A181" s="9"/>
      <c r="B181" s="439"/>
      <c r="C181" s="437"/>
      <c r="D181" s="437"/>
      <c r="E181" s="9"/>
      <c r="F181" s="437"/>
      <c r="G181" s="70"/>
      <c r="H181" s="70"/>
      <c r="I181" s="70"/>
      <c r="K181" s="70"/>
      <c r="L181" s="70"/>
      <c r="M181" s="70"/>
      <c r="N181" s="345"/>
      <c r="O181" s="70"/>
      <c r="P181" s="70"/>
      <c r="Q181" s="70"/>
      <c r="R181" s="70"/>
      <c r="AJ181" s="1"/>
      <c r="AK181" s="1"/>
      <c r="AN181" s="1"/>
      <c r="AO181" s="1"/>
      <c r="AP181" s="1"/>
      <c r="AQ181" s="1"/>
      <c r="AR181" s="1"/>
      <c r="AS181" s="1"/>
      <c r="AT181" s="1"/>
    </row>
    <row r="182" customFormat="false" ht="12.75" hidden="false" customHeight="true" outlineLevel="0" collapsed="false">
      <c r="A182" s="9"/>
      <c r="B182" s="442"/>
      <c r="C182" s="443"/>
      <c r="D182" s="443"/>
      <c r="E182" s="9"/>
      <c r="F182" s="443"/>
      <c r="G182" s="70"/>
      <c r="H182" s="70"/>
      <c r="I182" s="70"/>
      <c r="K182" s="70"/>
      <c r="L182" s="70"/>
      <c r="M182" s="70"/>
      <c r="N182" s="345"/>
      <c r="O182" s="70"/>
      <c r="P182" s="70"/>
      <c r="Q182" s="70"/>
      <c r="R182" s="70"/>
      <c r="AJ182" s="1"/>
      <c r="AK182" s="1"/>
      <c r="AN182" s="1"/>
      <c r="AO182" s="1"/>
      <c r="AP182" s="1"/>
      <c r="AQ182" s="1"/>
      <c r="AR182" s="1"/>
      <c r="AS182" s="1"/>
      <c r="AT182" s="1"/>
    </row>
    <row r="183" customFormat="false" ht="12.75" hidden="false" customHeight="true" outlineLevel="0" collapsed="false">
      <c r="A183" s="9"/>
      <c r="B183" s="9"/>
      <c r="C183" s="9"/>
      <c r="D183" s="9"/>
      <c r="E183" s="9"/>
      <c r="F183" s="9"/>
      <c r="G183" s="70"/>
      <c r="H183" s="70"/>
      <c r="I183" s="70"/>
      <c r="K183" s="70"/>
      <c r="L183" s="70"/>
      <c r="M183" s="70"/>
      <c r="N183" s="345"/>
      <c r="O183" s="70"/>
      <c r="P183" s="70"/>
      <c r="Q183" s="70"/>
      <c r="R183" s="70"/>
      <c r="AJ183" s="1"/>
      <c r="AK183" s="1"/>
      <c r="AN183" s="1"/>
      <c r="AO183" s="1"/>
      <c r="AP183" s="1"/>
      <c r="AQ183" s="1"/>
      <c r="AR183" s="1"/>
      <c r="AS183" s="1"/>
      <c r="AT183" s="1"/>
    </row>
    <row r="184" customFormat="false" ht="12.75" hidden="false" customHeight="true" outlineLevel="0" collapsed="false">
      <c r="A184" s="444"/>
      <c r="B184" s="444"/>
      <c r="C184" s="437"/>
      <c r="D184" s="437"/>
      <c r="E184" s="437"/>
      <c r="F184" s="70"/>
      <c r="K184" s="70"/>
      <c r="L184" s="70"/>
      <c r="M184" s="70"/>
      <c r="N184" s="345"/>
      <c r="O184" s="70"/>
      <c r="P184" s="70"/>
      <c r="Q184" s="70"/>
      <c r="R184" s="70"/>
      <c r="AJ184" s="1"/>
      <c r="AK184" s="1"/>
      <c r="AN184" s="1"/>
      <c r="AO184" s="1"/>
      <c r="AP184" s="1"/>
      <c r="AQ184" s="1"/>
      <c r="AR184" s="1"/>
      <c r="AS184" s="1"/>
      <c r="AT184" s="1"/>
    </row>
    <row r="185" customFormat="false" ht="12.75" hidden="false" customHeight="true" outlineLevel="0" collapsed="false">
      <c r="A185" s="346" t="s">
        <v>262</v>
      </c>
      <c r="B185" s="349"/>
      <c r="C185" s="70"/>
      <c r="D185" s="445" t="s">
        <v>263</v>
      </c>
      <c r="E185" s="445"/>
      <c r="F185" s="445"/>
      <c r="G185" s="445"/>
      <c r="H185" s="445"/>
      <c r="I185" s="445"/>
      <c r="J185" s="445"/>
      <c r="K185" s="345"/>
      <c r="L185" s="70"/>
      <c r="M185" s="70"/>
      <c r="N185" s="70"/>
      <c r="O185" s="70"/>
      <c r="AG185" s="1"/>
      <c r="AH185" s="1"/>
      <c r="AK185" s="1"/>
      <c r="AL185" s="1"/>
      <c r="AM185" s="1"/>
      <c r="AN185" s="1"/>
      <c r="AO185" s="1"/>
      <c r="AP185" s="1"/>
      <c r="AQ185" s="1"/>
    </row>
    <row r="186" customFormat="false" ht="12.75" hidden="false" customHeight="true" outlineLevel="0" collapsed="false">
      <c r="A186" s="446" t="s">
        <v>238</v>
      </c>
      <c r="B186" s="447" t="s">
        <v>264</v>
      </c>
      <c r="D186" s="448" t="s">
        <v>265</v>
      </c>
      <c r="E186" s="449" t="s">
        <v>266</v>
      </c>
      <c r="F186" s="449"/>
      <c r="G186" s="449"/>
      <c r="H186" s="449"/>
      <c r="I186" s="449"/>
      <c r="J186" s="450" t="s">
        <v>264</v>
      </c>
      <c r="K186" s="345"/>
      <c r="L186" s="70"/>
      <c r="M186" s="70"/>
      <c r="N186" s="70"/>
      <c r="O186" s="70"/>
      <c r="AG186" s="1"/>
      <c r="AH186" s="1"/>
      <c r="AK186" s="1"/>
      <c r="AL186" s="1"/>
      <c r="AM186" s="1"/>
      <c r="AN186" s="1"/>
      <c r="AO186" s="1"/>
      <c r="AP186" s="1"/>
      <c r="AQ186" s="1"/>
    </row>
    <row r="187" customFormat="false" ht="12.75" hidden="false" customHeight="true" outlineLevel="0" collapsed="false">
      <c r="A187" s="451" t="s">
        <v>267</v>
      </c>
      <c r="B187" s="452"/>
      <c r="D187" s="453"/>
      <c r="E187" s="454"/>
      <c r="F187" s="454"/>
      <c r="G187" s="70"/>
      <c r="H187" s="1"/>
      <c r="I187" s="455"/>
      <c r="J187" s="456"/>
      <c r="K187" s="345"/>
      <c r="L187" s="70"/>
      <c r="M187" s="70"/>
      <c r="N187" s="70"/>
      <c r="O187" s="70"/>
      <c r="AG187" s="1"/>
      <c r="AH187" s="1"/>
      <c r="AK187" s="1"/>
      <c r="AL187" s="1"/>
      <c r="AM187" s="1"/>
      <c r="AN187" s="1"/>
      <c r="AO187" s="1"/>
      <c r="AP187" s="1"/>
      <c r="AQ187" s="1"/>
    </row>
    <row r="188" customFormat="false" ht="12.75" hidden="false" customHeight="true" outlineLevel="0" collapsed="false">
      <c r="A188" s="457" t="n">
        <v>35079</v>
      </c>
      <c r="B188" s="458"/>
      <c r="D188" s="459"/>
      <c r="E188" s="9"/>
      <c r="F188" s="9"/>
      <c r="G188" s="48"/>
      <c r="H188" s="1"/>
      <c r="I188" s="455"/>
      <c r="J188" s="456"/>
      <c r="K188" s="345"/>
      <c r="L188" s="70"/>
      <c r="M188" s="70"/>
      <c r="N188" s="70"/>
      <c r="O188" s="70"/>
      <c r="AG188" s="1"/>
      <c r="AH188" s="1"/>
      <c r="AK188" s="1"/>
      <c r="AL188" s="1"/>
      <c r="AM188" s="1"/>
      <c r="AN188" s="1"/>
      <c r="AO188" s="1"/>
      <c r="AP188" s="1"/>
      <c r="AQ188" s="1"/>
    </row>
    <row r="189" customFormat="false" ht="12.75" hidden="false" customHeight="true" outlineLevel="0" collapsed="false">
      <c r="A189" s="457" t="n">
        <v>35111</v>
      </c>
      <c r="B189" s="458"/>
      <c r="D189" s="459"/>
      <c r="E189" s="70"/>
      <c r="F189" s="70"/>
      <c r="G189" s="1"/>
      <c r="H189" s="1"/>
      <c r="I189" s="455"/>
      <c r="J189" s="456"/>
      <c r="K189" s="345"/>
      <c r="L189" s="70"/>
      <c r="M189" s="70"/>
      <c r="N189" s="70"/>
      <c r="O189" s="70"/>
      <c r="AG189" s="1"/>
      <c r="AH189" s="1"/>
      <c r="AK189" s="1"/>
      <c r="AL189" s="1"/>
      <c r="AM189" s="1"/>
      <c r="AN189" s="1"/>
      <c r="AO189" s="1"/>
      <c r="AP189" s="1"/>
      <c r="AQ189" s="1"/>
    </row>
    <row r="190" customFormat="false" ht="12.75" hidden="false" customHeight="true" outlineLevel="0" collapsed="false">
      <c r="A190" s="457" t="n">
        <v>35143</v>
      </c>
      <c r="B190" s="458"/>
      <c r="D190" s="459"/>
      <c r="E190" s="70"/>
      <c r="F190" s="70"/>
      <c r="G190" s="1"/>
      <c r="H190" s="1"/>
      <c r="I190" s="460"/>
      <c r="J190" s="461"/>
      <c r="K190" s="345"/>
      <c r="L190" s="70"/>
      <c r="M190" s="70"/>
      <c r="N190" s="70"/>
      <c r="O190" s="70"/>
      <c r="AG190" s="1"/>
      <c r="AH190" s="1"/>
      <c r="AK190" s="1"/>
      <c r="AL190" s="1"/>
      <c r="AM190" s="1"/>
      <c r="AN190" s="1"/>
      <c r="AO190" s="1"/>
      <c r="AP190" s="1"/>
      <c r="AQ190" s="1"/>
    </row>
    <row r="191" customFormat="false" ht="12.75" hidden="false" customHeight="true" outlineLevel="0" collapsed="false">
      <c r="A191" s="457" t="n">
        <v>35175</v>
      </c>
      <c r="B191" s="458"/>
      <c r="D191" s="459"/>
      <c r="E191" s="70"/>
      <c r="F191" s="70"/>
      <c r="G191" s="1"/>
      <c r="H191" s="1"/>
      <c r="I191" s="460"/>
      <c r="J191" s="456"/>
      <c r="K191" s="345"/>
      <c r="L191" s="70"/>
      <c r="M191" s="70"/>
      <c r="N191" s="70"/>
      <c r="O191" s="70"/>
      <c r="AG191" s="1"/>
      <c r="AH191" s="1"/>
      <c r="AK191" s="1"/>
      <c r="AL191" s="1"/>
      <c r="AM191" s="1"/>
      <c r="AN191" s="1"/>
      <c r="AO191" s="1"/>
      <c r="AP191" s="1"/>
      <c r="AQ191" s="1"/>
    </row>
    <row r="192" customFormat="false" ht="12.75" hidden="false" customHeight="true" outlineLevel="0" collapsed="false">
      <c r="A192" s="457" t="n">
        <v>35207</v>
      </c>
      <c r="B192" s="458"/>
      <c r="D192" s="459"/>
      <c r="E192" s="70"/>
      <c r="F192" s="70"/>
      <c r="G192" s="1"/>
      <c r="H192" s="1"/>
      <c r="I192" s="460"/>
      <c r="J192" s="456"/>
      <c r="K192" s="70"/>
      <c r="L192" s="345"/>
      <c r="M192" s="70"/>
      <c r="N192" s="70"/>
      <c r="O192" s="70"/>
      <c r="P192" s="70"/>
      <c r="AH192" s="1"/>
      <c r="AI192" s="1"/>
      <c r="AL192" s="1"/>
      <c r="AM192" s="1"/>
      <c r="AN192" s="1"/>
      <c r="AO192" s="1"/>
      <c r="AP192" s="1"/>
      <c r="AQ192" s="1"/>
    </row>
    <row r="193" customFormat="false" ht="12.75" hidden="false" customHeight="true" outlineLevel="0" collapsed="false">
      <c r="A193" s="457" t="n">
        <v>35239</v>
      </c>
      <c r="B193" s="458"/>
      <c r="D193" s="459"/>
      <c r="E193" s="1"/>
      <c r="F193" s="1"/>
      <c r="G193" s="1"/>
      <c r="H193" s="1"/>
      <c r="I193" s="455"/>
      <c r="J193" s="461"/>
      <c r="K193" s="70"/>
      <c r="L193" s="345"/>
      <c r="M193" s="70"/>
      <c r="N193" s="70"/>
      <c r="O193" s="70"/>
      <c r="P193" s="70"/>
      <c r="AH193" s="1"/>
      <c r="AI193" s="1"/>
      <c r="AL193" s="1"/>
      <c r="AM193" s="1"/>
      <c r="AN193" s="1"/>
      <c r="AO193" s="1"/>
      <c r="AP193" s="1"/>
      <c r="AQ193" s="1"/>
    </row>
    <row r="194" customFormat="false" ht="12.75" hidden="false" customHeight="true" outlineLevel="0" collapsed="false">
      <c r="A194" s="457" t="n">
        <v>35271</v>
      </c>
      <c r="B194" s="458"/>
      <c r="D194" s="459"/>
      <c r="E194" s="70"/>
      <c r="F194" s="70"/>
      <c r="G194" s="1"/>
      <c r="H194" s="1"/>
      <c r="I194" s="460"/>
      <c r="J194" s="461"/>
      <c r="K194" s="70"/>
      <c r="L194" s="345"/>
      <c r="M194" s="70"/>
      <c r="N194" s="70"/>
      <c r="O194" s="70"/>
      <c r="P194" s="70"/>
      <c r="AH194" s="1"/>
      <c r="AI194" s="1"/>
      <c r="AL194" s="1"/>
      <c r="AM194" s="1"/>
      <c r="AN194" s="1"/>
      <c r="AO194" s="1"/>
      <c r="AP194" s="1"/>
      <c r="AQ194" s="1"/>
    </row>
    <row r="195" customFormat="false" ht="12.75" hidden="false" customHeight="true" outlineLevel="0" collapsed="false">
      <c r="A195" s="457" t="n">
        <v>35303</v>
      </c>
      <c r="B195" s="458"/>
      <c r="D195" s="459"/>
      <c r="E195" s="70"/>
      <c r="F195" s="70"/>
      <c r="G195" s="1"/>
      <c r="H195" s="1"/>
      <c r="I195" s="460"/>
      <c r="J195" s="456"/>
      <c r="K195" s="70"/>
      <c r="L195" s="345"/>
      <c r="M195" s="70"/>
      <c r="N195" s="70"/>
      <c r="O195" s="70"/>
      <c r="P195" s="70"/>
      <c r="AH195" s="1"/>
      <c r="AI195" s="1"/>
      <c r="AL195" s="1"/>
      <c r="AM195" s="1"/>
      <c r="AN195" s="1"/>
      <c r="AO195" s="1"/>
      <c r="AP195" s="1"/>
      <c r="AQ195" s="1"/>
    </row>
    <row r="196" customFormat="false" ht="12.75" hidden="false" customHeight="true" outlineLevel="0" collapsed="false">
      <c r="A196" s="457" t="n">
        <v>35335</v>
      </c>
      <c r="B196" s="458"/>
      <c r="D196" s="459"/>
      <c r="E196" s="70"/>
      <c r="F196" s="70"/>
      <c r="G196" s="1"/>
      <c r="H196" s="1"/>
      <c r="I196" s="460"/>
      <c r="J196" s="456"/>
      <c r="AF196" s="70"/>
      <c r="AH196" s="70"/>
      <c r="AI196" s="4"/>
      <c r="AJ196" s="222"/>
      <c r="AK196" s="2"/>
    </row>
    <row r="197" customFormat="false" ht="12.75" hidden="false" customHeight="true" outlineLevel="0" collapsed="false">
      <c r="A197" s="457" t="n">
        <v>35367</v>
      </c>
      <c r="B197" s="458"/>
      <c r="D197" s="459"/>
      <c r="E197" s="70"/>
      <c r="F197" s="70"/>
      <c r="G197" s="1"/>
      <c r="H197" s="1"/>
      <c r="I197" s="460"/>
      <c r="J197" s="456"/>
      <c r="AF197" s="70"/>
      <c r="AH197" s="70"/>
      <c r="AI197" s="4"/>
      <c r="AJ197" s="222"/>
      <c r="AK197" s="2"/>
    </row>
    <row r="198" customFormat="false" ht="12.75" hidden="false" customHeight="true" outlineLevel="0" collapsed="false">
      <c r="A198" s="457" t="n">
        <v>35399</v>
      </c>
      <c r="B198" s="458"/>
      <c r="D198" s="459"/>
      <c r="E198" s="70"/>
      <c r="F198" s="70"/>
      <c r="G198" s="1"/>
      <c r="H198" s="1"/>
      <c r="I198" s="460"/>
      <c r="J198" s="456"/>
      <c r="AF198" s="70"/>
      <c r="AH198" s="70"/>
      <c r="AI198" s="4"/>
      <c r="AJ198" s="222"/>
      <c r="AK198" s="2"/>
    </row>
    <row r="199" customFormat="false" ht="12.75" hidden="false" customHeight="true" outlineLevel="0" collapsed="false">
      <c r="A199" s="457" t="n">
        <v>35430</v>
      </c>
      <c r="B199" s="458"/>
      <c r="D199" s="459"/>
      <c r="E199" s="70"/>
      <c r="F199" s="70"/>
      <c r="G199" s="1"/>
      <c r="H199" s="1"/>
      <c r="I199" s="460"/>
      <c r="J199" s="456"/>
      <c r="AI199" s="1"/>
      <c r="AJ199" s="222"/>
      <c r="AK199" s="2"/>
    </row>
    <row r="200" customFormat="false" ht="12.75" hidden="false" customHeight="true" outlineLevel="0" collapsed="false">
      <c r="A200" s="457" t="n">
        <v>35431</v>
      </c>
      <c r="B200" s="458"/>
      <c r="D200" s="459"/>
      <c r="E200" s="70"/>
      <c r="F200" s="70"/>
      <c r="G200" s="1"/>
      <c r="H200" s="1"/>
      <c r="I200" s="460"/>
      <c r="J200" s="456"/>
      <c r="AG200" s="1"/>
      <c r="AH200" s="9"/>
      <c r="AI200" s="9"/>
      <c r="AJ200" s="1"/>
      <c r="AK200" s="1"/>
    </row>
    <row r="201" customFormat="false" ht="12.75" hidden="false" customHeight="true" outlineLevel="0" collapsed="false">
      <c r="A201" s="457" t="n">
        <v>35462</v>
      </c>
      <c r="B201" s="458"/>
      <c r="D201" s="459"/>
      <c r="E201" s="70"/>
      <c r="F201" s="70"/>
      <c r="G201" s="1"/>
      <c r="H201" s="1"/>
      <c r="I201" s="460"/>
      <c r="J201" s="456"/>
      <c r="K201" s="1"/>
      <c r="L201" s="1"/>
      <c r="M201" s="1"/>
      <c r="N201" s="1"/>
    </row>
    <row r="202" customFormat="false" ht="12.75" hidden="false" customHeight="true" outlineLevel="0" collapsed="false">
      <c r="A202" s="457" t="n">
        <v>35490</v>
      </c>
      <c r="B202" s="458"/>
      <c r="D202" s="459"/>
      <c r="E202" s="70"/>
      <c r="F202" s="70"/>
      <c r="G202" s="1"/>
      <c r="H202" s="1"/>
      <c r="I202" s="460"/>
      <c r="J202" s="456"/>
      <c r="K202" s="1"/>
      <c r="L202" s="1"/>
      <c r="M202" s="1"/>
      <c r="N202" s="1"/>
    </row>
    <row r="203" customFormat="false" ht="12.75" hidden="false" customHeight="true" outlineLevel="0" collapsed="false">
      <c r="A203" s="457" t="n">
        <v>35521</v>
      </c>
      <c r="B203" s="462" t="n">
        <f aca="false">E87+E88</f>
        <v>0</v>
      </c>
      <c r="D203" s="459"/>
      <c r="E203" s="70"/>
      <c r="F203" s="70"/>
      <c r="G203" s="1"/>
      <c r="H203" s="1"/>
      <c r="I203" s="460"/>
      <c r="J203" s="456"/>
      <c r="K203" s="1"/>
      <c r="L203" s="1"/>
      <c r="M203" s="1"/>
      <c r="N203" s="1"/>
    </row>
    <row r="204" customFormat="false" ht="12.75" hidden="false" customHeight="true" outlineLevel="0" collapsed="false">
      <c r="A204" s="457" t="n">
        <v>35551</v>
      </c>
      <c r="B204" s="462"/>
      <c r="D204" s="459"/>
      <c r="E204" s="70"/>
      <c r="F204" s="70"/>
      <c r="G204" s="1"/>
      <c r="H204" s="1"/>
      <c r="I204" s="460"/>
      <c r="J204" s="456"/>
      <c r="K204" s="1"/>
      <c r="L204" s="1"/>
      <c r="M204" s="1"/>
      <c r="N204" s="1"/>
    </row>
    <row r="205" customFormat="false" ht="12.75" hidden="false" customHeight="true" outlineLevel="0" collapsed="false">
      <c r="A205" s="457" t="n">
        <v>35582</v>
      </c>
      <c r="B205" s="462"/>
      <c r="D205" s="459"/>
      <c r="E205" s="70"/>
      <c r="F205" s="70"/>
      <c r="G205" s="1"/>
      <c r="H205" s="1"/>
      <c r="I205" s="460"/>
      <c r="J205" s="456"/>
      <c r="K205" s="1"/>
      <c r="L205" s="1"/>
      <c r="M205" s="1"/>
      <c r="N205" s="1"/>
    </row>
    <row r="206" customFormat="false" ht="12.75" hidden="false" customHeight="true" outlineLevel="0" collapsed="false">
      <c r="A206" s="457" t="n">
        <v>35612</v>
      </c>
      <c r="B206" s="462"/>
      <c r="D206" s="459"/>
      <c r="E206" s="70"/>
      <c r="F206" s="70"/>
      <c r="G206" s="1"/>
      <c r="H206" s="1"/>
      <c r="I206" s="460"/>
      <c r="J206" s="456"/>
      <c r="K206" s="1"/>
      <c r="L206" s="1"/>
      <c r="M206" s="1"/>
      <c r="N206" s="1"/>
    </row>
    <row r="207" customFormat="false" ht="12.75" hidden="false" customHeight="true" outlineLevel="0" collapsed="false">
      <c r="A207" s="457" t="n">
        <v>35643</v>
      </c>
      <c r="B207" s="462"/>
      <c r="D207" s="459"/>
      <c r="E207" s="70"/>
      <c r="F207" s="70"/>
      <c r="G207" s="1"/>
      <c r="H207" s="1"/>
      <c r="I207" s="460"/>
      <c r="J207" s="456"/>
      <c r="K207" s="1"/>
      <c r="L207" s="1"/>
      <c r="M207" s="1"/>
      <c r="N207" s="1"/>
    </row>
    <row r="208" customFormat="false" ht="12.75" hidden="false" customHeight="true" outlineLevel="0" collapsed="false">
      <c r="A208" s="457" t="n">
        <v>35674</v>
      </c>
      <c r="B208" s="462"/>
      <c r="D208" s="459"/>
      <c r="E208" s="70"/>
      <c r="F208" s="70"/>
      <c r="G208" s="1"/>
      <c r="H208" s="1"/>
      <c r="I208" s="460"/>
      <c r="J208" s="456"/>
      <c r="K208" s="1"/>
      <c r="L208" s="1"/>
      <c r="M208" s="1"/>
      <c r="N208" s="1"/>
    </row>
    <row r="209" customFormat="false" ht="12.75" hidden="false" customHeight="true" outlineLevel="0" collapsed="false">
      <c r="A209" s="457" t="n">
        <v>35704</v>
      </c>
      <c r="B209" s="462"/>
      <c r="D209" s="459"/>
      <c r="E209" s="70"/>
      <c r="F209" s="70"/>
      <c r="G209" s="1"/>
      <c r="H209" s="1"/>
      <c r="I209" s="460"/>
      <c r="J209" s="456"/>
      <c r="K209" s="1"/>
      <c r="L209" s="1"/>
      <c r="M209" s="1"/>
      <c r="N209" s="1"/>
    </row>
    <row r="210" customFormat="false" ht="12.75" hidden="false" customHeight="true" outlineLevel="0" collapsed="false">
      <c r="A210" s="457" t="n">
        <v>35735</v>
      </c>
      <c r="B210" s="462"/>
      <c r="D210" s="459"/>
      <c r="E210" s="70"/>
      <c r="F210" s="70"/>
      <c r="G210" s="1"/>
      <c r="H210" s="1"/>
      <c r="I210" s="460"/>
      <c r="J210" s="456"/>
      <c r="K210" s="1"/>
      <c r="L210" s="1"/>
      <c r="M210" s="1"/>
      <c r="N210" s="1"/>
    </row>
    <row r="211" customFormat="false" ht="12.75" hidden="false" customHeight="true" outlineLevel="0" collapsed="false">
      <c r="A211" s="457" t="n">
        <v>35765</v>
      </c>
      <c r="B211" s="462"/>
      <c r="D211" s="459"/>
      <c r="E211" s="70"/>
      <c r="F211" s="70"/>
      <c r="G211" s="1"/>
      <c r="H211" s="1"/>
      <c r="I211" s="460"/>
      <c r="J211" s="456"/>
      <c r="K211" s="1"/>
      <c r="L211" s="1"/>
      <c r="M211" s="1"/>
      <c r="N211" s="1"/>
    </row>
    <row r="212" customFormat="false" ht="12.75" hidden="false" customHeight="true" outlineLevel="0" collapsed="false">
      <c r="A212" s="457" t="n">
        <v>35796</v>
      </c>
      <c r="B212" s="456"/>
      <c r="D212" s="459"/>
      <c r="E212" s="70"/>
      <c r="F212" s="70"/>
      <c r="G212" s="1"/>
      <c r="H212" s="1"/>
      <c r="I212" s="460"/>
      <c r="J212" s="456"/>
      <c r="K212" s="1"/>
      <c r="L212" s="1"/>
      <c r="M212" s="1"/>
      <c r="N212" s="1"/>
    </row>
    <row r="213" customFormat="false" ht="12.75" hidden="false" customHeight="true" outlineLevel="0" collapsed="false">
      <c r="A213" s="457" t="n">
        <v>35827</v>
      </c>
      <c r="B213" s="456" t="n">
        <f aca="false">E87+E88+E99</f>
        <v>0</v>
      </c>
      <c r="D213" s="459"/>
      <c r="E213" s="70"/>
      <c r="F213" s="70"/>
      <c r="G213" s="1"/>
      <c r="H213" s="1"/>
      <c r="I213" s="460"/>
      <c r="J213" s="456"/>
      <c r="K213" s="1"/>
      <c r="L213" s="1"/>
      <c r="M213" s="1"/>
      <c r="N213" s="1"/>
    </row>
    <row r="214" customFormat="false" ht="12.75" hidden="false" customHeight="true" outlineLevel="0" collapsed="false">
      <c r="A214" s="457" t="n">
        <v>35855</v>
      </c>
      <c r="B214" s="456"/>
      <c r="D214" s="459"/>
      <c r="E214" s="70"/>
      <c r="F214" s="70"/>
      <c r="G214" s="1"/>
      <c r="H214" s="1"/>
      <c r="I214" s="460"/>
      <c r="J214" s="456"/>
      <c r="K214" s="1"/>
      <c r="L214" s="1"/>
      <c r="M214" s="1"/>
      <c r="N214" s="1"/>
    </row>
    <row r="215" customFormat="false" ht="12.75" hidden="false" customHeight="true" outlineLevel="0" collapsed="false">
      <c r="A215" s="457" t="n">
        <v>35886</v>
      </c>
      <c r="B215" s="456"/>
      <c r="D215" s="459"/>
      <c r="E215" s="70"/>
      <c r="F215" s="70"/>
      <c r="G215" s="1"/>
      <c r="H215" s="1"/>
      <c r="I215" s="460"/>
      <c r="J215" s="456"/>
      <c r="K215" s="1"/>
      <c r="L215" s="1"/>
      <c r="M215" s="1"/>
      <c r="N215" s="1"/>
    </row>
    <row r="216" customFormat="false" ht="12.75" hidden="false" customHeight="true" outlineLevel="0" collapsed="false">
      <c r="A216" s="457" t="n">
        <v>35916</v>
      </c>
      <c r="B216" s="456"/>
      <c r="D216" s="459"/>
      <c r="E216" s="70"/>
      <c r="F216" s="70"/>
      <c r="G216" s="1"/>
      <c r="H216" s="1"/>
      <c r="I216" s="460"/>
      <c r="J216" s="456"/>
      <c r="K216" s="1"/>
      <c r="L216" s="1"/>
      <c r="M216" s="1"/>
      <c r="N216" s="1"/>
    </row>
    <row r="217" customFormat="false" ht="12.75" hidden="false" customHeight="true" outlineLevel="0" collapsed="false">
      <c r="A217" s="457" t="n">
        <v>35947</v>
      </c>
      <c r="B217" s="456"/>
      <c r="D217" s="459"/>
      <c r="E217" s="70"/>
      <c r="F217" s="70"/>
      <c r="G217" s="1"/>
      <c r="H217" s="1"/>
      <c r="I217" s="460"/>
      <c r="J217" s="456"/>
      <c r="K217" s="1"/>
      <c r="L217" s="1"/>
      <c r="M217" s="1"/>
      <c r="N217" s="1"/>
    </row>
    <row r="218" customFormat="false" ht="12.75" hidden="false" customHeight="true" outlineLevel="0" collapsed="false">
      <c r="A218" s="457"/>
      <c r="B218" s="456"/>
      <c r="D218" s="459"/>
      <c r="E218" s="70"/>
      <c r="F218" s="70"/>
      <c r="G218" s="1"/>
      <c r="H218" s="1"/>
      <c r="I218" s="460"/>
      <c r="J218" s="456"/>
      <c r="K218" s="1"/>
      <c r="L218" s="1"/>
      <c r="M218" s="1"/>
      <c r="N218" s="1"/>
    </row>
    <row r="219" customFormat="false" ht="12.75" hidden="false" customHeight="true" outlineLevel="0" collapsed="false">
      <c r="A219" s="457"/>
      <c r="B219" s="463"/>
      <c r="D219" s="459"/>
      <c r="E219" s="70"/>
      <c r="F219" s="70"/>
      <c r="G219" s="1"/>
      <c r="H219" s="1"/>
      <c r="I219" s="460"/>
      <c r="J219" s="463"/>
      <c r="K219" s="1"/>
      <c r="L219" s="1"/>
      <c r="M219" s="1"/>
      <c r="N219" s="1"/>
    </row>
    <row r="220" customFormat="false" ht="12.75" hidden="false" customHeight="true" outlineLevel="0" collapsed="false">
      <c r="A220" s="464" t="s">
        <v>76</v>
      </c>
      <c r="B220" s="465" t="n">
        <f aca="false">SUM(B187:B219)</f>
        <v>0</v>
      </c>
      <c r="D220" s="466"/>
      <c r="E220" s="70"/>
      <c r="F220" s="70"/>
      <c r="G220" s="1"/>
      <c r="H220" s="1"/>
      <c r="I220" s="467" t="s">
        <v>268</v>
      </c>
      <c r="J220" s="465" t="n">
        <f aca="false">SUM(J187:J219)</f>
        <v>0</v>
      </c>
      <c r="K220" s="1"/>
      <c r="L220" s="1"/>
      <c r="M220" s="1"/>
      <c r="N220" s="1"/>
    </row>
    <row r="221" customFormat="false" ht="12.75" hidden="false" customHeight="true" outlineLevel="0" collapsed="false">
      <c r="A221" s="468"/>
      <c r="B221" s="434"/>
      <c r="D221" s="469"/>
      <c r="E221" s="432"/>
      <c r="F221" s="432"/>
      <c r="G221" s="432"/>
      <c r="H221" s="432"/>
      <c r="I221" s="432"/>
      <c r="J221" s="434"/>
      <c r="K221" s="1"/>
      <c r="L221" s="1"/>
      <c r="M221" s="1"/>
      <c r="N221" s="1"/>
    </row>
    <row r="222" customFormat="false" ht="12.75" hidden="false" customHeight="true" outlineLevel="0" collapsed="false">
      <c r="A222" s="70"/>
      <c r="B222" s="70"/>
      <c r="D222" s="176"/>
      <c r="E222" s="70"/>
      <c r="F222" s="70"/>
      <c r="G222" s="70"/>
      <c r="H222" s="70"/>
      <c r="I222" s="70"/>
      <c r="J222" s="70"/>
      <c r="K222" s="1"/>
      <c r="L222" s="1"/>
      <c r="M222" s="1"/>
      <c r="N222" s="1"/>
    </row>
    <row r="223" customFormat="false" ht="12.75" hidden="false" customHeight="true" outlineLevel="0" collapsed="false">
      <c r="A223" s="70"/>
      <c r="B223" s="70"/>
      <c r="D223" s="176"/>
      <c r="E223" s="70"/>
      <c r="F223" s="70"/>
      <c r="G223" s="70"/>
      <c r="H223" s="70"/>
      <c r="I223" s="70"/>
      <c r="J223" s="70"/>
      <c r="K223" s="1"/>
      <c r="L223" s="1"/>
      <c r="M223" s="1"/>
      <c r="N223" s="1"/>
    </row>
    <row r="224" customFormat="false" ht="12.75" hidden="false" customHeight="true" outlineLevel="0" collapsed="false">
      <c r="A224" s="1"/>
      <c r="B224" s="1"/>
      <c r="C224" s="1"/>
      <c r="D224" s="1"/>
      <c r="E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</row>
    <row r="225" customFormat="false" ht="12.75" hidden="false" customHeight="true" outlineLevel="0" collapsed="false">
      <c r="A225" s="470" t="s">
        <v>269</v>
      </c>
      <c r="B225" s="471"/>
      <c r="C225" s="471"/>
      <c r="D225" s="471"/>
      <c r="E225" s="471"/>
      <c r="F225" s="471"/>
      <c r="G225" s="471"/>
      <c r="H225" s="471"/>
      <c r="I225" s="471"/>
      <c r="J225" s="471"/>
      <c r="K225" s="471"/>
      <c r="L225" s="471"/>
      <c r="M225" s="472"/>
      <c r="N225" s="70"/>
      <c r="P225" s="1"/>
      <c r="Q225" s="1"/>
      <c r="R225" s="1"/>
      <c r="S225" s="1"/>
    </row>
    <row r="226" customFormat="false" ht="12.75" hidden="false" customHeight="true" outlineLevel="0" collapsed="false">
      <c r="A226" s="473" t="s">
        <v>265</v>
      </c>
      <c r="B226" s="474" t="s">
        <v>270</v>
      </c>
      <c r="C226" s="475" t="s">
        <v>271</v>
      </c>
      <c r="D226" s="476" t="s">
        <v>266</v>
      </c>
      <c r="E226" s="476"/>
      <c r="F226" s="476"/>
      <c r="G226" s="476"/>
      <c r="H226" s="476"/>
      <c r="I226" s="476"/>
      <c r="J226" s="476"/>
      <c r="K226" s="476"/>
      <c r="L226" s="476"/>
      <c r="M226" s="477" t="s">
        <v>264</v>
      </c>
      <c r="N226" s="1"/>
      <c r="P226" s="1"/>
      <c r="Q226" s="1"/>
      <c r="R226" s="1"/>
      <c r="S226" s="1"/>
    </row>
    <row r="227" customFormat="false" ht="12.75" hidden="false" customHeight="true" outlineLevel="0" collapsed="false">
      <c r="A227" s="478"/>
      <c r="B227" s="479"/>
      <c r="C227" s="460"/>
      <c r="D227" s="70"/>
      <c r="E227" s="70"/>
      <c r="F227" s="70"/>
      <c r="G227" s="70"/>
      <c r="H227" s="70"/>
      <c r="I227" s="70"/>
      <c r="J227" s="70"/>
      <c r="K227" s="70"/>
      <c r="L227" s="70"/>
      <c r="M227" s="480"/>
      <c r="N227" s="1"/>
      <c r="P227" s="1"/>
      <c r="Q227" s="1"/>
      <c r="R227" s="1"/>
      <c r="S227" s="1"/>
    </row>
    <row r="228" customFormat="false" ht="12.75" hidden="false" customHeight="true" outlineLevel="0" collapsed="false">
      <c r="A228" s="478"/>
      <c r="B228" s="479"/>
      <c r="C228" s="460"/>
      <c r="D228" s="70"/>
      <c r="E228" s="70"/>
      <c r="F228" s="70"/>
      <c r="G228" s="70"/>
      <c r="H228" s="70"/>
      <c r="I228" s="70"/>
      <c r="J228" s="70"/>
      <c r="K228" s="70"/>
      <c r="L228" s="70"/>
      <c r="M228" s="480"/>
      <c r="N228" s="1"/>
      <c r="P228" s="1"/>
      <c r="Q228" s="1"/>
      <c r="R228" s="1"/>
      <c r="S228" s="1"/>
    </row>
    <row r="229" customFormat="false" ht="12.75" hidden="false" customHeight="true" outlineLevel="0" collapsed="false">
      <c r="A229" s="478"/>
      <c r="B229" s="479"/>
      <c r="C229" s="460"/>
      <c r="D229" s="70"/>
      <c r="E229" s="70"/>
      <c r="F229" s="70"/>
      <c r="G229" s="70"/>
      <c r="H229" s="70"/>
      <c r="I229" s="70"/>
      <c r="J229" s="70"/>
      <c r="K229" s="70"/>
      <c r="L229" s="70"/>
      <c r="M229" s="480"/>
      <c r="N229" s="1"/>
      <c r="P229" s="1"/>
      <c r="Q229" s="1"/>
      <c r="R229" s="1"/>
      <c r="S229" s="1"/>
    </row>
    <row r="230" customFormat="false" ht="12.75" hidden="false" customHeight="true" outlineLevel="0" collapsed="false">
      <c r="A230" s="478"/>
      <c r="B230" s="479"/>
      <c r="C230" s="460"/>
      <c r="D230" s="70"/>
      <c r="E230" s="70"/>
      <c r="F230" s="70"/>
      <c r="G230" s="70"/>
      <c r="H230" s="70"/>
      <c r="I230" s="70"/>
      <c r="J230" s="70"/>
      <c r="K230" s="70"/>
      <c r="L230" s="70"/>
      <c r="M230" s="480"/>
      <c r="N230" s="1"/>
      <c r="P230" s="1"/>
      <c r="Q230" s="1"/>
      <c r="R230" s="1"/>
      <c r="S230" s="1"/>
    </row>
    <row r="231" customFormat="false" ht="12.75" hidden="false" customHeight="true" outlineLevel="0" collapsed="false">
      <c r="A231" s="478"/>
      <c r="B231" s="479"/>
      <c r="C231" s="460"/>
      <c r="D231" s="70"/>
      <c r="E231" s="70"/>
      <c r="F231" s="70"/>
      <c r="G231" s="70"/>
      <c r="H231" s="70"/>
      <c r="I231" s="70"/>
      <c r="J231" s="70"/>
      <c r="K231" s="70"/>
      <c r="L231" s="70"/>
      <c r="M231" s="480"/>
      <c r="N231" s="1"/>
      <c r="P231" s="1"/>
      <c r="Q231" s="1"/>
      <c r="R231" s="1"/>
      <c r="S231" s="1"/>
    </row>
    <row r="232" customFormat="false" ht="12.75" hidden="false" customHeight="true" outlineLevel="0" collapsed="false">
      <c r="A232" s="478"/>
      <c r="B232" s="479"/>
      <c r="C232" s="460"/>
      <c r="D232" s="70"/>
      <c r="E232" s="70"/>
      <c r="F232" s="70"/>
      <c r="G232" s="70"/>
      <c r="H232" s="70"/>
      <c r="I232" s="70"/>
      <c r="J232" s="70"/>
      <c r="K232" s="70"/>
      <c r="L232" s="70"/>
      <c r="M232" s="480"/>
      <c r="N232" s="1"/>
    </row>
    <row r="233" customFormat="false" ht="12.75" hidden="false" customHeight="true" outlineLevel="0" collapsed="false">
      <c r="A233" s="478"/>
      <c r="B233" s="479"/>
      <c r="C233" s="460"/>
      <c r="D233" s="70"/>
      <c r="E233" s="70"/>
      <c r="F233" s="70"/>
      <c r="G233" s="70"/>
      <c r="H233" s="70"/>
      <c r="I233" s="70"/>
      <c r="J233" s="70"/>
      <c r="K233" s="70"/>
      <c r="L233" s="70"/>
      <c r="M233" s="480"/>
      <c r="N233" s="1"/>
    </row>
    <row r="234" customFormat="false" ht="12.75" hidden="false" customHeight="true" outlineLevel="0" collapsed="false">
      <c r="A234" s="478"/>
      <c r="B234" s="479"/>
      <c r="C234" s="460"/>
      <c r="D234" s="70"/>
      <c r="E234" s="70"/>
      <c r="F234" s="70"/>
      <c r="G234" s="70"/>
      <c r="H234" s="70"/>
      <c r="I234" s="70"/>
      <c r="J234" s="70"/>
      <c r="K234" s="70"/>
      <c r="L234" s="70"/>
      <c r="M234" s="480"/>
      <c r="N234" s="1"/>
    </row>
    <row r="235" customFormat="false" ht="12.75" hidden="false" customHeight="true" outlineLevel="0" collapsed="false">
      <c r="A235" s="478"/>
      <c r="B235" s="479"/>
      <c r="C235" s="460"/>
      <c r="D235" s="70"/>
      <c r="E235" s="70"/>
      <c r="F235" s="70"/>
      <c r="G235" s="70"/>
      <c r="H235" s="70"/>
      <c r="I235" s="70"/>
      <c r="J235" s="70"/>
      <c r="K235" s="70"/>
      <c r="L235" s="70"/>
      <c r="M235" s="480"/>
      <c r="N235" s="1"/>
    </row>
    <row r="236" customFormat="false" ht="12.75" hidden="false" customHeight="true" outlineLevel="0" collapsed="false">
      <c r="A236" s="478"/>
      <c r="B236" s="479"/>
      <c r="C236" s="460"/>
      <c r="D236" s="70"/>
      <c r="E236" s="70"/>
      <c r="F236" s="70"/>
      <c r="G236" s="70"/>
      <c r="H236" s="70"/>
      <c r="I236" s="70"/>
      <c r="J236" s="70"/>
      <c r="K236" s="70"/>
      <c r="L236" s="70"/>
      <c r="M236" s="480"/>
      <c r="N236" s="1"/>
    </row>
    <row r="237" customFormat="false" ht="12.75" hidden="false" customHeight="true" outlineLevel="0" collapsed="false">
      <c r="A237" s="478"/>
      <c r="B237" s="479"/>
      <c r="C237" s="460"/>
      <c r="D237" s="70"/>
      <c r="E237" s="70"/>
      <c r="F237" s="70"/>
      <c r="G237" s="70"/>
      <c r="H237" s="70"/>
      <c r="I237" s="70"/>
      <c r="J237" s="70"/>
      <c r="K237" s="70"/>
      <c r="L237" s="70"/>
      <c r="M237" s="480"/>
      <c r="N237" s="1"/>
    </row>
    <row r="238" customFormat="false" ht="12.75" hidden="false" customHeight="true" outlineLevel="0" collapsed="false">
      <c r="A238" s="478"/>
      <c r="B238" s="479"/>
      <c r="C238" s="460"/>
      <c r="D238" s="70"/>
      <c r="E238" s="70"/>
      <c r="F238" s="70"/>
      <c r="G238" s="70"/>
      <c r="H238" s="70"/>
      <c r="I238" s="70"/>
      <c r="J238" s="70"/>
      <c r="K238" s="70"/>
      <c r="L238" s="70"/>
      <c r="M238" s="480"/>
      <c r="N238" s="1"/>
    </row>
    <row r="239" customFormat="false" ht="12.75" hidden="false" customHeight="true" outlineLevel="0" collapsed="false">
      <c r="A239" s="478"/>
      <c r="B239" s="479"/>
      <c r="C239" s="460"/>
      <c r="D239" s="70"/>
      <c r="E239" s="70"/>
      <c r="F239" s="70"/>
      <c r="G239" s="70"/>
      <c r="H239" s="70"/>
      <c r="I239" s="70"/>
      <c r="J239" s="70"/>
      <c r="K239" s="70"/>
      <c r="L239" s="70"/>
      <c r="M239" s="480"/>
      <c r="N239" s="1"/>
    </row>
    <row r="240" customFormat="false" ht="12.75" hidden="false" customHeight="true" outlineLevel="0" collapsed="false">
      <c r="A240" s="478"/>
      <c r="B240" s="479"/>
      <c r="C240" s="460"/>
      <c r="D240" s="70"/>
      <c r="E240" s="70"/>
      <c r="F240" s="70"/>
      <c r="G240" s="70"/>
      <c r="H240" s="70"/>
      <c r="I240" s="70"/>
      <c r="J240" s="70"/>
      <c r="K240" s="70"/>
      <c r="L240" s="70"/>
      <c r="M240" s="480"/>
      <c r="N240" s="1"/>
    </row>
    <row r="241" customFormat="false" ht="12.75" hidden="false" customHeight="true" outlineLevel="0" collapsed="false">
      <c r="A241" s="478"/>
      <c r="B241" s="481"/>
      <c r="C241" s="460"/>
      <c r="D241" s="70"/>
      <c r="E241" s="70"/>
      <c r="F241" s="70"/>
      <c r="G241" s="70"/>
      <c r="H241" s="70"/>
      <c r="I241" s="70"/>
      <c r="J241" s="70"/>
      <c r="K241" s="70"/>
      <c r="L241" s="70"/>
      <c r="M241" s="480"/>
      <c r="N241" s="1"/>
    </row>
    <row r="242" customFormat="false" ht="12.75" hidden="false" customHeight="true" outlineLevel="0" collapsed="false">
      <c r="A242" s="478"/>
      <c r="B242" s="481"/>
      <c r="C242" s="460"/>
      <c r="D242" s="70"/>
      <c r="E242" s="70"/>
      <c r="F242" s="70"/>
      <c r="G242" s="70"/>
      <c r="H242" s="70"/>
      <c r="I242" s="70"/>
      <c r="J242" s="70"/>
      <c r="K242" s="70"/>
      <c r="L242" s="70"/>
      <c r="M242" s="480"/>
      <c r="N242" s="1"/>
    </row>
    <row r="243" customFormat="false" ht="12.75" hidden="false" customHeight="true" outlineLevel="0" collapsed="false">
      <c r="A243" s="478"/>
      <c r="B243" s="481"/>
      <c r="C243" s="460"/>
      <c r="D243" s="70"/>
      <c r="E243" s="70"/>
      <c r="F243" s="70"/>
      <c r="G243" s="70"/>
      <c r="H243" s="70"/>
      <c r="I243" s="70"/>
      <c r="J243" s="70"/>
      <c r="K243" s="70"/>
      <c r="L243" s="70"/>
      <c r="M243" s="480"/>
      <c r="N243" s="1"/>
    </row>
    <row r="244" customFormat="false" ht="12.75" hidden="false" customHeight="true" outlineLevel="0" collapsed="false">
      <c r="A244" s="478"/>
      <c r="B244" s="482"/>
      <c r="C244" s="460"/>
      <c r="D244" s="70"/>
      <c r="E244" s="70"/>
      <c r="F244" s="70"/>
      <c r="G244" s="70"/>
      <c r="H244" s="70"/>
      <c r="I244" s="70"/>
      <c r="J244" s="70"/>
      <c r="K244" s="70"/>
      <c r="L244" s="70"/>
      <c r="M244" s="480"/>
      <c r="N244" s="1"/>
    </row>
    <row r="245" customFormat="false" ht="12.75" hidden="false" customHeight="true" outlineLevel="0" collapsed="false">
      <c r="A245" s="478"/>
      <c r="B245" s="482"/>
      <c r="C245" s="460"/>
      <c r="D245" s="70"/>
      <c r="E245" s="70"/>
      <c r="F245" s="70"/>
      <c r="G245" s="70"/>
      <c r="H245" s="70"/>
      <c r="I245" s="70"/>
      <c r="J245" s="70"/>
      <c r="K245" s="70"/>
      <c r="L245" s="70"/>
      <c r="M245" s="480"/>
      <c r="N245" s="1"/>
    </row>
    <row r="246" customFormat="false" ht="12.75" hidden="false" customHeight="true" outlineLevel="0" collapsed="false">
      <c r="A246" s="478"/>
      <c r="B246" s="482"/>
      <c r="C246" s="460"/>
      <c r="D246" s="70"/>
      <c r="E246" s="70"/>
      <c r="F246" s="70"/>
      <c r="G246" s="70"/>
      <c r="H246" s="70"/>
      <c r="I246" s="70"/>
      <c r="J246" s="70"/>
      <c r="K246" s="70"/>
      <c r="L246" s="70"/>
      <c r="M246" s="480"/>
      <c r="N246" s="1"/>
    </row>
    <row r="247" customFormat="false" ht="12.75" hidden="false" customHeight="true" outlineLevel="0" collapsed="false">
      <c r="A247" s="478"/>
      <c r="B247" s="482"/>
      <c r="C247" s="460"/>
      <c r="D247" s="70"/>
      <c r="E247" s="70"/>
      <c r="F247" s="70"/>
      <c r="G247" s="70"/>
      <c r="H247" s="70"/>
      <c r="I247" s="70"/>
      <c r="J247" s="70"/>
      <c r="K247" s="70"/>
      <c r="L247" s="70"/>
      <c r="M247" s="480"/>
      <c r="N247" s="1"/>
    </row>
    <row r="248" customFormat="false" ht="12.75" hidden="false" customHeight="true" outlineLevel="0" collapsed="false">
      <c r="A248" s="478"/>
      <c r="B248" s="482"/>
      <c r="C248" s="460"/>
      <c r="D248" s="70"/>
      <c r="E248" s="70"/>
      <c r="F248" s="70"/>
      <c r="G248" s="70"/>
      <c r="H248" s="70"/>
      <c r="I248" s="70"/>
      <c r="J248" s="70"/>
      <c r="K248" s="70"/>
      <c r="L248" s="70"/>
      <c r="M248" s="480"/>
      <c r="N248" s="1"/>
    </row>
    <row r="249" customFormat="false" ht="12.75" hidden="false" customHeight="true" outlineLevel="0" collapsed="false">
      <c r="A249" s="478"/>
      <c r="B249" s="482"/>
      <c r="C249" s="460"/>
      <c r="D249" s="70"/>
      <c r="E249" s="70"/>
      <c r="F249" s="70"/>
      <c r="G249" s="70"/>
      <c r="H249" s="70"/>
      <c r="I249" s="70"/>
      <c r="J249" s="70"/>
      <c r="K249" s="70"/>
      <c r="L249" s="70"/>
      <c r="M249" s="480"/>
      <c r="N249" s="1"/>
    </row>
    <row r="250" customFormat="false" ht="12.75" hidden="false" customHeight="true" outlineLevel="0" collapsed="false">
      <c r="A250" s="478"/>
      <c r="B250" s="483"/>
      <c r="C250" s="460"/>
      <c r="D250" s="70"/>
      <c r="E250" s="70"/>
      <c r="F250" s="70"/>
      <c r="G250" s="70"/>
      <c r="H250" s="70"/>
      <c r="I250" s="70"/>
      <c r="J250" s="70"/>
      <c r="K250" s="70"/>
      <c r="L250" s="467" t="s">
        <v>272</v>
      </c>
      <c r="M250" s="484" t="n">
        <f aca="false">SUM(M227:M249)</f>
        <v>0</v>
      </c>
      <c r="N250" s="1"/>
    </row>
    <row r="251" customFormat="false" ht="12.75" hidden="false" customHeight="true" outlineLevel="0" collapsed="false">
      <c r="A251" s="430"/>
      <c r="B251" s="432"/>
      <c r="C251" s="432"/>
      <c r="D251" s="432"/>
      <c r="E251" s="432"/>
      <c r="F251" s="432"/>
      <c r="G251" s="432"/>
      <c r="H251" s="432"/>
      <c r="I251" s="432"/>
      <c r="J251" s="432"/>
      <c r="K251" s="432"/>
      <c r="L251" s="432"/>
      <c r="M251" s="434"/>
      <c r="N251" s="1"/>
    </row>
    <row r="252" customFormat="false" ht="12.75" hidden="false" customHeight="true" outlineLevel="0" collapsed="false"/>
    <row r="253" customFormat="false" ht="12.75" hidden="false" customHeight="true" outlineLevel="0" collapsed="false"/>
    <row r="254" customFormat="false" ht="12.75" hidden="false" customHeight="true" outlineLevel="0" collapsed="false">
      <c r="D254" s="1"/>
      <c r="E254" s="1"/>
      <c r="F254" s="1"/>
      <c r="G254" s="213"/>
      <c r="H254" s="213"/>
    </row>
    <row r="255" customFormat="false" ht="12.75" hidden="false" customHeight="true" outlineLevel="0" collapsed="false">
      <c r="A255" s="485" t="s">
        <v>273</v>
      </c>
      <c r="B255" s="486"/>
      <c r="C255" s="486"/>
      <c r="D255" s="486"/>
      <c r="E255" s="486"/>
      <c r="F255" s="487"/>
      <c r="G255" s="213"/>
      <c r="H255" s="213"/>
      <c r="I255" s="213"/>
      <c r="J255" s="213"/>
      <c r="K255" s="213"/>
      <c r="L255" s="213"/>
      <c r="M255" s="213"/>
      <c r="N255" s="213"/>
      <c r="O255" s="213"/>
    </row>
    <row r="256" customFormat="false" ht="12.75" hidden="false" customHeight="true" outlineLevel="0" collapsed="false">
      <c r="A256" s="488" t="s">
        <v>274</v>
      </c>
      <c r="B256" s="489" t="s">
        <v>265</v>
      </c>
      <c r="C256" s="490" t="s">
        <v>270</v>
      </c>
      <c r="D256" s="491" t="s">
        <v>271</v>
      </c>
      <c r="E256" s="491"/>
      <c r="F256" s="492" t="s">
        <v>264</v>
      </c>
      <c r="G256" s="493"/>
      <c r="H256" s="493"/>
      <c r="I256" s="213"/>
      <c r="J256" s="213"/>
      <c r="K256" s="213"/>
      <c r="L256" s="213"/>
      <c r="M256" s="213"/>
      <c r="N256" s="213"/>
      <c r="O256" s="213"/>
    </row>
    <row r="257" customFormat="false" ht="12.75" hidden="false" customHeight="true" outlineLevel="0" collapsed="false">
      <c r="A257" s="494"/>
      <c r="B257" s="165"/>
      <c r="C257" s="495"/>
      <c r="D257" s="70"/>
      <c r="E257" s="496"/>
      <c r="F257" s="497"/>
      <c r="G257" s="493"/>
      <c r="H257" s="493"/>
      <c r="I257" s="493"/>
      <c r="J257" s="493"/>
      <c r="K257" s="493"/>
      <c r="L257" s="493"/>
      <c r="M257" s="493"/>
      <c r="N257" s="493"/>
      <c r="O257" s="493"/>
    </row>
    <row r="258" customFormat="false" ht="12.75" hidden="false" customHeight="true" outlineLevel="0" collapsed="false">
      <c r="A258" s="494"/>
      <c r="B258" s="165"/>
      <c r="C258" s="213"/>
      <c r="D258" s="246"/>
      <c r="E258" s="496"/>
      <c r="F258" s="498"/>
      <c r="G258" s="213"/>
      <c r="H258" s="213"/>
      <c r="I258" s="493"/>
      <c r="J258" s="493"/>
      <c r="K258" s="493"/>
      <c r="L258" s="493"/>
      <c r="M258" s="493"/>
      <c r="N258" s="493"/>
      <c r="O258" s="493"/>
    </row>
    <row r="259" customFormat="false" ht="12.75" hidden="false" customHeight="true" outlineLevel="0" collapsed="false">
      <c r="A259" s="494"/>
      <c r="B259" s="165"/>
      <c r="C259" s="213"/>
      <c r="D259" s="246"/>
      <c r="E259" s="496"/>
      <c r="F259" s="499"/>
      <c r="G259" s="213"/>
      <c r="H259" s="213"/>
      <c r="I259" s="213"/>
      <c r="J259" s="213"/>
      <c r="K259" s="213"/>
      <c r="L259" s="213"/>
      <c r="M259" s="213"/>
      <c r="N259" s="213"/>
      <c r="O259" s="213"/>
    </row>
    <row r="260" customFormat="false" ht="12.75" hidden="false" customHeight="true" outlineLevel="0" collapsed="false">
      <c r="A260" s="494"/>
      <c r="B260" s="165"/>
      <c r="C260" s="213"/>
      <c r="D260" s="246"/>
      <c r="E260" s="496"/>
      <c r="F260" s="499"/>
      <c r="G260" s="213"/>
      <c r="H260" s="213"/>
      <c r="I260" s="213"/>
      <c r="J260" s="213"/>
      <c r="K260" s="213"/>
      <c r="L260" s="213"/>
      <c r="M260" s="213"/>
      <c r="N260" s="213"/>
      <c r="O260" s="213"/>
    </row>
    <row r="261" customFormat="false" ht="12.75" hidden="false" customHeight="true" outlineLevel="0" collapsed="false">
      <c r="A261" s="494"/>
      <c r="B261" s="165"/>
      <c r="C261" s="213"/>
      <c r="D261" s="246"/>
      <c r="E261" s="496"/>
      <c r="F261" s="499"/>
      <c r="G261" s="213"/>
      <c r="H261" s="213"/>
      <c r="I261" s="213"/>
      <c r="J261" s="213"/>
      <c r="K261" s="213"/>
      <c r="L261" s="213"/>
      <c r="M261" s="213"/>
      <c r="N261" s="213"/>
      <c r="O261" s="213"/>
    </row>
    <row r="262" customFormat="false" ht="12.75" hidden="false" customHeight="true" outlineLevel="0" collapsed="false">
      <c r="A262" s="494"/>
      <c r="B262" s="165"/>
      <c r="C262" s="213"/>
      <c r="D262" s="246"/>
      <c r="E262" s="496"/>
      <c r="F262" s="499"/>
      <c r="G262" s="213"/>
      <c r="H262" s="213"/>
      <c r="I262" s="213"/>
      <c r="J262" s="213"/>
      <c r="K262" s="213"/>
      <c r="L262" s="213"/>
      <c r="M262" s="213"/>
      <c r="N262" s="213"/>
      <c r="O262" s="213"/>
    </row>
    <row r="263" customFormat="false" ht="12.75" hidden="false" customHeight="true" outlineLevel="0" collapsed="false">
      <c r="A263" s="494"/>
      <c r="B263" s="165"/>
      <c r="C263" s="213"/>
      <c r="D263" s="246"/>
      <c r="E263" s="496"/>
      <c r="F263" s="499"/>
      <c r="G263" s="213"/>
      <c r="H263" s="213"/>
      <c r="I263" s="213"/>
      <c r="J263" s="213"/>
      <c r="K263" s="213"/>
      <c r="L263" s="213"/>
      <c r="M263" s="213"/>
      <c r="N263" s="213"/>
      <c r="O263" s="213"/>
    </row>
    <row r="264" customFormat="false" ht="12.75" hidden="false" customHeight="true" outlineLevel="0" collapsed="false">
      <c r="A264" s="494"/>
      <c r="B264" s="165"/>
      <c r="C264" s="213"/>
      <c r="D264" s="246"/>
      <c r="E264" s="496"/>
      <c r="F264" s="499"/>
      <c r="G264" s="213"/>
      <c r="H264" s="213"/>
      <c r="I264" s="213"/>
      <c r="J264" s="213"/>
      <c r="K264" s="213"/>
      <c r="L264" s="213"/>
      <c r="M264" s="213"/>
      <c r="N264" s="213"/>
      <c r="O264" s="213"/>
    </row>
    <row r="265" customFormat="false" ht="12.75" hidden="false" customHeight="true" outlineLevel="0" collapsed="false">
      <c r="A265" s="494"/>
      <c r="B265" s="165"/>
      <c r="C265" s="213"/>
      <c r="D265" s="246"/>
      <c r="E265" s="496"/>
      <c r="F265" s="499"/>
      <c r="G265" s="213"/>
      <c r="H265" s="213"/>
      <c r="I265" s="213"/>
      <c r="J265" s="213"/>
      <c r="K265" s="213"/>
      <c r="L265" s="213"/>
      <c r="M265" s="213"/>
      <c r="N265" s="213"/>
      <c r="O265" s="213"/>
    </row>
    <row r="266" customFormat="false" ht="12.75" hidden="false" customHeight="true" outlineLevel="0" collapsed="false">
      <c r="A266" s="494"/>
      <c r="B266" s="165"/>
      <c r="C266" s="213"/>
      <c r="D266" s="246"/>
      <c r="E266" s="496"/>
      <c r="F266" s="499"/>
      <c r="G266" s="213"/>
      <c r="H266" s="213"/>
      <c r="I266" s="213"/>
      <c r="J266" s="213"/>
      <c r="K266" s="213"/>
      <c r="L266" s="213"/>
      <c r="M266" s="213"/>
      <c r="N266" s="213"/>
      <c r="O266" s="213"/>
    </row>
    <row r="267" customFormat="false" ht="12.75" hidden="false" customHeight="true" outlineLevel="0" collapsed="false">
      <c r="A267" s="494"/>
      <c r="B267" s="165"/>
      <c r="C267" s="213"/>
      <c r="D267" s="246"/>
      <c r="E267" s="496"/>
      <c r="F267" s="499"/>
      <c r="G267" s="213"/>
      <c r="H267" s="213"/>
      <c r="I267" s="213"/>
      <c r="J267" s="213"/>
      <c r="K267" s="213"/>
      <c r="L267" s="213"/>
      <c r="M267" s="213"/>
      <c r="N267" s="213"/>
      <c r="O267" s="213"/>
    </row>
    <row r="268" customFormat="false" ht="12.75" hidden="false" customHeight="true" outlineLevel="0" collapsed="false">
      <c r="A268" s="494"/>
      <c r="B268" s="165"/>
      <c r="C268" s="213"/>
      <c r="D268" s="246"/>
      <c r="E268" s="496"/>
      <c r="F268" s="499"/>
      <c r="G268" s="213"/>
      <c r="H268" s="213"/>
      <c r="I268" s="213"/>
      <c r="J268" s="213"/>
      <c r="K268" s="213"/>
      <c r="L268" s="213"/>
      <c r="M268" s="213"/>
      <c r="N268" s="213"/>
      <c r="O268" s="213"/>
    </row>
    <row r="269" customFormat="false" ht="12.75" hidden="false" customHeight="true" outlineLevel="0" collapsed="false">
      <c r="A269" s="494"/>
      <c r="B269" s="165"/>
      <c r="C269" s="213"/>
      <c r="D269" s="246"/>
      <c r="E269" s="496"/>
      <c r="F269" s="499"/>
      <c r="G269" s="213"/>
      <c r="H269" s="213"/>
      <c r="I269" s="213"/>
      <c r="J269" s="213"/>
      <c r="K269" s="213"/>
      <c r="L269" s="213"/>
      <c r="M269" s="213"/>
      <c r="N269" s="213"/>
      <c r="O269" s="213"/>
    </row>
    <row r="270" customFormat="false" ht="12.75" hidden="false" customHeight="true" outlineLevel="0" collapsed="false">
      <c r="A270" s="494"/>
      <c r="B270" s="165"/>
      <c r="C270" s="213"/>
      <c r="D270" s="246"/>
      <c r="E270" s="496"/>
      <c r="F270" s="499"/>
      <c r="G270" s="213"/>
      <c r="H270" s="213"/>
      <c r="I270" s="213"/>
      <c r="J270" s="213"/>
      <c r="K270" s="213"/>
      <c r="L270" s="213"/>
      <c r="M270" s="213"/>
      <c r="N270" s="213"/>
      <c r="O270" s="213"/>
    </row>
    <row r="271" customFormat="false" ht="12.75" hidden="false" customHeight="true" outlineLevel="0" collapsed="false">
      <c r="A271" s="494"/>
      <c r="B271" s="165"/>
      <c r="C271" s="213"/>
      <c r="D271" s="246"/>
      <c r="E271" s="496"/>
      <c r="F271" s="499"/>
      <c r="G271" s="213"/>
      <c r="H271" s="213"/>
      <c r="I271" s="213"/>
      <c r="J271" s="213"/>
      <c r="K271" s="213"/>
      <c r="L271" s="213"/>
      <c r="M271" s="213"/>
      <c r="N271" s="213"/>
      <c r="O271" s="213"/>
    </row>
    <row r="272" customFormat="false" ht="12.75" hidden="false" customHeight="true" outlineLevel="0" collapsed="false">
      <c r="A272" s="494"/>
      <c r="B272" s="165"/>
      <c r="C272" s="213"/>
      <c r="D272" s="246"/>
      <c r="E272" s="496"/>
      <c r="F272" s="499"/>
      <c r="G272" s="213"/>
      <c r="H272" s="213"/>
      <c r="I272" s="213"/>
      <c r="J272" s="213"/>
      <c r="K272" s="213"/>
      <c r="L272" s="213"/>
      <c r="M272" s="213"/>
      <c r="N272" s="213"/>
      <c r="O272" s="213"/>
    </row>
    <row r="273" customFormat="false" ht="12.75" hidden="false" customHeight="true" outlineLevel="0" collapsed="false">
      <c r="A273" s="494"/>
      <c r="B273" s="165"/>
      <c r="C273" s="213"/>
      <c r="D273" s="246"/>
      <c r="E273" s="496"/>
      <c r="F273" s="499"/>
      <c r="G273" s="213"/>
      <c r="H273" s="213"/>
      <c r="I273" s="213"/>
      <c r="J273" s="213"/>
      <c r="K273" s="213"/>
      <c r="L273" s="213"/>
      <c r="M273" s="213"/>
      <c r="N273" s="213"/>
      <c r="O273" s="213"/>
    </row>
    <row r="274" customFormat="false" ht="12.75" hidden="false" customHeight="true" outlineLevel="0" collapsed="false">
      <c r="A274" s="494"/>
      <c r="B274" s="165"/>
      <c r="C274" s="213"/>
      <c r="D274" s="246"/>
      <c r="E274" s="496"/>
      <c r="F274" s="499"/>
      <c r="G274" s="213"/>
      <c r="H274" s="213"/>
      <c r="I274" s="213"/>
      <c r="J274" s="213"/>
      <c r="K274" s="213"/>
      <c r="L274" s="213"/>
      <c r="M274" s="213"/>
      <c r="N274" s="213"/>
      <c r="O274" s="213"/>
    </row>
    <row r="275" customFormat="false" ht="12.75" hidden="false" customHeight="true" outlineLevel="0" collapsed="false">
      <c r="A275" s="494"/>
      <c r="B275" s="165"/>
      <c r="C275" s="213"/>
      <c r="D275" s="213"/>
      <c r="E275" s="467" t="s">
        <v>275</v>
      </c>
      <c r="F275" s="500" t="n">
        <f aca="false">SUM(F257:F274)</f>
        <v>0</v>
      </c>
      <c r="G275" s="213"/>
      <c r="H275" s="213"/>
      <c r="I275" s="213"/>
      <c r="J275" s="213"/>
      <c r="K275" s="213"/>
      <c r="L275" s="213"/>
      <c r="M275" s="213"/>
      <c r="N275" s="213"/>
      <c r="O275" s="213"/>
    </row>
    <row r="276" customFormat="false" ht="12.75" hidden="false" customHeight="true" outlineLevel="0" collapsed="false">
      <c r="A276" s="501"/>
      <c r="B276" s="502"/>
      <c r="C276" s="503"/>
      <c r="D276" s="503"/>
      <c r="E276" s="504"/>
      <c r="F276" s="505"/>
      <c r="I276" s="213"/>
      <c r="J276" s="213"/>
      <c r="K276" s="213"/>
      <c r="L276" s="213"/>
      <c r="M276" s="213"/>
      <c r="N276" s="213"/>
      <c r="O276" s="213"/>
    </row>
    <row r="277" customFormat="false" ht="12.75" hidden="false" customHeight="true" outlineLevel="0" collapsed="false"/>
  </sheetData>
  <mergeCells count="11">
    <mergeCell ref="G6:H6"/>
    <mergeCell ref="F14:I14"/>
    <mergeCell ref="F34:G34"/>
    <mergeCell ref="A67:B67"/>
    <mergeCell ref="A120:B120"/>
    <mergeCell ref="C131:D131"/>
    <mergeCell ref="E131:G131"/>
    <mergeCell ref="D185:J185"/>
    <mergeCell ref="E186:I186"/>
    <mergeCell ref="D226:L226"/>
    <mergeCell ref="D256:E256"/>
  </mergeCells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drawing r:id="rId2"/>
  <legacyDrawing r:id="rId3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277"/>
  <sheetViews>
    <sheetView showFormulas="false" showGridLines="true" showRowColHeaders="true" showZeros="true" rightToLeft="false" tabSelected="false" showOutlineSymbols="true" defaultGridColor="true" view="normal" topLeftCell="M10" colorId="64" zoomScale="80" zoomScaleNormal="80" zoomScalePageLayoutView="100" workbookViewId="0">
      <selection pane="topLeft" activeCell="C174" activeCellId="0" sqref="C174:I174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49" width="25.41"/>
    <col collapsed="false" customWidth="true" hidden="false" outlineLevel="0" max="2" min="2" style="49" width="17.28"/>
    <col collapsed="false" customWidth="true" hidden="false" outlineLevel="0" max="3" min="3" style="49" width="14.41"/>
    <col collapsed="false" customWidth="true" hidden="false" outlineLevel="0" max="4" min="4" style="49" width="14.85"/>
    <col collapsed="false" customWidth="true" hidden="false" outlineLevel="0" max="5" min="5" style="49" width="17.28"/>
    <col collapsed="false" customWidth="true" hidden="false" outlineLevel="0" max="6" min="6" style="49" width="19.85"/>
    <col collapsed="false" customWidth="true" hidden="false" outlineLevel="0" max="7" min="7" style="49" width="16.99"/>
    <col collapsed="false" customWidth="true" hidden="false" outlineLevel="0" max="8" min="8" style="49" width="16.7"/>
    <col collapsed="false" customWidth="true" hidden="false" outlineLevel="0" max="9" min="9" style="49" width="19.85"/>
    <col collapsed="false" customWidth="true" hidden="false" outlineLevel="0" max="10" min="10" style="49" width="14.85"/>
    <col collapsed="false" customWidth="true" hidden="false" outlineLevel="0" max="11" min="11" style="49" width="16.84"/>
    <col collapsed="false" customWidth="true" hidden="false" outlineLevel="0" max="12" min="12" style="49" width="14.85"/>
    <col collapsed="false" customWidth="true" hidden="false" outlineLevel="0" max="13" min="13" style="49" width="15.28"/>
    <col collapsed="false" customWidth="true" hidden="false" outlineLevel="0" max="18" min="14" style="49" width="14.85"/>
    <col collapsed="false" customWidth="true" hidden="false" outlineLevel="0" max="19" min="19" style="49" width="20.85"/>
    <col collapsed="false" customWidth="true" hidden="false" outlineLevel="0" max="24" min="20" style="49" width="14.85"/>
    <col collapsed="false" customWidth="true" hidden="false" outlineLevel="0" max="25" min="25" style="49" width="15.41"/>
    <col collapsed="false" customWidth="true" hidden="false" outlineLevel="0" max="34" min="26" style="49" width="14.85"/>
    <col collapsed="false" customWidth="true" hidden="false" outlineLevel="0" max="35" min="35" style="49" width="13.85"/>
    <col collapsed="false" customWidth="true" hidden="false" outlineLevel="0" max="36" min="36" style="49" width="15.13"/>
    <col collapsed="false" customWidth="true" hidden="false" outlineLevel="0" max="37" min="37" style="49" width="16.13"/>
    <col collapsed="false" customWidth="true" hidden="false" outlineLevel="0" max="38" min="38" style="49" width="14.56"/>
    <col collapsed="false" customWidth="true" hidden="false" outlineLevel="0" max="39" min="39" style="49" width="11.99"/>
    <col collapsed="false" customWidth="true" hidden="false" outlineLevel="0" max="40" min="40" style="49" width="13.28"/>
    <col collapsed="false" customWidth="true" hidden="false" outlineLevel="0" max="41" min="41" style="49" width="11.56"/>
    <col collapsed="false" customWidth="true" hidden="false" outlineLevel="0" max="42" min="42" style="49" width="14.56"/>
    <col collapsed="false" customWidth="false" hidden="false" outlineLevel="0" max="257" min="43" style="49" width="9.14"/>
  </cols>
  <sheetData>
    <row r="1" customFormat="false" ht="18" hidden="false" customHeight="true" outlineLevel="0" collapsed="false">
      <c r="B1" s="120"/>
      <c r="C1" s="121"/>
      <c r="D1" s="122"/>
      <c r="E1" s="1" t="s">
        <v>102</v>
      </c>
      <c r="F1" s="1"/>
      <c r="G1" s="1"/>
      <c r="H1" s="1"/>
      <c r="I1" s="1"/>
      <c r="J1" s="1"/>
      <c r="K1" s="1"/>
      <c r="L1" s="1"/>
      <c r="M1" s="1"/>
      <c r="N1" s="1"/>
      <c r="O1" s="1"/>
      <c r="P1" s="1"/>
    </row>
    <row r="2" customFormat="false" ht="12.75" hidden="false" customHeight="true" outlineLevel="0" collapsed="false">
      <c r="A2" s="123" t="s">
        <v>103</v>
      </c>
      <c r="B2" s="124"/>
      <c r="D2" s="125"/>
      <c r="E2" s="98" t="s">
        <v>104</v>
      </c>
      <c r="F2" s="1"/>
      <c r="G2" s="1"/>
      <c r="H2" s="1"/>
      <c r="I2" s="1"/>
      <c r="J2" s="1"/>
      <c r="K2" s="1"/>
      <c r="L2" s="1"/>
      <c r="M2" s="1"/>
      <c r="N2" s="1"/>
      <c r="O2" s="1"/>
      <c r="P2" s="1"/>
      <c r="S2" s="1"/>
      <c r="T2" s="1"/>
      <c r="U2" s="1"/>
    </row>
    <row r="3" customFormat="false" ht="12.75" hidden="false" customHeight="true" outlineLevel="0" collapsed="false">
      <c r="A3" s="126" t="s">
        <v>105</v>
      </c>
      <c r="B3" s="127" t="s">
        <v>280</v>
      </c>
      <c r="C3" s="124"/>
      <c r="D3" s="128"/>
      <c r="E3" s="1" t="s">
        <v>107</v>
      </c>
      <c r="F3" s="1"/>
      <c r="G3" s="1"/>
      <c r="H3" s="1"/>
      <c r="I3" s="1"/>
      <c r="J3" s="1"/>
      <c r="K3" s="1"/>
      <c r="L3" s="1"/>
      <c r="M3" s="1"/>
      <c r="N3" s="1"/>
      <c r="O3" s="1"/>
      <c r="P3" s="1"/>
      <c r="S3" s="1"/>
      <c r="T3" s="1"/>
      <c r="U3" s="1"/>
    </row>
    <row r="4" customFormat="false" ht="12.75" hidden="false" customHeight="true" outlineLevel="0" collapsed="false">
      <c r="A4" s="126" t="s">
        <v>108</v>
      </c>
      <c r="B4" s="129" t="n">
        <f aca="false">'WSCC-N'!B4</f>
        <v>37165</v>
      </c>
      <c r="D4" s="130"/>
      <c r="E4" s="1" t="s">
        <v>109</v>
      </c>
      <c r="F4" s="1"/>
      <c r="G4" s="1"/>
      <c r="H4" s="1"/>
      <c r="I4" s="1"/>
      <c r="J4" s="131"/>
      <c r="K4" s="1"/>
      <c r="L4" s="1"/>
      <c r="M4" s="1"/>
      <c r="N4" s="1"/>
      <c r="O4" s="1"/>
      <c r="P4" s="1"/>
      <c r="S4" s="1"/>
      <c r="T4" s="1"/>
      <c r="U4" s="1"/>
    </row>
    <row r="5" customFormat="false" ht="12.75" hidden="false" customHeight="true" outlineLevel="0" collapsed="false">
      <c r="A5" s="126" t="s">
        <v>110</v>
      </c>
      <c r="B5" s="132" t="n">
        <f aca="false">'WSCC-N'!B5</f>
        <v>37195</v>
      </c>
      <c r="C5" s="133"/>
      <c r="J5" s="134"/>
      <c r="K5" s="1"/>
      <c r="S5" s="135"/>
      <c r="T5" s="135"/>
      <c r="U5" s="135"/>
      <c r="V5" s="135"/>
      <c r="W5" s="135"/>
      <c r="X5" s="135"/>
      <c r="Y5" s="135"/>
      <c r="Z5" s="135"/>
      <c r="AA5" s="135"/>
      <c r="AB5" s="135"/>
      <c r="AC5" s="136"/>
      <c r="AD5" s="136"/>
      <c r="AE5" s="136"/>
      <c r="AF5" s="136"/>
      <c r="AG5" s="136"/>
      <c r="AH5" s="136"/>
      <c r="AI5" s="136"/>
      <c r="AJ5" s="136"/>
    </row>
    <row r="6" customFormat="false" ht="12.75" hidden="false" customHeight="true" outlineLevel="0" collapsed="false">
      <c r="A6" s="137"/>
      <c r="B6" s="138"/>
      <c r="C6" s="133"/>
      <c r="D6" s="139" t="s">
        <v>111</v>
      </c>
      <c r="E6" s="1"/>
      <c r="F6" s="140" t="s">
        <v>112</v>
      </c>
      <c r="G6" s="141" t="s">
        <v>113</v>
      </c>
      <c r="H6" s="141"/>
      <c r="I6" s="142" t="s">
        <v>114</v>
      </c>
      <c r="J6" s="143"/>
      <c r="K6" s="1"/>
      <c r="L6" s="1"/>
      <c r="M6" s="1"/>
      <c r="N6" s="144" t="s">
        <v>115</v>
      </c>
      <c r="O6" s="144" t="s">
        <v>116</v>
      </c>
      <c r="P6" s="144" t="s">
        <v>117</v>
      </c>
      <c r="Q6" s="1"/>
      <c r="R6" s="1"/>
      <c r="S6" s="145"/>
      <c r="T6" s="146" t="s">
        <v>118</v>
      </c>
      <c r="U6" s="146" t="s">
        <v>118</v>
      </c>
      <c r="V6" s="147" t="s">
        <v>119</v>
      </c>
      <c r="W6" s="147" t="s">
        <v>120</v>
      </c>
      <c r="X6" s="147" t="s">
        <v>121</v>
      </c>
      <c r="Y6" s="147" t="s">
        <v>122</v>
      </c>
      <c r="Z6" s="147" t="s">
        <v>123</v>
      </c>
      <c r="AA6" s="147" t="s">
        <v>124</v>
      </c>
      <c r="AB6" s="147" t="s">
        <v>80</v>
      </c>
      <c r="AC6" s="147" t="s">
        <v>80</v>
      </c>
      <c r="AD6" s="147" t="s">
        <v>125</v>
      </c>
      <c r="AE6" s="147" t="s">
        <v>41</v>
      </c>
      <c r="AF6" s="147" t="s">
        <v>126</v>
      </c>
      <c r="AG6" s="147" t="s">
        <v>127</v>
      </c>
      <c r="AH6" s="147" t="s">
        <v>126</v>
      </c>
      <c r="AI6" s="147" t="s">
        <v>127</v>
      </c>
      <c r="AJ6" s="147" t="s">
        <v>128</v>
      </c>
    </row>
    <row r="7" customFormat="false" ht="12.75" hidden="false" customHeight="true" outlineLevel="0" collapsed="false">
      <c r="A7" s="148" t="s">
        <v>129</v>
      </c>
      <c r="C7" s="1"/>
      <c r="D7" s="149" t="s">
        <v>130</v>
      </c>
      <c r="E7" s="28" t="s">
        <v>131</v>
      </c>
      <c r="F7" s="150"/>
      <c r="G7" s="151" t="s">
        <v>126</v>
      </c>
      <c r="H7" s="152" t="s">
        <v>127</v>
      </c>
      <c r="I7" s="153" t="s">
        <v>126</v>
      </c>
      <c r="J7" s="154" t="s">
        <v>132</v>
      </c>
      <c r="K7" s="1"/>
      <c r="L7" s="1"/>
      <c r="M7" s="1"/>
      <c r="N7" s="144" t="s">
        <v>133</v>
      </c>
      <c r="O7" s="155"/>
      <c r="P7" s="155"/>
      <c r="Q7" s="1"/>
      <c r="R7" s="1"/>
      <c r="S7" s="156"/>
      <c r="T7" s="157" t="s">
        <v>134</v>
      </c>
      <c r="U7" s="157" t="s">
        <v>135</v>
      </c>
      <c r="V7" s="157" t="s">
        <v>136</v>
      </c>
      <c r="W7" s="157" t="s">
        <v>136</v>
      </c>
      <c r="X7" s="157"/>
      <c r="Y7" s="157" t="s">
        <v>81</v>
      </c>
      <c r="Z7" s="157" t="s">
        <v>81</v>
      </c>
      <c r="AA7" s="157"/>
      <c r="AB7" s="157" t="s">
        <v>137</v>
      </c>
      <c r="AC7" s="157"/>
      <c r="AD7" s="157"/>
      <c r="AE7" s="157"/>
      <c r="AF7" s="157" t="s">
        <v>122</v>
      </c>
      <c r="AG7" s="157" t="s">
        <v>122</v>
      </c>
      <c r="AH7" s="157" t="s">
        <v>123</v>
      </c>
      <c r="AI7" s="157" t="s">
        <v>123</v>
      </c>
      <c r="AJ7" s="157" t="s">
        <v>138</v>
      </c>
    </row>
    <row r="8" customFormat="false" ht="12.75" hidden="false" customHeight="true" outlineLevel="0" collapsed="false">
      <c r="A8" s="49" t="s">
        <v>139</v>
      </c>
      <c r="C8" s="1"/>
      <c r="D8" s="158" t="n">
        <f aca="false">VLOOKUP($B$5,$S$8:$AG$38,2,0)+E8+E9+E10</f>
        <v>0</v>
      </c>
      <c r="E8" s="159"/>
      <c r="F8" s="160" t="s">
        <v>122</v>
      </c>
      <c r="G8" s="161"/>
      <c r="H8" s="161"/>
      <c r="I8" s="162"/>
      <c r="J8" s="163" t="n">
        <f aca="false">H8-I8</f>
        <v>0</v>
      </c>
      <c r="K8" s="1"/>
      <c r="L8" s="1"/>
      <c r="M8" s="1"/>
      <c r="N8" s="164" t="n">
        <v>0</v>
      </c>
      <c r="O8" s="164" t="n">
        <f aca="false">D16-P16</f>
        <v>0</v>
      </c>
      <c r="P8" s="164" t="n">
        <v>0</v>
      </c>
      <c r="Q8" s="1"/>
      <c r="R8" s="1"/>
      <c r="S8" s="165" t="n">
        <f aca="false">B4</f>
        <v>37165</v>
      </c>
      <c r="T8" s="166"/>
      <c r="U8" s="166"/>
      <c r="V8" s="166"/>
      <c r="W8" s="166"/>
      <c r="X8" s="166"/>
      <c r="Y8" s="166"/>
      <c r="Z8" s="166"/>
      <c r="AA8" s="166"/>
      <c r="AB8" s="166"/>
      <c r="AC8" s="166"/>
      <c r="AD8" s="166"/>
      <c r="AE8" s="166"/>
      <c r="AF8" s="166"/>
      <c r="AG8" s="166"/>
      <c r="AH8" s="166"/>
      <c r="AI8" s="166"/>
      <c r="AJ8" s="166"/>
    </row>
    <row r="9" customFormat="false" ht="12.75" hidden="false" customHeight="true" outlineLevel="0" collapsed="false">
      <c r="A9" s="49" t="s">
        <v>140</v>
      </c>
      <c r="C9" s="1"/>
      <c r="D9" s="161" t="n">
        <f aca="false">VLOOKUP($B$5,$S$8:$AG$38,3,0)</f>
        <v>0</v>
      </c>
      <c r="E9" s="125"/>
      <c r="F9" s="160" t="s">
        <v>123</v>
      </c>
      <c r="G9" s="161"/>
      <c r="H9" s="161"/>
      <c r="I9" s="162"/>
      <c r="J9" s="163" t="n">
        <f aca="false">H9-I9</f>
        <v>0</v>
      </c>
      <c r="K9" s="1"/>
      <c r="L9" s="1"/>
      <c r="M9" s="1"/>
      <c r="N9" s="167" t="n">
        <v>0</v>
      </c>
      <c r="O9" s="168"/>
      <c r="P9" s="167" t="n">
        <v>0</v>
      </c>
      <c r="Q9" s="1"/>
      <c r="R9" s="1"/>
      <c r="S9" s="165" t="n">
        <f aca="false">+S8+1</f>
        <v>37166</v>
      </c>
      <c r="T9" s="166"/>
      <c r="U9" s="166"/>
      <c r="V9" s="166"/>
      <c r="W9" s="166"/>
      <c r="X9" s="166"/>
      <c r="Y9" s="166"/>
      <c r="Z9" s="166"/>
      <c r="AA9" s="166"/>
      <c r="AB9" s="166"/>
      <c r="AC9" s="166"/>
      <c r="AD9" s="166"/>
      <c r="AE9" s="166"/>
      <c r="AF9" s="166"/>
      <c r="AG9" s="166"/>
      <c r="AH9" s="166"/>
      <c r="AI9" s="166"/>
      <c r="AJ9" s="166"/>
    </row>
    <row r="10" customFormat="false" ht="12.75" hidden="false" customHeight="true" outlineLevel="0" collapsed="false">
      <c r="A10" s="49" t="s">
        <v>141</v>
      </c>
      <c r="C10" s="1"/>
      <c r="D10" s="169" t="n">
        <v>0</v>
      </c>
      <c r="E10" s="125"/>
      <c r="F10" s="160" t="s">
        <v>142</v>
      </c>
      <c r="G10" s="170" t="n">
        <f aca="false">SUM(G8:G9)</f>
        <v>0</v>
      </c>
      <c r="H10" s="171" t="n">
        <f aca="false">SUM(H8:H9)</f>
        <v>0</v>
      </c>
      <c r="I10" s="171" t="n">
        <v>0</v>
      </c>
      <c r="J10" s="172" t="n">
        <f aca="false">H10-I10</f>
        <v>0</v>
      </c>
      <c r="K10" s="1"/>
      <c r="L10" s="1"/>
      <c r="M10" s="1"/>
      <c r="N10" s="167" t="n">
        <v>0</v>
      </c>
      <c r="O10" s="168"/>
      <c r="P10" s="167" t="n">
        <v>0</v>
      </c>
      <c r="Q10" s="1"/>
      <c r="R10" s="1"/>
      <c r="S10" s="165" t="n">
        <f aca="false">+S9+1</f>
        <v>37167</v>
      </c>
      <c r="T10" s="166"/>
      <c r="U10" s="166"/>
      <c r="V10" s="166"/>
      <c r="W10" s="166"/>
      <c r="X10" s="166"/>
      <c r="Y10" s="166"/>
      <c r="Z10" s="166"/>
      <c r="AA10" s="166"/>
      <c r="AB10" s="166"/>
      <c r="AC10" s="166"/>
      <c r="AD10" s="166"/>
      <c r="AE10" s="166"/>
      <c r="AF10" s="166"/>
      <c r="AG10" s="166"/>
      <c r="AH10" s="166"/>
      <c r="AI10" s="166"/>
      <c r="AJ10" s="166"/>
    </row>
    <row r="11" customFormat="false" ht="12.75" hidden="false" customHeight="true" outlineLevel="0" collapsed="false">
      <c r="A11" s="49" t="s">
        <v>143</v>
      </c>
      <c r="D11" s="169" t="n">
        <v>0</v>
      </c>
      <c r="E11" s="1"/>
      <c r="F11" s="173"/>
      <c r="G11" s="174"/>
      <c r="H11" s="174"/>
      <c r="I11" s="174"/>
      <c r="J11" s="175"/>
      <c r="K11" s="1"/>
      <c r="L11" s="1"/>
      <c r="M11" s="1"/>
      <c r="N11" s="167" t="n">
        <v>0</v>
      </c>
      <c r="O11" s="168"/>
      <c r="P11" s="167" t="n">
        <v>0</v>
      </c>
      <c r="Q11" s="1"/>
      <c r="R11" s="1"/>
      <c r="S11" s="165" t="n">
        <f aca="false">+S10+1</f>
        <v>37168</v>
      </c>
      <c r="T11" s="166"/>
      <c r="U11" s="166"/>
      <c r="V11" s="166"/>
      <c r="W11" s="166"/>
      <c r="X11" s="166"/>
      <c r="Y11" s="166"/>
      <c r="Z11" s="166"/>
      <c r="AA11" s="166"/>
      <c r="AB11" s="166"/>
      <c r="AC11" s="166"/>
      <c r="AD11" s="166"/>
      <c r="AE11" s="166"/>
      <c r="AF11" s="166"/>
      <c r="AG11" s="166"/>
      <c r="AH11" s="166"/>
      <c r="AI11" s="166"/>
      <c r="AJ11" s="166"/>
    </row>
    <row r="12" customFormat="false" ht="12.75" hidden="false" customHeight="true" outlineLevel="0" collapsed="false">
      <c r="A12" s="49" t="s">
        <v>144</v>
      </c>
      <c r="D12" s="169" t="n">
        <v>0</v>
      </c>
      <c r="E12" s="1"/>
      <c r="F12" s="1"/>
      <c r="G12" s="1"/>
      <c r="H12" s="1"/>
      <c r="I12" s="1"/>
      <c r="J12" s="176"/>
      <c r="K12" s="1"/>
      <c r="L12" s="1"/>
      <c r="M12" s="1"/>
      <c r="N12" s="167" t="n">
        <v>0</v>
      </c>
      <c r="O12" s="168"/>
      <c r="P12" s="167" t="n">
        <v>0</v>
      </c>
      <c r="Q12" s="1"/>
      <c r="R12" s="1"/>
      <c r="S12" s="165" t="n">
        <f aca="false">+S11+1</f>
        <v>37169</v>
      </c>
      <c r="T12" s="166"/>
      <c r="U12" s="166"/>
      <c r="V12" s="166"/>
      <c r="W12" s="166"/>
      <c r="X12" s="166"/>
      <c r="Y12" s="166"/>
      <c r="Z12" s="166"/>
      <c r="AA12" s="166"/>
      <c r="AB12" s="166"/>
      <c r="AC12" s="166"/>
      <c r="AD12" s="166"/>
      <c r="AE12" s="166"/>
      <c r="AF12" s="166"/>
      <c r="AG12" s="166"/>
      <c r="AH12" s="166"/>
      <c r="AI12" s="166"/>
      <c r="AJ12" s="166"/>
    </row>
    <row r="13" customFormat="false" ht="12.75" hidden="false" customHeight="true" outlineLevel="0" collapsed="false">
      <c r="A13" s="49" t="s">
        <v>145</v>
      </c>
      <c r="D13" s="177" t="n">
        <v>0</v>
      </c>
      <c r="E13" s="1"/>
      <c r="F13" s="1"/>
      <c r="G13" s="1"/>
      <c r="H13" s="59"/>
      <c r="I13" s="1"/>
      <c r="J13" s="134"/>
      <c r="K13" s="1"/>
      <c r="L13" s="1"/>
      <c r="M13" s="1"/>
      <c r="N13" s="167" t="n">
        <v>0</v>
      </c>
      <c r="O13" s="168"/>
      <c r="P13" s="167" t="n">
        <v>0</v>
      </c>
      <c r="Q13" s="1"/>
      <c r="R13" s="1"/>
      <c r="S13" s="165" t="n">
        <f aca="false">+S12+1</f>
        <v>37170</v>
      </c>
      <c r="T13" s="166"/>
      <c r="U13" s="166"/>
      <c r="V13" s="166"/>
      <c r="W13" s="166"/>
      <c r="X13" s="166"/>
      <c r="Y13" s="166"/>
      <c r="Z13" s="166"/>
      <c r="AA13" s="166"/>
      <c r="AB13" s="166"/>
      <c r="AC13" s="166"/>
      <c r="AD13" s="166"/>
      <c r="AE13" s="166"/>
      <c r="AF13" s="166"/>
      <c r="AG13" s="166"/>
      <c r="AH13" s="166"/>
      <c r="AI13" s="166"/>
      <c r="AJ13" s="166"/>
    </row>
    <row r="14" customFormat="false" ht="12.75" hidden="false" customHeight="true" outlineLevel="0" collapsed="false">
      <c r="A14" s="49" t="s">
        <v>146</v>
      </c>
      <c r="D14" s="177" t="n">
        <f aca="false">+J220</f>
        <v>0</v>
      </c>
      <c r="E14" s="1"/>
      <c r="F14" s="178" t="s">
        <v>147</v>
      </c>
      <c r="G14" s="178"/>
      <c r="H14" s="178"/>
      <c r="I14" s="178"/>
      <c r="J14" s="134"/>
      <c r="K14" s="1"/>
      <c r="L14" s="1"/>
      <c r="M14" s="1"/>
      <c r="N14" s="167" t="n">
        <v>0</v>
      </c>
      <c r="O14" s="168"/>
      <c r="P14" s="167" t="n">
        <v>0</v>
      </c>
      <c r="Q14" s="1"/>
      <c r="R14" s="1"/>
      <c r="S14" s="165" t="n">
        <f aca="false">+S13+1</f>
        <v>37171</v>
      </c>
      <c r="T14" s="166"/>
      <c r="U14" s="166"/>
      <c r="V14" s="166"/>
      <c r="W14" s="166"/>
      <c r="X14" s="166"/>
      <c r="Y14" s="166"/>
      <c r="Z14" s="166"/>
      <c r="AA14" s="166"/>
      <c r="AB14" s="166"/>
      <c r="AC14" s="166"/>
      <c r="AD14" s="166"/>
      <c r="AE14" s="166"/>
      <c r="AF14" s="166"/>
      <c r="AG14" s="166"/>
      <c r="AH14" s="166"/>
      <c r="AI14" s="166"/>
      <c r="AJ14" s="166"/>
    </row>
    <row r="15" customFormat="false" ht="12.75" hidden="false" customHeight="true" outlineLevel="0" collapsed="false">
      <c r="A15" s="1"/>
      <c r="D15" s="177"/>
      <c r="F15" s="150"/>
      <c r="G15" s="179" t="s">
        <v>148</v>
      </c>
      <c r="H15" s="180"/>
      <c r="I15" s="181"/>
      <c r="J15" s="176"/>
      <c r="K15" s="1"/>
      <c r="L15" s="1"/>
      <c r="M15" s="1"/>
      <c r="N15" s="167"/>
      <c r="O15" s="168"/>
      <c r="P15" s="167"/>
      <c r="Q15" s="1"/>
      <c r="R15" s="1"/>
      <c r="S15" s="165" t="n">
        <f aca="false">+S14+1</f>
        <v>37172</v>
      </c>
      <c r="T15" s="166"/>
      <c r="U15" s="166"/>
      <c r="V15" s="166"/>
      <c r="W15" s="166"/>
      <c r="X15" s="166"/>
      <c r="Y15" s="166"/>
      <c r="Z15" s="166"/>
      <c r="AA15" s="166"/>
      <c r="AB15" s="166"/>
      <c r="AC15" s="166"/>
      <c r="AD15" s="166"/>
      <c r="AE15" s="166"/>
      <c r="AF15" s="166"/>
      <c r="AG15" s="166"/>
      <c r="AH15" s="166"/>
      <c r="AI15" s="166"/>
      <c r="AJ15" s="166"/>
    </row>
    <row r="16" customFormat="false" ht="12.75" hidden="false" customHeight="true" outlineLevel="0" collapsed="false">
      <c r="A16" s="155" t="s">
        <v>17</v>
      </c>
      <c r="D16" s="182" t="n">
        <f aca="false">SUM(D8:D15)</f>
        <v>0</v>
      </c>
      <c r="E16" s="1"/>
      <c r="F16" s="183" t="s">
        <v>149</v>
      </c>
      <c r="G16" s="184" t="s">
        <v>150</v>
      </c>
      <c r="H16" s="185" t="s">
        <v>151</v>
      </c>
      <c r="I16" s="186" t="s">
        <v>142</v>
      </c>
      <c r="J16" s="176"/>
      <c r="K16" s="1"/>
      <c r="L16" s="1"/>
      <c r="M16" s="1"/>
      <c r="N16" s="182" t="n">
        <v>0</v>
      </c>
      <c r="O16" s="182" t="n">
        <f aca="false">SUM(O8:O14)</f>
        <v>0</v>
      </c>
      <c r="P16" s="182" t="n">
        <v>0</v>
      </c>
      <c r="Q16" s="1"/>
      <c r="R16" s="1"/>
      <c r="S16" s="165" t="n">
        <f aca="false">+S15+1</f>
        <v>37173</v>
      </c>
      <c r="T16" s="166"/>
      <c r="U16" s="166"/>
      <c r="V16" s="166"/>
      <c r="W16" s="166"/>
      <c r="X16" s="166"/>
      <c r="Y16" s="166"/>
      <c r="Z16" s="166"/>
      <c r="AA16" s="166"/>
      <c r="AB16" s="166"/>
      <c r="AC16" s="166"/>
      <c r="AD16" s="166"/>
      <c r="AE16" s="166"/>
      <c r="AF16" s="166"/>
      <c r="AG16" s="166"/>
      <c r="AH16" s="166"/>
      <c r="AI16" s="166"/>
      <c r="AJ16" s="166"/>
    </row>
    <row r="17" customFormat="false" ht="12.75" hidden="false" customHeight="true" outlineLevel="0" collapsed="false">
      <c r="A17" s="1"/>
      <c r="D17" s="1"/>
      <c r="E17" s="1"/>
      <c r="F17" s="187"/>
      <c r="G17" s="188"/>
      <c r="H17" s="189"/>
      <c r="I17" s="190"/>
      <c r="J17" s="176"/>
      <c r="K17" s="1"/>
      <c r="L17" s="1"/>
      <c r="M17" s="1"/>
      <c r="N17" s="1"/>
      <c r="P17" s="1"/>
      <c r="Q17" s="1"/>
      <c r="R17" s="1"/>
      <c r="S17" s="165" t="n">
        <f aca="false">+S16+1</f>
        <v>37174</v>
      </c>
      <c r="T17" s="166"/>
      <c r="U17" s="166"/>
      <c r="V17" s="166"/>
      <c r="W17" s="166"/>
      <c r="X17" s="166"/>
      <c r="Y17" s="166"/>
      <c r="Z17" s="166"/>
      <c r="AA17" s="166"/>
      <c r="AB17" s="166"/>
      <c r="AC17" s="166"/>
      <c r="AD17" s="166"/>
      <c r="AE17" s="166"/>
      <c r="AF17" s="166"/>
      <c r="AG17" s="166"/>
      <c r="AH17" s="166"/>
      <c r="AI17" s="166"/>
      <c r="AJ17" s="166"/>
    </row>
    <row r="18" customFormat="false" ht="12.75" hidden="false" customHeight="true" outlineLevel="0" collapsed="false">
      <c r="A18" s="148" t="s">
        <v>152</v>
      </c>
      <c r="D18" s="136"/>
      <c r="E18" s="1"/>
      <c r="F18" s="191" t="s">
        <v>153</v>
      </c>
      <c r="G18" s="192" t="n">
        <v>1</v>
      </c>
      <c r="H18" s="161" t="n">
        <f aca="false">VLOOKUP($B$5,$S$8:$AG$38,6,0)</f>
        <v>0</v>
      </c>
      <c r="I18" s="193" t="n">
        <f aca="false">H18*G18</f>
        <v>0</v>
      </c>
      <c r="J18" s="176"/>
      <c r="K18" s="1"/>
      <c r="L18" s="1"/>
      <c r="M18" s="1"/>
      <c r="Q18" s="1"/>
      <c r="R18" s="1"/>
      <c r="S18" s="165" t="n">
        <f aca="false">+S17+1</f>
        <v>37175</v>
      </c>
      <c r="T18" s="166"/>
      <c r="U18" s="166"/>
      <c r="V18" s="166"/>
      <c r="W18" s="166"/>
      <c r="X18" s="166"/>
      <c r="Y18" s="166"/>
      <c r="Z18" s="166"/>
      <c r="AA18" s="166"/>
      <c r="AB18" s="166"/>
      <c r="AC18" s="166"/>
      <c r="AD18" s="166"/>
      <c r="AE18" s="166"/>
      <c r="AF18" s="166"/>
      <c r="AG18" s="166"/>
      <c r="AH18" s="166"/>
      <c r="AI18" s="166"/>
      <c r="AJ18" s="166"/>
    </row>
    <row r="19" customFormat="false" ht="12.75" hidden="false" customHeight="true" outlineLevel="0" collapsed="false">
      <c r="A19" s="1" t="s">
        <v>154</v>
      </c>
      <c r="D19" s="161" t="n">
        <f aca="false">VLOOKUP($B$5,$S$8:$AG$38,11,0)</f>
        <v>0</v>
      </c>
      <c r="E19" s="1"/>
      <c r="F19" s="194" t="s">
        <v>155</v>
      </c>
      <c r="G19" s="195" t="n">
        <v>8.57</v>
      </c>
      <c r="H19" s="196"/>
      <c r="I19" s="197" t="n">
        <f aca="false">H18*G19</f>
        <v>0</v>
      </c>
      <c r="J19" s="176"/>
      <c r="K19" s="1"/>
      <c r="L19" s="1"/>
      <c r="M19" s="1"/>
      <c r="N19" s="198" t="n">
        <v>0</v>
      </c>
      <c r="O19" s="199" t="n">
        <f aca="false">D24-P24</f>
        <v>0</v>
      </c>
      <c r="P19" s="164" t="n">
        <v>0</v>
      </c>
      <c r="Q19" s="1"/>
      <c r="R19" s="1"/>
      <c r="S19" s="165" t="n">
        <f aca="false">+S18+1</f>
        <v>37176</v>
      </c>
      <c r="T19" s="166"/>
      <c r="U19" s="166"/>
      <c r="V19" s="166"/>
      <c r="W19" s="166"/>
      <c r="X19" s="166"/>
      <c r="Y19" s="166"/>
      <c r="Z19" s="166"/>
      <c r="AA19" s="166"/>
      <c r="AB19" s="166"/>
      <c r="AC19" s="166"/>
      <c r="AD19" s="166"/>
      <c r="AE19" s="166"/>
      <c r="AF19" s="166"/>
      <c r="AG19" s="166"/>
      <c r="AH19" s="166"/>
      <c r="AI19" s="166"/>
      <c r="AJ19" s="166"/>
    </row>
    <row r="20" customFormat="false" ht="12.75" hidden="false" customHeight="true" outlineLevel="0" collapsed="false">
      <c r="A20" s="49" t="s">
        <v>156</v>
      </c>
      <c r="D20" s="177" t="n">
        <v>0</v>
      </c>
      <c r="E20" s="1"/>
      <c r="F20" s="194"/>
      <c r="G20" s="200"/>
      <c r="H20" s="196"/>
      <c r="I20" s="197"/>
      <c r="J20" s="176"/>
      <c r="K20" s="1"/>
      <c r="L20" s="1"/>
      <c r="M20" s="1"/>
      <c r="N20" s="167" t="n">
        <v>0</v>
      </c>
      <c r="O20" s="167"/>
      <c r="P20" s="201" t="n">
        <v>0</v>
      </c>
      <c r="Q20" s="1"/>
      <c r="R20" s="1"/>
      <c r="S20" s="165" t="n">
        <f aca="false">+S19+1</f>
        <v>37177</v>
      </c>
      <c r="T20" s="166"/>
      <c r="U20" s="166"/>
      <c r="V20" s="166"/>
      <c r="W20" s="166"/>
      <c r="X20" s="166"/>
      <c r="Y20" s="166"/>
      <c r="Z20" s="166"/>
      <c r="AA20" s="166"/>
      <c r="AB20" s="166"/>
      <c r="AC20" s="166"/>
      <c r="AD20" s="166"/>
      <c r="AE20" s="166"/>
      <c r="AF20" s="166"/>
      <c r="AG20" s="166"/>
      <c r="AH20" s="166"/>
      <c r="AI20" s="166"/>
      <c r="AJ20" s="166"/>
    </row>
    <row r="21" customFormat="false" ht="12.75" hidden="false" customHeight="true" outlineLevel="0" collapsed="false">
      <c r="A21" s="1"/>
      <c r="D21" s="202"/>
      <c r="E21" s="1"/>
      <c r="F21" s="191" t="s">
        <v>157</v>
      </c>
      <c r="G21" s="203"/>
      <c r="H21" s="161" t="n">
        <f aca="false">VLOOKUP($B$5,$S$8:$AG$38,4,0)</f>
        <v>0</v>
      </c>
      <c r="I21" s="193" t="n">
        <f aca="false">H21</f>
        <v>0</v>
      </c>
      <c r="J21" s="176"/>
      <c r="K21" s="1"/>
      <c r="L21" s="1"/>
      <c r="M21" s="1"/>
      <c r="N21" s="167"/>
      <c r="O21" s="167"/>
      <c r="P21" s="201"/>
      <c r="Q21" s="1"/>
      <c r="R21" s="1"/>
      <c r="S21" s="165" t="n">
        <f aca="false">+S20+1</f>
        <v>37178</v>
      </c>
      <c r="T21" s="166"/>
      <c r="U21" s="166"/>
      <c r="V21" s="166"/>
      <c r="W21" s="166"/>
      <c r="X21" s="166"/>
      <c r="Y21" s="166"/>
      <c r="Z21" s="166"/>
      <c r="AA21" s="166"/>
      <c r="AB21" s="166"/>
      <c r="AC21" s="166"/>
      <c r="AD21" s="166"/>
      <c r="AE21" s="166"/>
      <c r="AF21" s="166"/>
      <c r="AG21" s="166"/>
      <c r="AH21" s="166"/>
      <c r="AI21" s="166"/>
      <c r="AJ21" s="166"/>
    </row>
    <row r="22" customFormat="false" ht="12.75" hidden="false" customHeight="true" outlineLevel="0" collapsed="false">
      <c r="D22" s="177"/>
      <c r="E22" s="1"/>
      <c r="F22" s="191" t="s">
        <v>158</v>
      </c>
      <c r="G22" s="203"/>
      <c r="H22" s="161" t="n">
        <f aca="false">VLOOKUP($B$5,$S$8:$AG$38,5,0)</f>
        <v>0</v>
      </c>
      <c r="I22" s="193" t="n">
        <f aca="false">H22</f>
        <v>0</v>
      </c>
      <c r="J22" s="176"/>
      <c r="K22" s="1"/>
      <c r="L22" s="1"/>
      <c r="M22" s="4"/>
      <c r="N22" s="167"/>
      <c r="O22" s="167"/>
      <c r="P22" s="201"/>
      <c r="Q22" s="1"/>
      <c r="R22" s="1"/>
      <c r="S22" s="165" t="n">
        <f aca="false">+S21+1</f>
        <v>37179</v>
      </c>
      <c r="T22" s="166"/>
      <c r="U22" s="166"/>
      <c r="V22" s="166"/>
      <c r="W22" s="166"/>
      <c r="X22" s="166"/>
      <c r="Y22" s="166"/>
      <c r="Z22" s="166"/>
      <c r="AA22" s="166"/>
      <c r="AB22" s="166"/>
      <c r="AC22" s="166"/>
      <c r="AD22" s="166"/>
      <c r="AE22" s="166"/>
      <c r="AF22" s="166"/>
      <c r="AG22" s="166"/>
      <c r="AH22" s="166"/>
      <c r="AI22" s="166"/>
      <c r="AJ22" s="166"/>
    </row>
    <row r="23" customFormat="false" ht="12.75" hidden="false" customHeight="true" outlineLevel="0" collapsed="false">
      <c r="D23" s="204"/>
      <c r="E23" s="1"/>
      <c r="F23" s="205" t="s">
        <v>159</v>
      </c>
      <c r="G23" s="206"/>
      <c r="H23" s="207"/>
      <c r="I23" s="208" t="n">
        <f aca="false">SUM(I21:I22)</f>
        <v>0</v>
      </c>
      <c r="J23" s="176"/>
      <c r="K23" s="1"/>
      <c r="L23" s="1"/>
      <c r="M23" s="4"/>
      <c r="N23" s="167"/>
      <c r="O23" s="167"/>
      <c r="P23" s="201"/>
      <c r="Q23" s="1"/>
      <c r="R23" s="1"/>
      <c r="S23" s="165" t="n">
        <f aca="false">+S22+1</f>
        <v>37180</v>
      </c>
      <c r="T23" s="166"/>
      <c r="U23" s="166"/>
      <c r="V23" s="166"/>
      <c r="W23" s="166"/>
      <c r="X23" s="166"/>
      <c r="Y23" s="166"/>
      <c r="Z23" s="166"/>
      <c r="AA23" s="166"/>
      <c r="AB23" s="166"/>
      <c r="AC23" s="166"/>
      <c r="AD23" s="166"/>
      <c r="AE23" s="166"/>
      <c r="AF23" s="166"/>
      <c r="AG23" s="166"/>
      <c r="AH23" s="166"/>
      <c r="AI23" s="166"/>
      <c r="AJ23" s="166"/>
    </row>
    <row r="24" customFormat="false" ht="12.75" hidden="false" customHeight="true" outlineLevel="0" collapsed="false">
      <c r="A24" s="155" t="s">
        <v>160</v>
      </c>
      <c r="D24" s="209" t="n">
        <f aca="false">SUM(D19:D22)</f>
        <v>0</v>
      </c>
      <c r="E24" s="1"/>
      <c r="F24" s="210" t="s">
        <v>161</v>
      </c>
      <c r="G24" s="211"/>
      <c r="H24" s="212"/>
      <c r="I24" s="190"/>
      <c r="J24" s="1"/>
      <c r="K24" s="1"/>
      <c r="L24" s="1"/>
      <c r="M24" s="1"/>
      <c r="N24" s="209" t="n">
        <v>0</v>
      </c>
      <c r="O24" s="209" t="n">
        <f aca="false">SUM(O19:O22)</f>
        <v>0</v>
      </c>
      <c r="P24" s="209" t="n">
        <v>0</v>
      </c>
      <c r="Q24" s="1"/>
      <c r="R24" s="1"/>
      <c r="S24" s="165" t="n">
        <f aca="false">+S23+1</f>
        <v>37181</v>
      </c>
      <c r="T24" s="166"/>
      <c r="U24" s="166"/>
      <c r="V24" s="166"/>
      <c r="W24" s="166"/>
      <c r="X24" s="166"/>
      <c r="Y24" s="166"/>
      <c r="Z24" s="166"/>
      <c r="AA24" s="166"/>
      <c r="AB24" s="166"/>
      <c r="AC24" s="166"/>
      <c r="AD24" s="166"/>
      <c r="AE24" s="166"/>
      <c r="AF24" s="166"/>
      <c r="AG24" s="166"/>
      <c r="AH24" s="166"/>
      <c r="AI24" s="166"/>
      <c r="AJ24" s="166"/>
    </row>
    <row r="25" customFormat="false" ht="12.75" hidden="false" customHeight="true" outlineLevel="0" collapsed="false">
      <c r="A25" s="1"/>
      <c r="D25" s="70"/>
      <c r="E25" s="1"/>
      <c r="F25" s="194" t="s">
        <v>157</v>
      </c>
      <c r="G25" s="9"/>
      <c r="H25" s="9"/>
      <c r="I25" s="193" t="n">
        <v>0</v>
      </c>
      <c r="J25" s="1"/>
      <c r="K25" s="1"/>
      <c r="L25" s="1"/>
      <c r="M25" s="1"/>
      <c r="N25" s="213"/>
      <c r="O25" s="213"/>
      <c r="P25" s="213"/>
      <c r="Q25" s="1"/>
      <c r="R25" s="1"/>
      <c r="S25" s="165" t="n">
        <f aca="false">+S24+1</f>
        <v>37182</v>
      </c>
      <c r="T25" s="166"/>
      <c r="U25" s="166"/>
      <c r="V25" s="166"/>
      <c r="W25" s="166"/>
      <c r="X25" s="166"/>
      <c r="Y25" s="166"/>
      <c r="Z25" s="166"/>
      <c r="AA25" s="166"/>
      <c r="AB25" s="166"/>
      <c r="AC25" s="166"/>
      <c r="AD25" s="166"/>
      <c r="AE25" s="166"/>
      <c r="AF25" s="166"/>
      <c r="AG25" s="166"/>
      <c r="AH25" s="166"/>
      <c r="AI25" s="166"/>
      <c r="AJ25" s="166"/>
      <c r="AK25" s="70"/>
    </row>
    <row r="26" customFormat="false" ht="12.75" hidden="false" customHeight="true" outlineLevel="0" collapsed="false">
      <c r="E26" s="1"/>
      <c r="F26" s="194" t="s">
        <v>158</v>
      </c>
      <c r="G26" s="9"/>
      <c r="H26" s="9"/>
      <c r="I26" s="193" t="n">
        <v>0</v>
      </c>
      <c r="J26" s="1"/>
      <c r="K26" s="1"/>
      <c r="L26" s="1"/>
      <c r="M26" s="1"/>
      <c r="Q26" s="1"/>
      <c r="R26" s="9"/>
      <c r="S26" s="165" t="n">
        <f aca="false">+S25+1</f>
        <v>37183</v>
      </c>
      <c r="T26" s="166"/>
      <c r="U26" s="166"/>
      <c r="V26" s="166"/>
      <c r="W26" s="166"/>
      <c r="X26" s="166"/>
      <c r="Y26" s="166"/>
      <c r="Z26" s="166"/>
      <c r="AA26" s="166"/>
      <c r="AB26" s="166"/>
      <c r="AC26" s="166"/>
      <c r="AD26" s="166"/>
      <c r="AE26" s="166"/>
      <c r="AF26" s="166"/>
      <c r="AG26" s="166"/>
      <c r="AH26" s="166"/>
      <c r="AI26" s="166"/>
      <c r="AJ26" s="166"/>
      <c r="AK26" s="70"/>
    </row>
    <row r="27" customFormat="false" ht="12.75" hidden="false" customHeight="true" outlineLevel="0" collapsed="false">
      <c r="A27" s="148" t="s">
        <v>162</v>
      </c>
      <c r="D27" s="70"/>
      <c r="E27" s="1"/>
      <c r="F27" s="214" t="s">
        <v>159</v>
      </c>
      <c r="G27" s="9"/>
      <c r="H27" s="9"/>
      <c r="I27" s="193" t="n">
        <v>0</v>
      </c>
      <c r="J27" s="1"/>
      <c r="K27" s="1"/>
      <c r="L27" s="1"/>
      <c r="M27" s="1"/>
      <c r="N27" s="70"/>
      <c r="O27" s="70"/>
      <c r="P27" s="70"/>
      <c r="Q27" s="1"/>
      <c r="R27" s="9"/>
      <c r="S27" s="165" t="n">
        <f aca="false">+S26+1</f>
        <v>37184</v>
      </c>
      <c r="T27" s="166"/>
      <c r="U27" s="166"/>
      <c r="V27" s="166"/>
      <c r="W27" s="166"/>
      <c r="X27" s="166"/>
      <c r="Y27" s="166"/>
      <c r="Z27" s="166"/>
      <c r="AA27" s="166"/>
      <c r="AB27" s="166"/>
      <c r="AC27" s="166"/>
      <c r="AD27" s="166"/>
      <c r="AE27" s="166"/>
      <c r="AF27" s="166"/>
      <c r="AG27" s="166"/>
      <c r="AH27" s="166"/>
      <c r="AI27" s="166"/>
      <c r="AJ27" s="166"/>
      <c r="AK27" s="70"/>
    </row>
    <row r="28" customFormat="false" ht="12.75" hidden="false" customHeight="true" outlineLevel="0" collapsed="false">
      <c r="A28" s="49" t="s">
        <v>163</v>
      </c>
      <c r="D28" s="164" t="n">
        <f aca="false">N38</f>
        <v>15520</v>
      </c>
      <c r="E28" s="1"/>
      <c r="F28" s="194"/>
      <c r="G28" s="215"/>
      <c r="H28" s="9"/>
      <c r="I28" s="216"/>
      <c r="J28" s="1"/>
      <c r="K28" s="1"/>
      <c r="L28" s="1"/>
      <c r="M28" s="1"/>
      <c r="N28" s="164" t="n">
        <v>15520</v>
      </c>
      <c r="O28" s="164" t="n">
        <f aca="false">D38-P38</f>
        <v>0</v>
      </c>
      <c r="P28" s="164" t="n">
        <v>15520</v>
      </c>
      <c r="Q28" s="1"/>
      <c r="R28" s="70"/>
      <c r="S28" s="165" t="n">
        <f aca="false">+S27+1</f>
        <v>37185</v>
      </c>
      <c r="T28" s="166"/>
      <c r="U28" s="166"/>
      <c r="V28" s="166"/>
      <c r="W28" s="166"/>
      <c r="X28" s="166"/>
      <c r="Y28" s="166"/>
      <c r="Z28" s="166"/>
      <c r="AA28" s="166"/>
      <c r="AB28" s="166"/>
      <c r="AC28" s="166"/>
      <c r="AD28" s="166"/>
      <c r="AE28" s="166"/>
      <c r="AF28" s="166"/>
      <c r="AG28" s="166"/>
      <c r="AH28" s="166"/>
      <c r="AI28" s="166"/>
      <c r="AJ28" s="166"/>
      <c r="AK28" s="70"/>
    </row>
    <row r="29" customFormat="false" ht="12.75" hidden="false" customHeight="true" outlineLevel="0" collapsed="false">
      <c r="A29" s="49" t="s">
        <v>164</v>
      </c>
      <c r="D29" s="167" t="n">
        <f aca="false">E173+G173+C178+C179</f>
        <v>0</v>
      </c>
      <c r="E29" s="1"/>
      <c r="F29" s="217" t="s">
        <v>165</v>
      </c>
      <c r="G29" s="218"/>
      <c r="H29" s="219"/>
      <c r="I29" s="220" t="n">
        <f aca="false">I23-I27</f>
        <v>0</v>
      </c>
      <c r="J29" s="70"/>
      <c r="K29" s="1"/>
      <c r="L29" s="1"/>
      <c r="M29" s="1"/>
      <c r="N29" s="167" t="n">
        <v>0</v>
      </c>
      <c r="O29" s="221"/>
      <c r="P29" s="167" t="n">
        <v>0</v>
      </c>
      <c r="Q29" s="1"/>
      <c r="R29" s="9"/>
      <c r="S29" s="165" t="n">
        <f aca="false">+S28+1</f>
        <v>37186</v>
      </c>
      <c r="T29" s="166"/>
      <c r="U29" s="166"/>
      <c r="V29" s="166"/>
      <c r="W29" s="166"/>
      <c r="X29" s="166"/>
      <c r="Y29" s="166"/>
      <c r="Z29" s="166"/>
      <c r="AA29" s="166"/>
      <c r="AB29" s="166"/>
      <c r="AC29" s="166"/>
      <c r="AD29" s="166"/>
      <c r="AE29" s="166"/>
      <c r="AF29" s="166"/>
      <c r="AG29" s="166"/>
      <c r="AH29" s="166"/>
      <c r="AI29" s="166"/>
      <c r="AJ29" s="166"/>
      <c r="AK29" s="70"/>
    </row>
    <row r="30" customFormat="false" ht="12.75" hidden="false" customHeight="true" outlineLevel="0" collapsed="false">
      <c r="A30" s="1" t="s">
        <v>166</v>
      </c>
      <c r="D30" s="167" t="n">
        <f aca="false">C173</f>
        <v>0</v>
      </c>
      <c r="E30" s="1"/>
      <c r="F30" s="1"/>
      <c r="G30" s="1"/>
      <c r="H30" s="1"/>
      <c r="I30" s="1"/>
      <c r="J30" s="70"/>
      <c r="K30" s="1"/>
      <c r="L30" s="1"/>
      <c r="M30" s="1"/>
      <c r="N30" s="167" t="n">
        <v>0</v>
      </c>
      <c r="O30" s="221"/>
      <c r="P30" s="167" t="n">
        <v>0</v>
      </c>
      <c r="Q30" s="1"/>
      <c r="R30" s="9"/>
      <c r="S30" s="165" t="n">
        <f aca="false">+S29+1</f>
        <v>37187</v>
      </c>
      <c r="T30" s="166"/>
      <c r="U30" s="166"/>
      <c r="V30" s="166"/>
      <c r="W30" s="166"/>
      <c r="X30" s="166"/>
      <c r="Y30" s="166"/>
      <c r="Z30" s="166"/>
      <c r="AA30" s="166"/>
      <c r="AB30" s="166"/>
      <c r="AC30" s="166"/>
      <c r="AD30" s="166"/>
      <c r="AE30" s="166"/>
      <c r="AF30" s="166"/>
      <c r="AG30" s="166"/>
      <c r="AH30" s="166"/>
      <c r="AI30" s="166"/>
      <c r="AJ30" s="166"/>
      <c r="AK30" s="70"/>
    </row>
    <row r="31" customFormat="false" ht="12.75" hidden="false" customHeight="true" outlineLevel="0" collapsed="false">
      <c r="A31" s="222" t="s">
        <v>167</v>
      </c>
      <c r="B31" s="223"/>
      <c r="C31" s="223"/>
      <c r="D31" s="224" t="n">
        <f aca="false">D173</f>
        <v>0</v>
      </c>
      <c r="E31" s="1"/>
      <c r="F31" s="1"/>
      <c r="G31" s="1"/>
      <c r="H31" s="1"/>
      <c r="I31" s="1"/>
      <c r="J31" s="70"/>
      <c r="K31" s="1"/>
      <c r="L31" s="1"/>
      <c r="M31" s="1"/>
      <c r="N31" s="167" t="n">
        <v>0</v>
      </c>
      <c r="O31" s="221"/>
      <c r="P31" s="167" t="n">
        <v>0</v>
      </c>
      <c r="Q31" s="1"/>
      <c r="R31" s="70"/>
      <c r="S31" s="165" t="n">
        <f aca="false">+S30+1</f>
        <v>37188</v>
      </c>
      <c r="T31" s="166"/>
      <c r="U31" s="166"/>
      <c r="V31" s="166"/>
      <c r="W31" s="166"/>
      <c r="X31" s="166"/>
      <c r="Y31" s="166"/>
      <c r="Z31" s="166"/>
      <c r="AA31" s="166"/>
      <c r="AB31" s="166"/>
      <c r="AC31" s="166"/>
      <c r="AD31" s="166"/>
      <c r="AE31" s="166"/>
      <c r="AF31" s="166"/>
      <c r="AG31" s="166"/>
      <c r="AH31" s="166"/>
      <c r="AI31" s="166"/>
      <c r="AJ31" s="166"/>
      <c r="AK31" s="70"/>
    </row>
    <row r="32" customFormat="false" ht="12.75" hidden="false" customHeight="true" outlineLevel="0" collapsed="false">
      <c r="A32" s="222" t="s">
        <v>168</v>
      </c>
      <c r="B32" s="223"/>
      <c r="C32" s="223"/>
      <c r="D32" s="224" t="n">
        <f aca="false">F173</f>
        <v>0</v>
      </c>
      <c r="E32" s="1"/>
      <c r="F32" s="140"/>
      <c r="G32" s="225"/>
      <c r="H32" s="225"/>
      <c r="I32" s="225"/>
      <c r="J32" s="225"/>
      <c r="K32" s="225"/>
      <c r="L32" s="226"/>
      <c r="M32" s="1"/>
      <c r="N32" s="167" t="n">
        <v>0</v>
      </c>
      <c r="O32" s="221"/>
      <c r="P32" s="167" t="n">
        <v>0</v>
      </c>
      <c r="Q32" s="1"/>
      <c r="R32" s="70"/>
      <c r="S32" s="165" t="n">
        <f aca="false">+S31+1</f>
        <v>37189</v>
      </c>
      <c r="T32" s="166"/>
      <c r="U32" s="166"/>
      <c r="V32" s="166"/>
      <c r="W32" s="166"/>
      <c r="X32" s="166"/>
      <c r="Y32" s="166"/>
      <c r="Z32" s="166"/>
      <c r="AA32" s="166"/>
      <c r="AB32" s="166"/>
      <c r="AC32" s="166"/>
      <c r="AD32" s="166"/>
      <c r="AE32" s="166"/>
      <c r="AF32" s="166"/>
      <c r="AG32" s="166"/>
      <c r="AH32" s="166"/>
      <c r="AI32" s="166"/>
      <c r="AJ32" s="166"/>
      <c r="AK32" s="70"/>
    </row>
    <row r="33" customFormat="false" ht="12.75" hidden="false" customHeight="true" outlineLevel="0" collapsed="false">
      <c r="A33" s="49" t="s">
        <v>169</v>
      </c>
      <c r="D33" s="167" t="n">
        <v>0</v>
      </c>
      <c r="E33" s="1"/>
      <c r="F33" s="227"/>
      <c r="G33" s="70"/>
      <c r="H33" s="70"/>
      <c r="I33" s="70"/>
      <c r="J33" s="23" t="s">
        <v>170</v>
      </c>
      <c r="K33" s="70"/>
      <c r="L33" s="228" t="s">
        <v>115</v>
      </c>
      <c r="M33" s="1"/>
      <c r="N33" s="167" t="n">
        <v>0</v>
      </c>
      <c r="O33" s="221"/>
      <c r="P33" s="167" t="n">
        <v>0</v>
      </c>
      <c r="Q33" s="1"/>
      <c r="R33" s="70"/>
      <c r="S33" s="165" t="n">
        <f aca="false">+S32+1</f>
        <v>37190</v>
      </c>
      <c r="T33" s="166"/>
      <c r="U33" s="166"/>
      <c r="V33" s="166"/>
      <c r="W33" s="166"/>
      <c r="X33" s="166"/>
      <c r="Y33" s="166"/>
      <c r="Z33" s="166"/>
      <c r="AA33" s="166"/>
      <c r="AB33" s="166"/>
      <c r="AC33" s="166"/>
      <c r="AD33" s="166"/>
      <c r="AE33" s="166"/>
      <c r="AF33" s="166"/>
      <c r="AG33" s="166"/>
      <c r="AH33" s="166"/>
      <c r="AI33" s="166"/>
      <c r="AJ33" s="166"/>
      <c r="AK33" s="70"/>
    </row>
    <row r="34" customFormat="false" ht="12.75" hidden="false" customHeight="true" outlineLevel="0" collapsed="false">
      <c r="A34" s="49" t="s">
        <v>171</v>
      </c>
      <c r="D34" s="177" t="n">
        <v>0</v>
      </c>
      <c r="E34" s="1"/>
      <c r="F34" s="229" t="s">
        <v>172</v>
      </c>
      <c r="G34" s="229"/>
      <c r="H34" s="230" t="s">
        <v>82</v>
      </c>
      <c r="I34" s="230" t="s">
        <v>80</v>
      </c>
      <c r="J34" s="231" t="s">
        <v>173</v>
      </c>
      <c r="K34" s="232" t="s">
        <v>81</v>
      </c>
      <c r="L34" s="233" t="s">
        <v>131</v>
      </c>
      <c r="M34" s="1"/>
      <c r="N34" s="167" t="n">
        <v>0</v>
      </c>
      <c r="O34" s="221"/>
      <c r="P34" s="167" t="n">
        <v>0</v>
      </c>
      <c r="Q34" s="1"/>
      <c r="R34" s="70"/>
      <c r="S34" s="165" t="n">
        <f aca="false">+S33+1</f>
        <v>37191</v>
      </c>
      <c r="T34" s="166"/>
      <c r="U34" s="166"/>
      <c r="V34" s="166"/>
      <c r="W34" s="166"/>
      <c r="X34" s="166"/>
      <c r="Y34" s="166"/>
      <c r="Z34" s="166"/>
      <c r="AA34" s="166"/>
      <c r="AB34" s="166"/>
      <c r="AC34" s="166"/>
      <c r="AD34" s="166"/>
      <c r="AE34" s="166"/>
      <c r="AF34" s="166"/>
      <c r="AG34" s="166"/>
      <c r="AH34" s="166"/>
      <c r="AI34" s="166"/>
      <c r="AJ34" s="166"/>
    </row>
    <row r="35" customFormat="false" ht="12.75" hidden="false" customHeight="true" outlineLevel="0" collapsed="false">
      <c r="A35" s="49" t="s">
        <v>174</v>
      </c>
      <c r="D35" s="177" t="n">
        <f aca="false">C127</f>
        <v>0</v>
      </c>
      <c r="E35" s="1"/>
      <c r="F35" s="227"/>
      <c r="G35" s="70"/>
      <c r="H35" s="234"/>
      <c r="I35" s="234"/>
      <c r="J35" s="234"/>
      <c r="K35" s="234"/>
      <c r="L35" s="235"/>
      <c r="M35" s="1"/>
      <c r="N35" s="167" t="n">
        <v>0</v>
      </c>
      <c r="O35" s="221"/>
      <c r="P35" s="167" t="n">
        <v>0</v>
      </c>
      <c r="Q35" s="1"/>
      <c r="R35" s="70"/>
      <c r="S35" s="165" t="n">
        <f aca="false">+S34+1</f>
        <v>37192</v>
      </c>
      <c r="T35" s="166"/>
      <c r="U35" s="166"/>
      <c r="V35" s="166"/>
      <c r="W35" s="166"/>
      <c r="X35" s="166"/>
      <c r="Y35" s="166"/>
      <c r="Z35" s="166"/>
      <c r="AA35" s="166"/>
      <c r="AB35" s="166"/>
      <c r="AC35" s="166"/>
      <c r="AD35" s="166"/>
      <c r="AE35" s="166"/>
      <c r="AF35" s="166"/>
      <c r="AG35" s="166"/>
      <c r="AH35" s="166"/>
      <c r="AI35" s="166"/>
      <c r="AJ35" s="166"/>
    </row>
    <row r="36" customFormat="false" ht="12.75" hidden="false" customHeight="true" outlineLevel="0" collapsed="false">
      <c r="A36" s="49" t="s">
        <v>175</v>
      </c>
      <c r="D36" s="177" t="n">
        <f aca="false">H173</f>
        <v>0</v>
      </c>
      <c r="E36" s="1"/>
      <c r="F36" s="227" t="s">
        <v>176</v>
      </c>
      <c r="G36" s="70"/>
      <c r="H36" s="234"/>
      <c r="I36" s="234"/>
      <c r="J36" s="234" t="n">
        <f aca="false">N50</f>
        <v>0</v>
      </c>
      <c r="K36" s="234" t="n">
        <f aca="false">N38</f>
        <v>15520</v>
      </c>
      <c r="L36" s="235"/>
      <c r="M36" s="1"/>
      <c r="N36" s="167" t="n">
        <v>0</v>
      </c>
      <c r="O36" s="221"/>
      <c r="P36" s="167" t="n">
        <v>0</v>
      </c>
      <c r="Q36" s="1"/>
      <c r="R36" s="70"/>
      <c r="S36" s="165" t="n">
        <f aca="false">+S35+1</f>
        <v>37193</v>
      </c>
      <c r="T36" s="166"/>
      <c r="U36" s="166"/>
      <c r="V36" s="166"/>
      <c r="W36" s="166"/>
      <c r="X36" s="166"/>
      <c r="Y36" s="166"/>
      <c r="Z36" s="166"/>
      <c r="AA36" s="166"/>
      <c r="AB36" s="166"/>
      <c r="AC36" s="166"/>
      <c r="AD36" s="166"/>
      <c r="AE36" s="166"/>
      <c r="AF36" s="166"/>
      <c r="AG36" s="166"/>
      <c r="AH36" s="166"/>
      <c r="AI36" s="166"/>
      <c r="AJ36" s="166"/>
    </row>
    <row r="37" customFormat="false" ht="12.75" hidden="false" customHeight="true" outlineLevel="0" collapsed="false">
      <c r="A37" s="49" t="s">
        <v>177</v>
      </c>
      <c r="D37" s="177" t="n">
        <f aca="false">SUM(E87+E88)*-1</f>
        <v>-0</v>
      </c>
      <c r="E37" s="1"/>
      <c r="F37" s="227" t="s">
        <v>178</v>
      </c>
      <c r="G37" s="70"/>
      <c r="H37" s="236" t="n">
        <f aca="false">N16</f>
        <v>0</v>
      </c>
      <c r="I37" s="236"/>
      <c r="J37" s="234"/>
      <c r="K37" s="234"/>
      <c r="L37" s="235"/>
      <c r="M37" s="1"/>
      <c r="N37" s="167" t="n">
        <v>0</v>
      </c>
      <c r="O37" s="221"/>
      <c r="P37" s="167" t="n">
        <v>0</v>
      </c>
      <c r="Q37" s="1"/>
      <c r="R37" s="70"/>
      <c r="S37" s="165" t="n">
        <f aca="false">+S36+1</f>
        <v>37194</v>
      </c>
      <c r="T37" s="166"/>
      <c r="U37" s="166"/>
      <c r="V37" s="166"/>
      <c r="W37" s="166"/>
      <c r="X37" s="166"/>
      <c r="Y37" s="166"/>
      <c r="Z37" s="166"/>
      <c r="AA37" s="166"/>
      <c r="AB37" s="166"/>
      <c r="AC37" s="166"/>
      <c r="AD37" s="166"/>
      <c r="AE37" s="166"/>
      <c r="AF37" s="166"/>
      <c r="AG37" s="166"/>
      <c r="AH37" s="166"/>
      <c r="AI37" s="166"/>
      <c r="AJ37" s="166"/>
    </row>
    <row r="38" customFormat="false" ht="12.75" hidden="false" customHeight="true" outlineLevel="0" collapsed="false">
      <c r="A38" s="155" t="s">
        <v>179</v>
      </c>
      <c r="D38" s="182" t="n">
        <f aca="false">SUM(D28:D37)</f>
        <v>15520</v>
      </c>
      <c r="E38" s="1"/>
      <c r="F38" s="227" t="s">
        <v>180</v>
      </c>
      <c r="G38" s="70"/>
      <c r="H38" s="236" t="n">
        <f aca="false">N24</f>
        <v>0</v>
      </c>
      <c r="I38" s="236" t="n">
        <f aca="false">H38</f>
        <v>0</v>
      </c>
      <c r="J38" s="234"/>
      <c r="K38" s="234"/>
      <c r="L38" s="235"/>
      <c r="M38" s="1"/>
      <c r="N38" s="182" t="n">
        <v>15520</v>
      </c>
      <c r="O38" s="182" t="n">
        <f aca="false">SUM(O28:O36)</f>
        <v>0</v>
      </c>
      <c r="P38" s="182" t="n">
        <v>15520</v>
      </c>
      <c r="Q38" s="1"/>
      <c r="R38" s="70"/>
      <c r="S38" s="237" t="n">
        <f aca="false">+S37+1</f>
        <v>37195</v>
      </c>
      <c r="T38" s="238"/>
      <c r="U38" s="238"/>
      <c r="V38" s="238"/>
      <c r="W38" s="238"/>
      <c r="X38" s="238"/>
      <c r="Y38" s="238"/>
      <c r="Z38" s="238"/>
      <c r="AA38" s="238"/>
      <c r="AB38" s="238"/>
      <c r="AC38" s="238"/>
      <c r="AD38" s="238"/>
      <c r="AE38" s="238"/>
      <c r="AF38" s="238"/>
      <c r="AG38" s="238"/>
      <c r="AH38" s="238"/>
      <c r="AI38" s="238"/>
      <c r="AJ38" s="238"/>
    </row>
    <row r="39" customFormat="false" ht="12.75" hidden="false" customHeight="true" outlineLevel="0" collapsed="false">
      <c r="A39" s="1"/>
      <c r="D39" s="1"/>
      <c r="F39" s="227" t="s">
        <v>181</v>
      </c>
      <c r="G39" s="70"/>
      <c r="H39" s="236" t="n">
        <f aca="false">D28</f>
        <v>15520</v>
      </c>
      <c r="I39" s="236"/>
      <c r="J39" s="234"/>
      <c r="K39" s="234"/>
      <c r="L39" s="235"/>
      <c r="M39" s="1"/>
      <c r="N39" s="1"/>
      <c r="O39" s="1"/>
      <c r="P39" s="1"/>
      <c r="Q39" s="1"/>
      <c r="R39" s="70"/>
      <c r="S39" s="70"/>
      <c r="U39" s="213"/>
      <c r="V39" s="213"/>
      <c r="W39" s="213"/>
      <c r="X39" s="213"/>
      <c r="Y39" s="213"/>
      <c r="Z39" s="213"/>
      <c r="AA39" s="213"/>
      <c r="AB39" s="213"/>
      <c r="AC39" s="213"/>
    </row>
    <row r="40" customFormat="false" ht="12.75" hidden="false" customHeight="true" outlineLevel="0" collapsed="false">
      <c r="A40" s="148" t="s">
        <v>182</v>
      </c>
      <c r="D40" s="182" t="n">
        <f aca="false">+D38+D24+D16</f>
        <v>15520</v>
      </c>
      <c r="E40" s="1"/>
      <c r="F40" s="187"/>
      <c r="G40" s="70"/>
      <c r="H40" s="239"/>
      <c r="I40" s="236"/>
      <c r="J40" s="234"/>
      <c r="K40" s="234"/>
      <c r="L40" s="235"/>
      <c r="M40" s="1"/>
      <c r="N40" s="182" t="n">
        <v>15520</v>
      </c>
      <c r="O40" s="182" t="n">
        <f aca="false">+O38+O24+O16</f>
        <v>0</v>
      </c>
      <c r="P40" s="182" t="n">
        <v>15520</v>
      </c>
      <c r="Q40" s="1"/>
      <c r="R40" s="70"/>
      <c r="S40" s="1"/>
      <c r="T40" s="1"/>
      <c r="U40" s="1"/>
    </row>
    <row r="41" customFormat="false" ht="12.75" hidden="false" customHeight="true" outlineLevel="0" collapsed="false">
      <c r="A41" s="1"/>
      <c r="C41" s="4"/>
      <c r="D41" s="1"/>
      <c r="E41" s="1"/>
      <c r="F41" s="227" t="s">
        <v>183</v>
      </c>
      <c r="G41" s="9"/>
      <c r="H41" s="236" t="n">
        <f aca="false">E117</f>
        <v>465</v>
      </c>
      <c r="I41" s="236" t="n">
        <f aca="false">E108</f>
        <v>465</v>
      </c>
      <c r="J41" s="234" t="n">
        <f aca="false">E71+E72+E73</f>
        <v>0</v>
      </c>
      <c r="K41" s="234" t="n">
        <f aca="false">SUM(D29:D37)</f>
        <v>0</v>
      </c>
      <c r="L41" s="235" t="n">
        <f aca="false">SUM(E29:E37)</f>
        <v>0</v>
      </c>
      <c r="M41" s="1"/>
      <c r="N41" s="1"/>
      <c r="O41" s="1"/>
      <c r="P41" s="1"/>
      <c r="Q41" s="1"/>
      <c r="R41" s="70"/>
      <c r="S41" s="1"/>
      <c r="T41" s="1"/>
      <c r="U41" s="1"/>
      <c r="AN41" s="1"/>
      <c r="AO41" s="1"/>
      <c r="AP41" s="1"/>
      <c r="AQ41" s="1"/>
      <c r="AR41" s="1"/>
      <c r="AS41" s="1"/>
    </row>
    <row r="42" customFormat="false" ht="12.75" hidden="false" customHeight="true" outlineLevel="0" collapsed="false">
      <c r="A42" s="127"/>
      <c r="C42" s="4"/>
      <c r="E42" s="1"/>
      <c r="F42" s="227" t="s">
        <v>178</v>
      </c>
      <c r="G42" s="70"/>
      <c r="H42" s="239"/>
      <c r="I42" s="239"/>
      <c r="J42" s="239"/>
      <c r="K42" s="240"/>
      <c r="L42" s="241"/>
      <c r="M42" s="1"/>
      <c r="N42" s="1"/>
      <c r="O42" s="1"/>
      <c r="P42" s="1"/>
      <c r="Q42" s="70"/>
      <c r="R42" s="70"/>
      <c r="S42" s="1"/>
      <c r="T42" s="1"/>
      <c r="U42" s="1"/>
      <c r="AN42" s="1"/>
      <c r="AO42" s="1"/>
      <c r="AP42" s="1"/>
      <c r="AQ42" s="1"/>
      <c r="AR42" s="1"/>
      <c r="AS42" s="1"/>
    </row>
    <row r="43" customFormat="false" ht="12.75" hidden="false" customHeight="true" outlineLevel="0" collapsed="false">
      <c r="A43" s="148" t="s">
        <v>184</v>
      </c>
      <c r="C43" s="4"/>
      <c r="D43" s="70"/>
      <c r="E43" s="9"/>
      <c r="F43" s="227" t="s">
        <v>180</v>
      </c>
      <c r="G43" s="70"/>
      <c r="H43" s="236"/>
      <c r="I43" s="236"/>
      <c r="J43" s="234"/>
      <c r="K43" s="234"/>
      <c r="L43" s="235" t="n">
        <f aca="false">+H138</f>
        <v>0</v>
      </c>
      <c r="M43" s="1"/>
      <c r="N43" s="1"/>
      <c r="O43" s="1"/>
      <c r="P43" s="1"/>
      <c r="Q43" s="70"/>
      <c r="R43" s="70"/>
      <c r="S43" s="1"/>
      <c r="T43" s="1"/>
      <c r="U43" s="1"/>
      <c r="AN43" s="1"/>
      <c r="AO43" s="1"/>
      <c r="AP43" s="1"/>
      <c r="AQ43" s="1"/>
      <c r="AR43" s="1"/>
      <c r="AS43" s="1"/>
    </row>
    <row r="44" customFormat="false" ht="12.75" hidden="false" customHeight="true" outlineLevel="0" collapsed="false">
      <c r="A44" s="242" t="s">
        <v>185</v>
      </c>
      <c r="C44" s="4"/>
      <c r="D44" s="243" t="n">
        <f aca="false">N50</f>
        <v>0</v>
      </c>
      <c r="E44" s="9"/>
      <c r="F44" s="227" t="s">
        <v>186</v>
      </c>
      <c r="G44" s="70"/>
      <c r="H44" s="236"/>
      <c r="I44" s="236"/>
      <c r="J44" s="234"/>
      <c r="K44" s="240"/>
      <c r="L44" s="241"/>
      <c r="M44" s="1"/>
      <c r="N44" s="244" t="n">
        <v>0</v>
      </c>
      <c r="O44" s="244" t="n">
        <f aca="false">D50-P50</f>
        <v>0</v>
      </c>
      <c r="P44" s="243" t="n">
        <v>0</v>
      </c>
      <c r="Q44" s="70"/>
      <c r="R44" s="70"/>
      <c r="S44" s="1"/>
      <c r="T44" s="1"/>
      <c r="U44" s="1"/>
      <c r="AN44" s="1"/>
      <c r="AO44" s="1"/>
      <c r="AP44" s="1"/>
      <c r="AQ44" s="1"/>
      <c r="AR44" s="1"/>
      <c r="AS44" s="1"/>
    </row>
    <row r="45" customFormat="false" ht="12.75" hidden="false" customHeight="true" outlineLevel="0" collapsed="false">
      <c r="A45" s="245" t="s">
        <v>187</v>
      </c>
      <c r="C45" s="4"/>
      <c r="D45" s="177" t="n">
        <v>0</v>
      </c>
      <c r="E45" s="9"/>
      <c r="F45" s="227" t="s">
        <v>142</v>
      </c>
      <c r="G45" s="9"/>
      <c r="H45" s="236" t="n">
        <f aca="false">SUM(H37:H41)</f>
        <v>15985</v>
      </c>
      <c r="I45" s="236" t="n">
        <f aca="false">SUM(I37:I41)</f>
        <v>465</v>
      </c>
      <c r="J45" s="236" t="n">
        <f aca="false">SUM(J35:J41)</f>
        <v>0</v>
      </c>
      <c r="K45" s="234" t="n">
        <f aca="false">K36+K41</f>
        <v>15520</v>
      </c>
      <c r="L45" s="235" t="n">
        <f aca="false">+F275</f>
        <v>0</v>
      </c>
      <c r="M45" s="1"/>
      <c r="N45" s="246" t="n">
        <v>0</v>
      </c>
      <c r="O45" s="246"/>
      <c r="P45" s="177" t="n">
        <v>0</v>
      </c>
      <c r="Q45" s="70"/>
      <c r="R45" s="70"/>
      <c r="S45" s="1"/>
      <c r="T45" s="1"/>
      <c r="U45" s="1"/>
      <c r="AN45" s="1"/>
      <c r="AO45" s="1"/>
      <c r="AP45" s="1"/>
      <c r="AQ45" s="1"/>
      <c r="AR45" s="1"/>
      <c r="AS45" s="1"/>
    </row>
    <row r="46" customFormat="false" ht="12.75" hidden="false" customHeight="true" outlineLevel="0" collapsed="false">
      <c r="A46" s="245" t="s">
        <v>188</v>
      </c>
      <c r="C46" s="4"/>
      <c r="D46" s="177" t="n">
        <f aca="false">E71</f>
        <v>0</v>
      </c>
      <c r="E46" s="1"/>
      <c r="F46" s="187"/>
      <c r="G46" s="9"/>
      <c r="H46" s="240"/>
      <c r="I46" s="240"/>
      <c r="J46" s="234"/>
      <c r="K46" s="240"/>
      <c r="L46" s="241"/>
      <c r="M46" s="1"/>
      <c r="N46" s="246" t="n">
        <v>0</v>
      </c>
      <c r="O46" s="246"/>
      <c r="P46" s="177" t="n">
        <v>0</v>
      </c>
      <c r="Q46" s="70"/>
      <c r="R46" s="70"/>
      <c r="S46" s="1"/>
      <c r="T46" s="1"/>
      <c r="U46" s="1"/>
      <c r="AN46" s="1"/>
      <c r="AO46" s="1"/>
      <c r="AP46" s="1"/>
      <c r="AQ46" s="1"/>
      <c r="AR46" s="1"/>
      <c r="AS46" s="1"/>
    </row>
    <row r="47" customFormat="false" ht="12.75" hidden="false" customHeight="true" outlineLevel="0" collapsed="false">
      <c r="A47" s="245" t="s">
        <v>189</v>
      </c>
      <c r="C47" s="4"/>
      <c r="D47" s="177" t="n">
        <f aca="false">E72</f>
        <v>0</v>
      </c>
      <c r="E47" s="1"/>
      <c r="F47" s="227"/>
      <c r="G47" s="247" t="s">
        <v>83</v>
      </c>
      <c r="H47" s="248" t="n">
        <f aca="false">H45-D40</f>
        <v>465</v>
      </c>
      <c r="I47" s="248" t="n">
        <f aca="false">+I45-D24</f>
        <v>465</v>
      </c>
      <c r="J47" s="248" t="n">
        <f aca="false">+J45-D50</f>
        <v>0</v>
      </c>
      <c r="K47" s="249" t="n">
        <f aca="false">+K45-D38</f>
        <v>0</v>
      </c>
      <c r="L47" s="250" t="n">
        <f aca="false">+L43-L45</f>
        <v>0</v>
      </c>
      <c r="M47" s="1"/>
      <c r="N47" s="246" t="n">
        <v>0</v>
      </c>
      <c r="O47" s="246"/>
      <c r="P47" s="177" t="n">
        <v>0</v>
      </c>
      <c r="Q47" s="70"/>
      <c r="R47" s="70"/>
      <c r="AN47" s="1"/>
      <c r="AO47" s="1"/>
      <c r="AP47" s="1"/>
      <c r="AQ47" s="1"/>
      <c r="AR47" s="1"/>
      <c r="AS47" s="1"/>
    </row>
    <row r="48" customFormat="false" ht="12.75" hidden="false" customHeight="true" outlineLevel="0" collapsed="false">
      <c r="A48" s="245" t="s">
        <v>190</v>
      </c>
      <c r="C48" s="4"/>
      <c r="D48" s="177" t="n">
        <f aca="false">E73</f>
        <v>0</v>
      </c>
      <c r="E48" s="1"/>
      <c r="F48" s="251"/>
      <c r="G48" s="252"/>
      <c r="H48" s="253"/>
      <c r="I48" s="253"/>
      <c r="J48" s="254"/>
      <c r="K48" s="255"/>
      <c r="L48" s="256"/>
      <c r="M48" s="1"/>
      <c r="N48" s="246" t="n">
        <v>0</v>
      </c>
      <c r="O48" s="246"/>
      <c r="P48" s="177" t="n">
        <v>0</v>
      </c>
      <c r="Q48" s="70"/>
      <c r="R48" s="70"/>
      <c r="AN48" s="1"/>
      <c r="AO48" s="1"/>
      <c r="AP48" s="1"/>
      <c r="AQ48" s="1"/>
      <c r="AR48" s="1"/>
      <c r="AS48" s="1"/>
    </row>
    <row r="49" customFormat="false" ht="12.75" hidden="true" customHeight="true" outlineLevel="0" collapsed="false">
      <c r="A49" s="245" t="s">
        <v>191</v>
      </c>
      <c r="C49" s="4"/>
      <c r="D49" s="177" t="n">
        <v>0</v>
      </c>
      <c r="E49" s="1"/>
      <c r="F49" s="1"/>
      <c r="G49" s="1"/>
      <c r="H49" s="1"/>
      <c r="I49" s="1"/>
      <c r="J49" s="213"/>
      <c r="K49" s="1"/>
      <c r="L49" s="1"/>
      <c r="M49" s="1"/>
      <c r="N49" s="177" t="n">
        <v>0</v>
      </c>
      <c r="O49" s="177" t="n">
        <v>0</v>
      </c>
      <c r="P49" s="204" t="n">
        <v>0</v>
      </c>
      <c r="Q49" s="70"/>
      <c r="R49" s="70"/>
      <c r="AN49" s="1"/>
      <c r="AO49" s="1"/>
      <c r="AP49" s="1"/>
      <c r="AQ49" s="1"/>
      <c r="AR49" s="1"/>
      <c r="AS49" s="1"/>
    </row>
    <row r="50" customFormat="false" ht="12.75" hidden="false" customHeight="true" outlineLevel="0" collapsed="false">
      <c r="A50" s="245" t="s">
        <v>192</v>
      </c>
      <c r="C50" s="4"/>
      <c r="D50" s="257" t="n">
        <f aca="false">SUM(D44:D48)</f>
        <v>0</v>
      </c>
      <c r="E50" s="1"/>
      <c r="F50" s="1"/>
      <c r="G50" s="1"/>
      <c r="H50" s="1"/>
      <c r="I50" s="1"/>
      <c r="J50" s="213"/>
      <c r="K50" s="1"/>
      <c r="L50" s="1"/>
      <c r="M50" s="1"/>
      <c r="N50" s="257" t="n">
        <v>0</v>
      </c>
      <c r="O50" s="257" t="n">
        <f aca="false">SUM(O44:O48)</f>
        <v>0</v>
      </c>
      <c r="P50" s="257" t="n">
        <v>0</v>
      </c>
      <c r="Q50" s="70"/>
      <c r="R50" s="70"/>
      <c r="V50" s="258" t="n">
        <f aca="false">Y55+AA55</f>
        <v>0</v>
      </c>
      <c r="AN50" s="1"/>
      <c r="AO50" s="1"/>
      <c r="AP50" s="1"/>
      <c r="AQ50" s="1"/>
      <c r="AR50" s="1"/>
      <c r="AS50" s="1"/>
    </row>
    <row r="51" customFormat="false" ht="12.75" hidden="false" customHeight="true" outlineLevel="0" collapsed="false">
      <c r="A51" s="127"/>
      <c r="C51" s="4"/>
      <c r="D51" s="1"/>
      <c r="E51" s="213"/>
      <c r="F51" s="1"/>
      <c r="G51" s="155"/>
      <c r="H51" s="213"/>
      <c r="I51" s="1"/>
      <c r="J51" s="213"/>
      <c r="K51" s="1"/>
      <c r="L51" s="1"/>
      <c r="M51" s="1"/>
      <c r="N51" s="1"/>
      <c r="O51" s="1"/>
      <c r="P51" s="1"/>
      <c r="Q51" s="70"/>
      <c r="R51" s="70"/>
      <c r="V51" s="258" t="n">
        <f aca="false">W55</f>
        <v>0</v>
      </c>
      <c r="AN51" s="1"/>
      <c r="AO51" s="1"/>
      <c r="AP51" s="1"/>
      <c r="AQ51" s="1"/>
      <c r="AR51" s="1"/>
      <c r="AS51" s="1"/>
    </row>
    <row r="52" customFormat="false" ht="12.75" hidden="false" customHeight="true" outlineLevel="0" collapsed="false">
      <c r="A52" s="1"/>
      <c r="B52" s="1"/>
      <c r="C52" s="1"/>
      <c r="D52" s="1"/>
      <c r="G52" s="1"/>
      <c r="H52" s="1"/>
      <c r="I52" s="1"/>
      <c r="J52" s="213"/>
      <c r="K52" s="1"/>
      <c r="L52" s="1"/>
      <c r="M52" s="1"/>
      <c r="N52" s="1"/>
      <c r="O52" s="1"/>
      <c r="P52" s="1"/>
      <c r="Q52" s="70"/>
      <c r="R52" s="70"/>
      <c r="AN52" s="1"/>
      <c r="AO52" s="1"/>
      <c r="AP52" s="1"/>
      <c r="AQ52" s="1"/>
      <c r="AR52" s="1"/>
      <c r="AS52" s="1"/>
    </row>
    <row r="53" customFormat="false" ht="12.75" hidden="false" customHeight="true" outlineLevel="0" collapsed="false">
      <c r="A53" s="148" t="s">
        <v>193</v>
      </c>
      <c r="C53" s="4"/>
      <c r="D53" s="209" t="n">
        <v>15520</v>
      </c>
      <c r="E53" s="1"/>
      <c r="F53" s="1"/>
      <c r="G53" s="1"/>
      <c r="H53" s="1"/>
      <c r="I53" s="1"/>
      <c r="J53" s="70"/>
      <c r="K53" s="1"/>
      <c r="L53" s="1"/>
      <c r="M53" s="1"/>
      <c r="N53" s="1"/>
      <c r="O53" s="1"/>
      <c r="P53" s="1"/>
      <c r="Q53" s="70"/>
      <c r="R53" s="70"/>
      <c r="AJ53" s="1"/>
      <c r="AK53" s="1"/>
      <c r="AN53" s="1"/>
      <c r="AO53" s="1"/>
      <c r="AP53" s="1"/>
      <c r="AQ53" s="1"/>
      <c r="AR53" s="1"/>
      <c r="AS53" s="1"/>
    </row>
    <row r="54" customFormat="false" ht="12.75" hidden="false" customHeight="true" outlineLevel="0" collapsed="false">
      <c r="A54" s="1"/>
      <c r="E54" s="1"/>
      <c r="F54" s="1"/>
      <c r="G54" s="1"/>
      <c r="H54" s="1"/>
      <c r="I54" s="1"/>
      <c r="J54" s="70"/>
      <c r="K54" s="1"/>
      <c r="L54" s="1"/>
      <c r="M54" s="1"/>
      <c r="N54" s="1"/>
      <c r="O54" s="1"/>
      <c r="P54" s="1"/>
      <c r="Q54" s="70"/>
      <c r="R54" s="70"/>
      <c r="AJ54" s="1"/>
      <c r="AK54" s="1"/>
      <c r="AN54" s="1"/>
      <c r="AO54" s="1"/>
      <c r="AP54" s="1"/>
      <c r="AQ54" s="1"/>
      <c r="AR54" s="1"/>
      <c r="AS54" s="1"/>
    </row>
    <row r="55" customFormat="false" ht="12.75" hidden="true" customHeight="true" outlineLevel="0" collapsed="false">
      <c r="A55" s="1"/>
      <c r="E55" s="1"/>
      <c r="F55" s="1"/>
      <c r="G55" s="1"/>
      <c r="H55" s="1"/>
      <c r="I55" s="1"/>
      <c r="J55" s="70"/>
      <c r="K55" s="1"/>
      <c r="L55" s="1"/>
      <c r="M55" s="1"/>
      <c r="N55" s="1"/>
      <c r="O55" s="1"/>
      <c r="P55" s="1"/>
      <c r="Q55" s="70"/>
      <c r="R55" s="70"/>
      <c r="AJ55" s="1"/>
      <c r="AK55" s="1"/>
      <c r="AN55" s="1"/>
      <c r="AO55" s="1"/>
      <c r="AP55" s="1"/>
      <c r="AQ55" s="1"/>
      <c r="AR55" s="1"/>
      <c r="AS55" s="1"/>
    </row>
    <row r="56" customFormat="false" ht="12.75" hidden="true" customHeight="true" outlineLevel="0" collapsed="false">
      <c r="A56" s="1"/>
      <c r="E56" s="1"/>
      <c r="F56" s="1"/>
      <c r="G56" s="1"/>
      <c r="H56" s="1"/>
      <c r="I56" s="1"/>
      <c r="J56" s="70"/>
      <c r="K56" s="70"/>
      <c r="L56" s="247"/>
      <c r="M56" s="40"/>
      <c r="N56" s="40"/>
      <c r="O56" s="70"/>
      <c r="P56" s="70"/>
      <c r="Q56" s="70"/>
      <c r="R56" s="70"/>
      <c r="AJ56" s="1"/>
      <c r="AK56" s="1"/>
      <c r="AN56" s="1"/>
      <c r="AO56" s="1"/>
      <c r="AP56" s="1"/>
      <c r="AQ56" s="1"/>
      <c r="AR56" s="1"/>
      <c r="AS56" s="1"/>
    </row>
    <row r="57" customFormat="false" ht="12.75" hidden="true" customHeight="true" outlineLevel="0" collapsed="false">
      <c r="A57" s="1"/>
      <c r="D57" s="1"/>
      <c r="E57" s="1"/>
      <c r="F57" s="1"/>
      <c r="G57" s="1"/>
      <c r="H57" s="1"/>
      <c r="I57" s="259"/>
      <c r="J57" s="70"/>
      <c r="K57" s="70"/>
      <c r="L57" s="247"/>
      <c r="M57" s="40"/>
      <c r="N57" s="40"/>
      <c r="O57" s="70"/>
      <c r="P57" s="70"/>
      <c r="Q57" s="70"/>
      <c r="R57" s="70"/>
      <c r="AJ57" s="1"/>
      <c r="AK57" s="1"/>
      <c r="AN57" s="1"/>
      <c r="AO57" s="1"/>
      <c r="AP57" s="1"/>
      <c r="AQ57" s="1"/>
      <c r="AR57" s="1"/>
      <c r="AS57" s="1"/>
    </row>
    <row r="58" customFormat="false" ht="12.75" hidden="true" customHeight="true" outlineLevel="0" collapsed="false">
      <c r="A58" s="1"/>
      <c r="D58" s="1"/>
      <c r="E58" s="1"/>
      <c r="F58" s="1"/>
      <c r="G58" s="1"/>
      <c r="H58" s="1"/>
      <c r="I58" s="259"/>
      <c r="J58" s="70"/>
      <c r="K58" s="70"/>
      <c r="L58" s="247"/>
      <c r="M58" s="40"/>
      <c r="N58" s="40"/>
      <c r="O58" s="70"/>
      <c r="P58" s="70"/>
      <c r="Q58" s="70"/>
      <c r="R58" s="70"/>
      <c r="AJ58" s="1"/>
      <c r="AK58" s="1"/>
      <c r="AN58" s="1"/>
      <c r="AO58" s="1"/>
      <c r="AP58" s="1"/>
      <c r="AQ58" s="1"/>
      <c r="AR58" s="1"/>
      <c r="AS58" s="1"/>
    </row>
    <row r="59" customFormat="false" ht="12.75" hidden="true" customHeight="true" outlineLevel="0" collapsed="false">
      <c r="A59" s="1"/>
      <c r="D59" s="1"/>
      <c r="E59" s="1"/>
      <c r="F59" s="1"/>
      <c r="G59" s="1"/>
      <c r="H59" s="1"/>
      <c r="I59" s="259"/>
      <c r="J59" s="70"/>
      <c r="K59" s="70"/>
      <c r="L59" s="247"/>
      <c r="M59" s="40"/>
      <c r="N59" s="40"/>
      <c r="O59" s="70"/>
      <c r="P59" s="70"/>
      <c r="Q59" s="70"/>
      <c r="R59" s="70"/>
      <c r="AJ59" s="1"/>
      <c r="AK59" s="1"/>
      <c r="AN59" s="1"/>
      <c r="AO59" s="1"/>
      <c r="AP59" s="1"/>
      <c r="AQ59" s="1"/>
      <c r="AR59" s="1"/>
      <c r="AS59" s="1"/>
    </row>
    <row r="60" customFormat="false" ht="12.75" hidden="true" customHeight="true" outlineLevel="0" collapsed="false">
      <c r="A60" s="1"/>
      <c r="D60" s="1"/>
      <c r="E60" s="1"/>
      <c r="F60" s="1"/>
      <c r="G60" s="1"/>
      <c r="H60" s="1"/>
      <c r="I60" s="259"/>
      <c r="J60" s="70"/>
      <c r="K60" s="70"/>
      <c r="L60" s="247"/>
      <c r="M60" s="40"/>
      <c r="N60" s="40"/>
      <c r="O60" s="70"/>
      <c r="P60" s="70"/>
      <c r="Q60" s="70"/>
      <c r="R60" s="70"/>
      <c r="AJ60" s="1"/>
      <c r="AK60" s="1"/>
      <c r="AN60" s="1"/>
      <c r="AO60" s="1"/>
      <c r="AP60" s="1"/>
      <c r="AQ60" s="1"/>
      <c r="AR60" s="1"/>
      <c r="AS60" s="1"/>
    </row>
    <row r="61" customFormat="false" ht="12.75" hidden="true" customHeight="true" outlineLevel="0" collapsed="false">
      <c r="A61" s="1"/>
      <c r="D61" s="1"/>
      <c r="E61" s="1"/>
      <c r="F61" s="1"/>
      <c r="G61" s="1"/>
      <c r="H61" s="1"/>
      <c r="I61" s="259"/>
      <c r="J61" s="70"/>
      <c r="K61" s="70"/>
      <c r="L61" s="247"/>
      <c r="M61" s="40"/>
      <c r="N61" s="40"/>
      <c r="O61" s="70"/>
      <c r="P61" s="70"/>
      <c r="Q61" s="70"/>
      <c r="R61" s="70"/>
      <c r="AJ61" s="1"/>
      <c r="AK61" s="1"/>
      <c r="AN61" s="1"/>
      <c r="AO61" s="1"/>
      <c r="AP61" s="1"/>
      <c r="AQ61" s="1"/>
      <c r="AR61" s="1"/>
      <c r="AS61" s="1"/>
    </row>
    <row r="62" customFormat="false" ht="12.75" hidden="true" customHeight="true" outlineLevel="0" collapsed="false">
      <c r="A62" s="1"/>
      <c r="D62" s="1"/>
      <c r="E62" s="1"/>
      <c r="F62" s="1"/>
      <c r="G62" s="1"/>
      <c r="H62" s="1"/>
      <c r="I62" s="1"/>
      <c r="J62" s="70"/>
      <c r="K62" s="70"/>
      <c r="L62" s="247"/>
      <c r="M62" s="40"/>
      <c r="N62" s="40"/>
      <c r="O62" s="70"/>
      <c r="P62" s="70"/>
      <c r="Q62" s="70"/>
      <c r="R62" s="70"/>
      <c r="AJ62" s="1"/>
      <c r="AK62" s="1"/>
      <c r="AN62" s="1"/>
      <c r="AO62" s="1"/>
      <c r="AP62" s="1"/>
      <c r="AQ62" s="1"/>
      <c r="AR62" s="1"/>
      <c r="AS62" s="1"/>
    </row>
    <row r="63" customFormat="false" ht="12.75" hidden="false" customHeight="true" outlineLevel="0" collapsed="false">
      <c r="A63" s="1"/>
      <c r="E63" s="1"/>
      <c r="F63" s="1"/>
      <c r="G63" s="1"/>
      <c r="H63" s="1"/>
      <c r="I63" s="1"/>
      <c r="J63" s="70"/>
      <c r="K63" s="70"/>
      <c r="L63" s="247"/>
      <c r="M63" s="40"/>
      <c r="N63" s="40"/>
      <c r="O63" s="70"/>
      <c r="P63" s="70"/>
      <c r="Q63" s="70"/>
      <c r="R63" s="70"/>
      <c r="AJ63" s="1"/>
      <c r="AK63" s="1"/>
      <c r="AN63" s="1"/>
      <c r="AO63" s="1"/>
      <c r="AP63" s="1"/>
      <c r="AQ63" s="1"/>
      <c r="AR63" s="1"/>
      <c r="AS63" s="1"/>
    </row>
    <row r="64" customFormat="false" ht="12.75" hidden="false" customHeight="true" outlineLevel="0" collapsed="false">
      <c r="A64" s="1"/>
      <c r="E64" s="1"/>
      <c r="F64" s="1"/>
      <c r="G64" s="1"/>
      <c r="H64" s="260" t="s">
        <v>81</v>
      </c>
      <c r="I64" s="1"/>
      <c r="J64" s="70"/>
      <c r="K64" s="70"/>
      <c r="L64" s="247"/>
      <c r="M64" s="40"/>
      <c r="N64" s="40"/>
      <c r="O64" s="70"/>
      <c r="P64" s="70"/>
      <c r="Q64" s="70"/>
      <c r="R64" s="70"/>
      <c r="AJ64" s="1"/>
      <c r="AK64" s="1"/>
      <c r="AN64" s="1"/>
      <c r="AO64" s="1"/>
      <c r="AP64" s="1"/>
      <c r="AQ64" s="1"/>
      <c r="AR64" s="1"/>
      <c r="AS64" s="1"/>
    </row>
    <row r="65" customFormat="false" ht="12.75" hidden="false" customHeight="true" outlineLevel="0" collapsed="false">
      <c r="A65" s="1"/>
      <c r="H65" s="261" t="n">
        <f aca="false">H70</f>
        <v>37165</v>
      </c>
      <c r="I65" s="262" t="n">
        <f aca="false">H65+1</f>
        <v>37166</v>
      </c>
      <c r="J65" s="262" t="n">
        <f aca="false">I65+1</f>
        <v>37167</v>
      </c>
      <c r="K65" s="262" t="n">
        <f aca="false">J65+1</f>
        <v>37168</v>
      </c>
      <c r="L65" s="262" t="n">
        <f aca="false">K65+1</f>
        <v>37169</v>
      </c>
      <c r="M65" s="262" t="n">
        <f aca="false">L65+1</f>
        <v>37170</v>
      </c>
      <c r="N65" s="262" t="n">
        <f aca="false">M65+1</f>
        <v>37171</v>
      </c>
      <c r="O65" s="262" t="n">
        <f aca="false">N65+1</f>
        <v>37172</v>
      </c>
      <c r="P65" s="262" t="n">
        <f aca="false">O65+1</f>
        <v>37173</v>
      </c>
      <c r="Q65" s="262" t="n">
        <f aca="false">P65+1</f>
        <v>37174</v>
      </c>
      <c r="R65" s="262" t="n">
        <f aca="false">Q65+1</f>
        <v>37175</v>
      </c>
      <c r="S65" s="262" t="n">
        <f aca="false">R65+1</f>
        <v>37176</v>
      </c>
      <c r="T65" s="262" t="n">
        <f aca="false">S65+1</f>
        <v>37177</v>
      </c>
      <c r="U65" s="262" t="n">
        <f aca="false">T65+1</f>
        <v>37178</v>
      </c>
      <c r="V65" s="262" t="n">
        <f aca="false">U65+1</f>
        <v>37179</v>
      </c>
      <c r="W65" s="262" t="n">
        <f aca="false">V65+1</f>
        <v>37180</v>
      </c>
      <c r="X65" s="262" t="n">
        <f aca="false">W65+1</f>
        <v>37181</v>
      </c>
      <c r="Y65" s="262" t="n">
        <f aca="false">X65+1</f>
        <v>37182</v>
      </c>
      <c r="Z65" s="262" t="n">
        <f aca="false">Y65+1</f>
        <v>37183</v>
      </c>
      <c r="AA65" s="262" t="n">
        <f aca="false">Z65+1</f>
        <v>37184</v>
      </c>
      <c r="AB65" s="262" t="n">
        <f aca="false">AA65+1</f>
        <v>37185</v>
      </c>
      <c r="AC65" s="262" t="n">
        <f aca="false">AB65+1</f>
        <v>37186</v>
      </c>
      <c r="AD65" s="262" t="n">
        <f aca="false">AC65+1</f>
        <v>37187</v>
      </c>
      <c r="AE65" s="262" t="n">
        <f aca="false">AD65+1</f>
        <v>37188</v>
      </c>
      <c r="AF65" s="262" t="n">
        <f aca="false">AE65+1</f>
        <v>37189</v>
      </c>
      <c r="AG65" s="262" t="n">
        <f aca="false">AF65+1</f>
        <v>37190</v>
      </c>
      <c r="AH65" s="262" t="n">
        <f aca="false">AG65+1</f>
        <v>37191</v>
      </c>
      <c r="AI65" s="262" t="n">
        <f aca="false">AH65+1</f>
        <v>37192</v>
      </c>
      <c r="AJ65" s="262" t="n">
        <f aca="false">AI65+1</f>
        <v>37193</v>
      </c>
      <c r="AK65" s="262" t="n">
        <f aca="false">AJ65+1</f>
        <v>37194</v>
      </c>
      <c r="AL65" s="263" t="n">
        <f aca="false">AK65+1</f>
        <v>37195</v>
      </c>
      <c r="AN65" s="1"/>
      <c r="AO65" s="1"/>
      <c r="AP65" s="1"/>
      <c r="AQ65" s="1"/>
      <c r="AR65" s="1"/>
      <c r="AS65" s="1"/>
    </row>
    <row r="66" customFormat="false" ht="12.75" hidden="false" customHeight="true" outlineLevel="0" collapsed="false">
      <c r="D66" s="1"/>
      <c r="E66" s="1"/>
      <c r="F66" s="1"/>
      <c r="G66" s="264" t="s">
        <v>194</v>
      </c>
      <c r="H66" s="265" t="n">
        <f aca="false">VLOOKUP(H$65,$S$8:$AG$38,7,0)+VLOOKUP(H$65,$S$8:$AG38,8,0)</f>
        <v>0</v>
      </c>
      <c r="I66" s="265" t="n">
        <f aca="false">VLOOKUP(I$65,$S$8:$AG$38,7,0)+VLOOKUP(I$65,$S$8:$AG38,8,0)</f>
        <v>0</v>
      </c>
      <c r="J66" s="265" t="n">
        <f aca="false">VLOOKUP(J$65,$S$8:$AG$38,7,0)+VLOOKUP(J$65,$S$8:$AG38,8,0)</f>
        <v>0</v>
      </c>
      <c r="K66" s="265" t="n">
        <f aca="false">VLOOKUP(K$65,$S$8:$AG$38,7,0)+VLOOKUP(K$65,$S$8:$AG38,8,0)</f>
        <v>0</v>
      </c>
      <c r="L66" s="265" t="n">
        <f aca="false">VLOOKUP(L$65,$S$8:$AG$38,7,0)+VLOOKUP(L$65,$S$8:$AG38,8,0)</f>
        <v>0</v>
      </c>
      <c r="M66" s="265" t="n">
        <f aca="false">VLOOKUP(M$65,$S$8:$AG$38,7,0)+VLOOKUP(M$65,$S$8:$AG38,8,0)</f>
        <v>0</v>
      </c>
      <c r="N66" s="265" t="n">
        <f aca="false">VLOOKUP(N$65,$S$8:$AG$38,7,0)+VLOOKUP(N$65,$S$8:$AG38,8,0)</f>
        <v>0</v>
      </c>
      <c r="O66" s="265" t="n">
        <f aca="false">VLOOKUP(O$65,$S$8:$AG$38,7,0)+VLOOKUP(O$65,$S$8:$AG38,8,0)</f>
        <v>0</v>
      </c>
      <c r="P66" s="265" t="n">
        <f aca="false">VLOOKUP(P$65,$S$8:$AG$38,7,0)+VLOOKUP(P$65,$S$8:$AG38,8,0)</f>
        <v>0</v>
      </c>
      <c r="Q66" s="265" t="n">
        <f aca="false">VLOOKUP(Q$65,$S$8:$AG$38,7,0)+VLOOKUP(Q$65,$S$8:$AG38,8,0)</f>
        <v>0</v>
      </c>
      <c r="R66" s="265" t="n">
        <f aca="false">VLOOKUP(R$65,$S$8:$AG$38,7,0)+VLOOKUP(R$65,$S$8:$AG38,8,0)</f>
        <v>0</v>
      </c>
      <c r="S66" s="265" t="n">
        <f aca="false">VLOOKUP(S$65,$S$8:$AG$38,7,0)+VLOOKUP(S$65,$S$8:$AG38,8,0)</f>
        <v>0</v>
      </c>
      <c r="T66" s="265" t="n">
        <f aca="false">VLOOKUP(T$65,$S$8:$AG$38,7,0)+VLOOKUP(T$65,$S$8:$AG38,8,0)</f>
        <v>0</v>
      </c>
      <c r="U66" s="265" t="n">
        <f aca="false">VLOOKUP(U$65,$S$8:$AG$38,7,0)+VLOOKUP(U$65,$S$8:$AG38,8,0)</f>
        <v>0</v>
      </c>
      <c r="V66" s="265" t="n">
        <f aca="false">VLOOKUP(V$65,$S$8:$AG$38,7,0)+VLOOKUP(V$65,$S$8:$AG38,8,0)</f>
        <v>0</v>
      </c>
      <c r="W66" s="265" t="n">
        <f aca="false">VLOOKUP(W$65,$S$8:$AG$38,7,0)+VLOOKUP(W$65,$S$8:$AG38,8,0)</f>
        <v>0</v>
      </c>
      <c r="X66" s="265" t="n">
        <f aca="false">VLOOKUP(X$65,$S$8:$AG$38,7,0)+VLOOKUP(X$65,$S$8:$AG38,8,0)</f>
        <v>0</v>
      </c>
      <c r="Y66" s="265" t="n">
        <f aca="false">VLOOKUP(Y$65,$S$8:$AG$38,7,0)+VLOOKUP(Y$65,$S$8:$AG38,8,0)</f>
        <v>0</v>
      </c>
      <c r="Z66" s="265" t="n">
        <f aca="false">VLOOKUP(Z$65,$S$8:$AG$38,7,0)+VLOOKUP(Z$65,$S$8:$AG38,8,0)</f>
        <v>0</v>
      </c>
      <c r="AA66" s="265" t="n">
        <f aca="false">VLOOKUP(AA$65,$S$8:$AG$38,7,0)+VLOOKUP(AA$65,$S$8:$AG38,8,0)</f>
        <v>0</v>
      </c>
      <c r="AB66" s="265" t="n">
        <f aca="false">VLOOKUP(AB$65,$S$8:$AG$38,7,0)+VLOOKUP(AB$65,$S$8:$AG38,8,0)</f>
        <v>0</v>
      </c>
      <c r="AC66" s="265" t="n">
        <f aca="false">VLOOKUP(AC$65,$S$8:$AG$38,7,0)+VLOOKUP(AC$65,$S$8:$AG38,8,0)</f>
        <v>0</v>
      </c>
      <c r="AD66" s="265" t="n">
        <f aca="false">VLOOKUP(AD$65,$S$8:$AG$38,7,0)+VLOOKUP(AD$65,$S$8:$AG38,8,0)</f>
        <v>0</v>
      </c>
      <c r="AE66" s="265" t="n">
        <f aca="false">VLOOKUP(AE$65,$S$8:$AG$38,7,0)+VLOOKUP(AE$65,$S$8:$AG38,8,0)</f>
        <v>0</v>
      </c>
      <c r="AF66" s="265" t="n">
        <f aca="false">VLOOKUP(AF$65,$S$8:$AG$38,7,0)+VLOOKUP(AF$65,$S$8:$AG38,8,0)</f>
        <v>0</v>
      </c>
      <c r="AG66" s="265" t="n">
        <f aca="false">VLOOKUP(AG$65,$S$8:$AG$38,7,0)+VLOOKUP(AG$65,$S$8:$AG38,8,0)</f>
        <v>0</v>
      </c>
      <c r="AH66" s="265" t="n">
        <f aca="false">VLOOKUP(AH$65,$S$8:$AG$38,7,0)+VLOOKUP(AH$65,$S$8:$AG38,8,0)</f>
        <v>0</v>
      </c>
      <c r="AI66" s="265" t="n">
        <f aca="false">VLOOKUP(AI$65,$S$8:$AG$38,7,0)+VLOOKUP(AI$65,$S$8:$AG38,8,0)</f>
        <v>0</v>
      </c>
      <c r="AJ66" s="265" t="n">
        <f aca="false">VLOOKUP(AJ$65,$S$8:$AG$38,7,0)+VLOOKUP(AJ$65,$S$8:$AG38,8,0)</f>
        <v>0</v>
      </c>
      <c r="AK66" s="265" t="n">
        <f aca="false">VLOOKUP(AK$65,$S$8:$AG$38,7,0)+VLOOKUP(AK$65,$S$8:$AG38,8,0)</f>
        <v>0</v>
      </c>
      <c r="AL66" s="265" t="n">
        <f aca="false">VLOOKUP(AL$65,$S$8:$AG$38,7,0)+VLOOKUP(AL$65,$S$8:$AG38,8,0)</f>
        <v>0</v>
      </c>
      <c r="AO66" s="1"/>
      <c r="AP66" s="1"/>
      <c r="AQ66" s="1"/>
      <c r="AR66" s="1"/>
      <c r="AS66" s="1"/>
      <c r="AT66" s="1"/>
    </row>
    <row r="67" customFormat="false" ht="12.75" hidden="false" customHeight="true" outlineLevel="0" collapsed="false">
      <c r="A67" s="266" t="s">
        <v>195</v>
      </c>
      <c r="B67" s="266"/>
      <c r="C67" s="267"/>
      <c r="D67" s="267"/>
      <c r="E67" s="268" t="s">
        <v>196</v>
      </c>
      <c r="F67" s="267"/>
      <c r="G67" s="269" t="s">
        <v>197</v>
      </c>
      <c r="H67" s="270"/>
      <c r="I67" s="271"/>
      <c r="J67" s="271"/>
      <c r="K67" s="271"/>
      <c r="L67" s="271"/>
      <c r="M67" s="271"/>
      <c r="N67" s="271"/>
      <c r="O67" s="271"/>
      <c r="P67" s="271"/>
      <c r="Q67" s="271"/>
      <c r="R67" s="271"/>
      <c r="S67" s="271"/>
      <c r="T67" s="271"/>
      <c r="U67" s="271"/>
      <c r="V67" s="271"/>
      <c r="W67" s="271"/>
      <c r="X67" s="271"/>
      <c r="Y67" s="271"/>
      <c r="Z67" s="271"/>
      <c r="AA67" s="271"/>
      <c r="AB67" s="271"/>
      <c r="AC67" s="271"/>
      <c r="AD67" s="271"/>
      <c r="AE67" s="271"/>
      <c r="AF67" s="271"/>
      <c r="AG67" s="271"/>
      <c r="AH67" s="271"/>
      <c r="AI67" s="271"/>
      <c r="AJ67" s="271"/>
      <c r="AK67" s="271"/>
      <c r="AL67" s="272"/>
      <c r="AM67" s="267"/>
      <c r="AN67" s="267"/>
      <c r="AO67" s="1"/>
      <c r="AP67" s="1"/>
      <c r="AQ67" s="1"/>
      <c r="AR67" s="1"/>
      <c r="AS67" s="1"/>
      <c r="AT67" s="1"/>
    </row>
    <row r="68" customFormat="false" ht="12.75" hidden="false" customHeight="true" outlineLevel="0" collapsed="false">
      <c r="A68" s="273" t="s">
        <v>82</v>
      </c>
      <c r="B68" s="274" t="n">
        <f aca="false">+H47</f>
        <v>465</v>
      </c>
      <c r="C68" s="267"/>
      <c r="D68" s="275" t="s">
        <v>198</v>
      </c>
      <c r="E68" s="275" t="s">
        <v>142</v>
      </c>
      <c r="F68" s="276" t="s">
        <v>199</v>
      </c>
      <c r="G68" s="264" t="s">
        <v>200</v>
      </c>
      <c r="H68" s="277" t="n">
        <f aca="false">SUM(H66:H67)</f>
        <v>0</v>
      </c>
      <c r="I68" s="278" t="n">
        <f aca="false">SUM(I66:I67)</f>
        <v>0</v>
      </c>
      <c r="J68" s="278" t="n">
        <f aca="false">SUM(J66:J67)</f>
        <v>0</v>
      </c>
      <c r="K68" s="278" t="n">
        <f aca="false">SUM(K66:K67)</f>
        <v>0</v>
      </c>
      <c r="L68" s="278" t="n">
        <f aca="false">SUM(L66:L67)</f>
        <v>0</v>
      </c>
      <c r="M68" s="278" t="n">
        <f aca="false">SUM(M66:M67)</f>
        <v>0</v>
      </c>
      <c r="N68" s="278" t="n">
        <f aca="false">SUM(N66:N67)</f>
        <v>0</v>
      </c>
      <c r="O68" s="278" t="n">
        <f aca="false">SUM(O66:O67)</f>
        <v>0</v>
      </c>
      <c r="P68" s="278" t="n">
        <f aca="false">SUM(P66:P67)</f>
        <v>0</v>
      </c>
      <c r="Q68" s="278" t="n">
        <f aca="false">SUM(Q66:Q67)</f>
        <v>0</v>
      </c>
      <c r="R68" s="278" t="n">
        <f aca="false">SUM(R66:R67)</f>
        <v>0</v>
      </c>
      <c r="S68" s="278" t="n">
        <f aca="false">SUM(S66:S67)</f>
        <v>0</v>
      </c>
      <c r="T68" s="278" t="n">
        <f aca="false">SUM(T66:T67)</f>
        <v>0</v>
      </c>
      <c r="U68" s="278" t="n">
        <f aca="false">SUM(U66:U67)</f>
        <v>0</v>
      </c>
      <c r="V68" s="278" t="n">
        <f aca="false">SUM(V66:V67)</f>
        <v>0</v>
      </c>
      <c r="W68" s="278" t="n">
        <f aca="false">SUM(W66:W67)</f>
        <v>0</v>
      </c>
      <c r="X68" s="278" t="n">
        <f aca="false">SUM(X66:X67)</f>
        <v>0</v>
      </c>
      <c r="Y68" s="278" t="n">
        <f aca="false">SUM(Y66:Y67)</f>
        <v>0</v>
      </c>
      <c r="Z68" s="278" t="n">
        <f aca="false">SUM(Z66:Z67)</f>
        <v>0</v>
      </c>
      <c r="AA68" s="278" t="n">
        <f aca="false">SUM(AA66:AA67)</f>
        <v>0</v>
      </c>
      <c r="AB68" s="278" t="n">
        <f aca="false">SUM(AB66:AB67)</f>
        <v>0</v>
      </c>
      <c r="AC68" s="278" t="n">
        <f aca="false">SUM(AC66:AC67)</f>
        <v>0</v>
      </c>
      <c r="AD68" s="278" t="n">
        <f aca="false">SUM(AD66:AD67)</f>
        <v>0</v>
      </c>
      <c r="AE68" s="278" t="n">
        <f aca="false">SUM(AE66:AE67)</f>
        <v>0</v>
      </c>
      <c r="AF68" s="278" t="n">
        <f aca="false">SUM(AF66:AF67)</f>
        <v>0</v>
      </c>
      <c r="AG68" s="278" t="n">
        <f aca="false">SUM(AG66:AG67)</f>
        <v>0</v>
      </c>
      <c r="AH68" s="278" t="n">
        <f aca="false">SUM(AH66:AH67)</f>
        <v>0</v>
      </c>
      <c r="AI68" s="278" t="n">
        <f aca="false">SUM(AI66:AI67)</f>
        <v>0</v>
      </c>
      <c r="AJ68" s="278" t="n">
        <f aca="false">SUM(AJ66:AJ67)</f>
        <v>0</v>
      </c>
      <c r="AK68" s="278" t="n">
        <f aca="false">SUM(AK66:AK67)</f>
        <v>0</v>
      </c>
      <c r="AL68" s="279" t="n">
        <f aca="false">SUM(AL66:AL67)</f>
        <v>0</v>
      </c>
      <c r="AM68" s="267"/>
      <c r="AN68" s="1"/>
      <c r="AO68" s="1"/>
      <c r="AP68" s="1"/>
      <c r="AQ68" s="1"/>
      <c r="AR68" s="1"/>
      <c r="AS68" s="1"/>
      <c r="AT68" s="1"/>
    </row>
    <row r="69" customFormat="false" ht="12.75" hidden="false" customHeight="true" outlineLevel="0" collapsed="false">
      <c r="A69" s="273" t="s">
        <v>80</v>
      </c>
      <c r="B69" s="274" t="n">
        <f aca="false">+I47</f>
        <v>465</v>
      </c>
      <c r="C69" s="267"/>
      <c r="D69" s="280" t="s">
        <v>201</v>
      </c>
      <c r="E69" s="280" t="s">
        <v>201</v>
      </c>
      <c r="F69" s="281" t="s">
        <v>137</v>
      </c>
      <c r="G69" s="282"/>
      <c r="H69" s="283" t="s">
        <v>202</v>
      </c>
      <c r="I69" s="267"/>
      <c r="J69" s="267"/>
      <c r="K69" s="267"/>
      <c r="L69" s="267"/>
      <c r="M69" s="267"/>
      <c r="N69" s="267"/>
      <c r="O69" s="267"/>
      <c r="P69" s="267"/>
      <c r="Q69" s="267"/>
      <c r="R69" s="267"/>
      <c r="S69" s="267"/>
      <c r="T69" s="267"/>
      <c r="U69" s="267"/>
      <c r="V69" s="267"/>
      <c r="W69" s="267"/>
      <c r="X69" s="267"/>
      <c r="Y69" s="267"/>
      <c r="Z69" s="267"/>
      <c r="AA69" s="267"/>
      <c r="AB69" s="267"/>
      <c r="AC69" s="267"/>
      <c r="AD69" s="267"/>
      <c r="AE69" s="267"/>
      <c r="AF69" s="267"/>
      <c r="AG69" s="267"/>
      <c r="AH69" s="267"/>
      <c r="AI69" s="267"/>
      <c r="AJ69" s="267"/>
      <c r="AK69" s="267"/>
      <c r="AL69" s="267"/>
      <c r="AM69" s="267"/>
      <c r="AN69" s="1"/>
      <c r="AO69" s="1"/>
      <c r="AP69" s="1"/>
      <c r="AQ69" s="1"/>
      <c r="AR69" s="1"/>
      <c r="AS69" s="1"/>
      <c r="AT69" s="1"/>
    </row>
    <row r="70" customFormat="false" ht="12.75" hidden="false" customHeight="true" outlineLevel="0" collapsed="false">
      <c r="A70" s="284"/>
      <c r="B70" s="284"/>
      <c r="C70" s="267"/>
      <c r="D70" s="285"/>
      <c r="E70" s="285"/>
      <c r="F70" s="285"/>
      <c r="G70" s="284"/>
      <c r="H70" s="286" t="n">
        <f aca="false">B4</f>
        <v>37165</v>
      </c>
      <c r="I70" s="286" t="n">
        <f aca="false">C4</f>
        <v>0</v>
      </c>
      <c r="J70" s="286" t="n">
        <f aca="false">D4</f>
        <v>0</v>
      </c>
      <c r="K70" s="286" t="str">
        <f aca="false">E4</f>
        <v>Check Figures</v>
      </c>
      <c r="L70" s="286" t="n">
        <f aca="false">F4</f>
        <v>0</v>
      </c>
      <c r="M70" s="286" t="n">
        <f aca="false">G4</f>
        <v>0</v>
      </c>
      <c r="N70" s="286" t="n">
        <f aca="false">H4</f>
        <v>0</v>
      </c>
      <c r="O70" s="286" t="n">
        <f aca="false">I4</f>
        <v>0</v>
      </c>
      <c r="P70" s="286" t="n">
        <f aca="false">J4</f>
        <v>0</v>
      </c>
      <c r="Q70" s="286" t="n">
        <f aca="false">K4</f>
        <v>0</v>
      </c>
      <c r="R70" s="286" t="n">
        <f aca="false">L4</f>
        <v>0</v>
      </c>
      <c r="S70" s="286" t="n">
        <f aca="false">M4</f>
        <v>0</v>
      </c>
      <c r="T70" s="286" t="n">
        <f aca="false">N4</f>
        <v>0</v>
      </c>
      <c r="U70" s="286" t="n">
        <f aca="false">O4</f>
        <v>0</v>
      </c>
      <c r="V70" s="286" t="n">
        <f aca="false">P4</f>
        <v>0</v>
      </c>
      <c r="W70" s="286" t="n">
        <f aca="false">Q4</f>
        <v>0</v>
      </c>
      <c r="X70" s="286" t="n">
        <f aca="false">R4</f>
        <v>0</v>
      </c>
      <c r="Y70" s="286" t="n">
        <f aca="false">S4</f>
        <v>0</v>
      </c>
      <c r="Z70" s="286" t="n">
        <f aca="false">T4</f>
        <v>0</v>
      </c>
      <c r="AA70" s="286" t="n">
        <f aca="false">U4</f>
        <v>0</v>
      </c>
      <c r="AB70" s="286" t="n">
        <f aca="false">V4</f>
        <v>0</v>
      </c>
      <c r="AC70" s="286" t="n">
        <f aca="false">W4</f>
        <v>0</v>
      </c>
      <c r="AD70" s="286" t="n">
        <f aca="false">X4</f>
        <v>0</v>
      </c>
      <c r="AE70" s="286" t="n">
        <f aca="false">Y4</f>
        <v>0</v>
      </c>
      <c r="AF70" s="286" t="n">
        <f aca="false">Z4</f>
        <v>0</v>
      </c>
      <c r="AG70" s="286" t="n">
        <f aca="false">AA4</f>
        <v>0</v>
      </c>
      <c r="AH70" s="286" t="n">
        <f aca="false">AB4</f>
        <v>0</v>
      </c>
      <c r="AI70" s="286" t="n">
        <f aca="false">AC4</f>
        <v>0</v>
      </c>
      <c r="AJ70" s="286" t="n">
        <f aca="false">AD4</f>
        <v>0</v>
      </c>
      <c r="AK70" s="286" t="n">
        <f aca="false">AE4</f>
        <v>0</v>
      </c>
      <c r="AL70" s="286" t="n">
        <f aca="false">AF4</f>
        <v>0</v>
      </c>
      <c r="AM70" s="275" t="s">
        <v>142</v>
      </c>
      <c r="AN70" s="1"/>
      <c r="AO70" s="1"/>
      <c r="AP70" s="1"/>
      <c r="AQ70" s="1"/>
      <c r="AR70" s="1"/>
      <c r="AS70" s="1"/>
      <c r="AT70" s="1"/>
    </row>
    <row r="71" customFormat="false" ht="12.75" hidden="false" customHeight="true" outlineLevel="0" collapsed="false">
      <c r="A71" s="287" t="s">
        <v>203</v>
      </c>
      <c r="B71" s="288"/>
      <c r="C71" s="289"/>
      <c r="D71" s="290" t="n">
        <v>0</v>
      </c>
      <c r="E71" s="291" t="n">
        <f aca="false">AM71</f>
        <v>0</v>
      </c>
      <c r="F71" s="292" t="n">
        <f aca="false">E71-D71</f>
        <v>0</v>
      </c>
      <c r="G71" s="284"/>
      <c r="H71" s="290" t="n">
        <v>0</v>
      </c>
      <c r="I71" s="290" t="n">
        <v>0</v>
      </c>
      <c r="J71" s="290" t="n">
        <v>0</v>
      </c>
      <c r="K71" s="290" t="n">
        <v>0</v>
      </c>
      <c r="L71" s="290" t="n">
        <v>0</v>
      </c>
      <c r="M71" s="290" t="n">
        <v>0</v>
      </c>
      <c r="N71" s="290" t="n">
        <v>0</v>
      </c>
      <c r="O71" s="290" t="n">
        <v>0</v>
      </c>
      <c r="P71" s="290" t="n">
        <v>0</v>
      </c>
      <c r="Q71" s="290" t="n">
        <v>0</v>
      </c>
      <c r="R71" s="290" t="n">
        <v>0</v>
      </c>
      <c r="S71" s="290" t="n">
        <v>0</v>
      </c>
      <c r="T71" s="290" t="n">
        <v>0</v>
      </c>
      <c r="U71" s="290" t="n">
        <v>0</v>
      </c>
      <c r="V71" s="290" t="n">
        <v>0</v>
      </c>
      <c r="W71" s="290" t="n">
        <v>0</v>
      </c>
      <c r="X71" s="290" t="n">
        <v>0</v>
      </c>
      <c r="Y71" s="290" t="n">
        <v>0</v>
      </c>
      <c r="Z71" s="290" t="n">
        <v>0</v>
      </c>
      <c r="AA71" s="290" t="n">
        <v>0</v>
      </c>
      <c r="AB71" s="290" t="n">
        <v>0</v>
      </c>
      <c r="AC71" s="290" t="n">
        <v>0</v>
      </c>
      <c r="AD71" s="290" t="n">
        <v>0</v>
      </c>
      <c r="AE71" s="290" t="n">
        <v>0</v>
      </c>
      <c r="AF71" s="290" t="n">
        <v>0</v>
      </c>
      <c r="AG71" s="290" t="n">
        <v>0</v>
      </c>
      <c r="AH71" s="290" t="n">
        <v>0</v>
      </c>
      <c r="AI71" s="290" t="n">
        <v>0</v>
      </c>
      <c r="AJ71" s="290" t="n">
        <v>0</v>
      </c>
      <c r="AK71" s="290" t="n">
        <v>0</v>
      </c>
      <c r="AL71" s="290" t="n">
        <v>0</v>
      </c>
      <c r="AM71" s="293" t="n">
        <f aca="false">SUM(H71:AL71)</f>
        <v>0</v>
      </c>
      <c r="AN71" s="59"/>
      <c r="AO71" s="59"/>
      <c r="AP71" s="59"/>
      <c r="AQ71" s="59"/>
      <c r="AR71" s="59"/>
      <c r="AS71" s="59"/>
      <c r="AT71" s="59"/>
      <c r="AU71" s="294"/>
      <c r="AV71" s="294"/>
      <c r="AW71" s="294"/>
      <c r="AX71" s="294"/>
    </row>
    <row r="72" customFormat="false" ht="12.75" hidden="true" customHeight="true" outlineLevel="0" collapsed="false">
      <c r="A72" s="295" t="s">
        <v>204</v>
      </c>
      <c r="B72" s="288"/>
      <c r="C72" s="289"/>
      <c r="D72" s="296" t="n">
        <v>0</v>
      </c>
      <c r="E72" s="297" t="n">
        <f aca="false">AM72</f>
        <v>0</v>
      </c>
      <c r="F72" s="298" t="n">
        <f aca="false">E72-D72</f>
        <v>0</v>
      </c>
      <c r="G72" s="284"/>
      <c r="H72" s="299" t="n">
        <v>0</v>
      </c>
      <c r="I72" s="299" t="n">
        <v>0</v>
      </c>
      <c r="J72" s="299" t="n">
        <v>0</v>
      </c>
      <c r="K72" s="299" t="n">
        <v>0</v>
      </c>
      <c r="L72" s="299" t="n">
        <v>0</v>
      </c>
      <c r="M72" s="299" t="n">
        <v>0</v>
      </c>
      <c r="N72" s="299" t="n">
        <v>0</v>
      </c>
      <c r="O72" s="299" t="n">
        <v>0</v>
      </c>
      <c r="P72" s="299" t="n">
        <v>0</v>
      </c>
      <c r="Q72" s="299" t="n">
        <v>0</v>
      </c>
      <c r="R72" s="299" t="n">
        <v>0</v>
      </c>
      <c r="S72" s="299" t="n">
        <v>0</v>
      </c>
      <c r="T72" s="299" t="n">
        <v>0</v>
      </c>
      <c r="U72" s="299" t="n">
        <v>0</v>
      </c>
      <c r="V72" s="299" t="n">
        <v>0</v>
      </c>
      <c r="W72" s="299" t="n">
        <v>0</v>
      </c>
      <c r="X72" s="299" t="n">
        <v>0</v>
      </c>
      <c r="Y72" s="299" t="n">
        <v>0</v>
      </c>
      <c r="Z72" s="299" t="n">
        <v>0</v>
      </c>
      <c r="AA72" s="299" t="n">
        <v>0</v>
      </c>
      <c r="AB72" s="299" t="n">
        <v>0</v>
      </c>
      <c r="AC72" s="299" t="n">
        <v>0</v>
      </c>
      <c r="AD72" s="299" t="n">
        <v>0</v>
      </c>
      <c r="AE72" s="299" t="n">
        <v>0</v>
      </c>
      <c r="AF72" s="299" t="n">
        <v>0</v>
      </c>
      <c r="AG72" s="299" t="n">
        <v>0</v>
      </c>
      <c r="AH72" s="299" t="n">
        <v>0</v>
      </c>
      <c r="AI72" s="299" t="n">
        <v>0</v>
      </c>
      <c r="AJ72" s="299" t="n">
        <v>0</v>
      </c>
      <c r="AK72" s="299" t="n">
        <v>0</v>
      </c>
      <c r="AL72" s="299" t="n">
        <v>0</v>
      </c>
      <c r="AM72" s="293" t="n">
        <f aca="false">SUM(H72:AL72)</f>
        <v>0</v>
      </c>
      <c r="AN72" s="59"/>
      <c r="AO72" s="59"/>
      <c r="AP72" s="59"/>
      <c r="AQ72" s="59"/>
      <c r="AR72" s="59"/>
      <c r="AS72" s="59"/>
      <c r="AT72" s="59"/>
      <c r="AU72" s="294"/>
      <c r="AV72" s="294"/>
      <c r="AW72" s="294"/>
      <c r="AX72" s="294"/>
    </row>
    <row r="73" customFormat="false" ht="12.75" hidden="true" customHeight="true" outlineLevel="0" collapsed="false">
      <c r="A73" s="295" t="s">
        <v>173</v>
      </c>
      <c r="B73" s="288"/>
      <c r="C73" s="289"/>
      <c r="D73" s="296" t="n">
        <v>0</v>
      </c>
      <c r="E73" s="297" t="n">
        <f aca="false">AM73</f>
        <v>0</v>
      </c>
      <c r="F73" s="298" t="n">
        <f aca="false">E73-D73</f>
        <v>0</v>
      </c>
      <c r="G73" s="284"/>
      <c r="H73" s="299" t="n">
        <v>0</v>
      </c>
      <c r="I73" s="299" t="n">
        <v>0</v>
      </c>
      <c r="J73" s="299" t="n">
        <v>0</v>
      </c>
      <c r="K73" s="299" t="n">
        <v>0</v>
      </c>
      <c r="L73" s="299" t="n">
        <v>0</v>
      </c>
      <c r="M73" s="299" t="n">
        <v>0</v>
      </c>
      <c r="N73" s="299" t="n">
        <v>0</v>
      </c>
      <c r="O73" s="299" t="n">
        <v>0</v>
      </c>
      <c r="P73" s="299" t="n">
        <v>0</v>
      </c>
      <c r="Q73" s="299" t="n">
        <v>0</v>
      </c>
      <c r="R73" s="299" t="n">
        <v>0</v>
      </c>
      <c r="S73" s="299" t="n">
        <v>0</v>
      </c>
      <c r="T73" s="299" t="n">
        <v>0</v>
      </c>
      <c r="U73" s="299" t="n">
        <v>0</v>
      </c>
      <c r="V73" s="299" t="n">
        <v>0</v>
      </c>
      <c r="W73" s="299" t="n">
        <v>0</v>
      </c>
      <c r="X73" s="299" t="n">
        <v>0</v>
      </c>
      <c r="Y73" s="299" t="n">
        <v>0</v>
      </c>
      <c r="Z73" s="299" t="n">
        <v>0</v>
      </c>
      <c r="AA73" s="299" t="n">
        <v>0</v>
      </c>
      <c r="AB73" s="299" t="n">
        <v>0</v>
      </c>
      <c r="AC73" s="299" t="n">
        <v>0</v>
      </c>
      <c r="AD73" s="299" t="n">
        <v>0</v>
      </c>
      <c r="AE73" s="299" t="n">
        <v>0</v>
      </c>
      <c r="AF73" s="299" t="n">
        <v>0</v>
      </c>
      <c r="AG73" s="299" t="n">
        <v>0</v>
      </c>
      <c r="AH73" s="299" t="n">
        <v>0</v>
      </c>
      <c r="AI73" s="299" t="n">
        <v>0</v>
      </c>
      <c r="AJ73" s="299" t="n">
        <v>0</v>
      </c>
      <c r="AK73" s="299" t="n">
        <v>0</v>
      </c>
      <c r="AL73" s="299" t="n">
        <v>0</v>
      </c>
      <c r="AM73" s="293" t="n">
        <f aca="false">SUM(H73:AL73)</f>
        <v>0</v>
      </c>
      <c r="AN73" s="59"/>
      <c r="AO73" s="59"/>
      <c r="AP73" s="59"/>
      <c r="AQ73" s="59"/>
      <c r="AR73" s="59"/>
      <c r="AS73" s="59"/>
      <c r="AT73" s="59"/>
      <c r="AU73" s="294"/>
      <c r="AV73" s="294"/>
      <c r="AW73" s="294"/>
      <c r="AX73" s="294"/>
    </row>
    <row r="74" customFormat="false" ht="12.75" hidden="false" customHeight="true" outlineLevel="0" collapsed="false">
      <c r="A74" s="300" t="s">
        <v>205</v>
      </c>
      <c r="B74" s="284"/>
      <c r="C74" s="267"/>
      <c r="D74" s="301"/>
      <c r="E74" s="302"/>
      <c r="F74" s="302"/>
      <c r="G74" s="284"/>
      <c r="H74" s="301"/>
      <c r="I74" s="301"/>
      <c r="J74" s="301"/>
      <c r="K74" s="301"/>
      <c r="L74" s="301"/>
      <c r="M74" s="301"/>
      <c r="N74" s="301"/>
      <c r="O74" s="301"/>
      <c r="P74" s="301"/>
      <c r="Q74" s="301"/>
      <c r="R74" s="301"/>
      <c r="S74" s="301"/>
      <c r="T74" s="301"/>
      <c r="U74" s="301"/>
      <c r="V74" s="301"/>
      <c r="W74" s="301"/>
      <c r="X74" s="301"/>
      <c r="Y74" s="301"/>
      <c r="Z74" s="301"/>
      <c r="AA74" s="301"/>
      <c r="AB74" s="301"/>
      <c r="AC74" s="301"/>
      <c r="AD74" s="301"/>
      <c r="AE74" s="301"/>
      <c r="AF74" s="301"/>
      <c r="AG74" s="301"/>
      <c r="AH74" s="301"/>
      <c r="AI74" s="301"/>
      <c r="AJ74" s="301"/>
      <c r="AK74" s="301"/>
      <c r="AL74" s="301"/>
      <c r="AM74" s="301"/>
      <c r="AN74" s="59"/>
      <c r="AO74" s="59"/>
      <c r="AP74" s="59"/>
      <c r="AQ74" s="59"/>
      <c r="AR74" s="59"/>
      <c r="AS74" s="59"/>
      <c r="AT74" s="59"/>
      <c r="AU74" s="294"/>
      <c r="AV74" s="294"/>
      <c r="AW74" s="294"/>
      <c r="AX74" s="294"/>
    </row>
    <row r="75" customFormat="false" ht="12.75" hidden="false" customHeight="true" outlineLevel="0" collapsed="false">
      <c r="A75" s="284" t="s">
        <v>206</v>
      </c>
      <c r="B75" s="284"/>
      <c r="C75" s="267"/>
      <c r="D75" s="301"/>
      <c r="E75" s="302"/>
      <c r="F75" s="302"/>
      <c r="G75" s="284"/>
      <c r="H75" s="301"/>
      <c r="I75" s="301"/>
      <c r="J75" s="301"/>
      <c r="K75" s="301"/>
      <c r="L75" s="301"/>
      <c r="M75" s="301"/>
      <c r="N75" s="301"/>
      <c r="O75" s="301"/>
      <c r="P75" s="301"/>
      <c r="Q75" s="301"/>
      <c r="R75" s="301"/>
      <c r="S75" s="301"/>
      <c r="T75" s="301"/>
      <c r="U75" s="301"/>
      <c r="V75" s="301"/>
      <c r="W75" s="301"/>
      <c r="X75" s="301"/>
      <c r="Y75" s="301"/>
      <c r="Z75" s="301"/>
      <c r="AA75" s="301"/>
      <c r="AB75" s="301"/>
      <c r="AC75" s="301"/>
      <c r="AD75" s="301"/>
      <c r="AE75" s="301"/>
      <c r="AF75" s="301"/>
      <c r="AG75" s="301"/>
      <c r="AH75" s="301"/>
      <c r="AI75" s="301"/>
      <c r="AJ75" s="301"/>
      <c r="AK75" s="301"/>
      <c r="AL75" s="301"/>
      <c r="AM75" s="301"/>
      <c r="AN75" s="59"/>
      <c r="AO75" s="59"/>
      <c r="AP75" s="59"/>
      <c r="AQ75" s="59"/>
      <c r="AR75" s="59"/>
      <c r="AS75" s="59"/>
      <c r="AT75" s="59"/>
      <c r="AU75" s="294"/>
      <c r="AV75" s="294"/>
      <c r="AW75" s="294"/>
      <c r="AX75" s="294"/>
    </row>
    <row r="76" customFormat="false" ht="12.75" hidden="false" customHeight="true" outlineLevel="0" collapsed="false">
      <c r="A76" s="303" t="s">
        <v>207</v>
      </c>
      <c r="B76" s="304"/>
      <c r="C76" s="289"/>
      <c r="D76" s="290" t="n">
        <v>0</v>
      </c>
      <c r="E76" s="291" t="n">
        <f aca="false">AM76</f>
        <v>0</v>
      </c>
      <c r="F76" s="305" t="n">
        <f aca="false">E76-D76</f>
        <v>0</v>
      </c>
      <c r="G76" s="284"/>
      <c r="H76" s="306" t="n">
        <v>0</v>
      </c>
      <c r="I76" s="306" t="n">
        <v>0</v>
      </c>
      <c r="J76" s="306" t="n">
        <v>0</v>
      </c>
      <c r="K76" s="306" t="n">
        <v>0</v>
      </c>
      <c r="L76" s="306" t="n">
        <v>0</v>
      </c>
      <c r="M76" s="306" t="n">
        <v>0</v>
      </c>
      <c r="N76" s="306" t="n">
        <v>0</v>
      </c>
      <c r="O76" s="306" t="n">
        <v>0</v>
      </c>
      <c r="P76" s="306" t="n">
        <v>0</v>
      </c>
      <c r="Q76" s="306" t="n">
        <v>0</v>
      </c>
      <c r="R76" s="306" t="n">
        <v>0</v>
      </c>
      <c r="S76" s="306" t="n">
        <v>0</v>
      </c>
      <c r="T76" s="306" t="n">
        <v>0</v>
      </c>
      <c r="U76" s="306" t="n">
        <v>0</v>
      </c>
      <c r="V76" s="306" t="n">
        <v>0</v>
      </c>
      <c r="W76" s="306" t="n">
        <v>0</v>
      </c>
      <c r="X76" s="306" t="n">
        <v>0</v>
      </c>
      <c r="Y76" s="306" t="n">
        <v>0</v>
      </c>
      <c r="Z76" s="306" t="n">
        <v>0</v>
      </c>
      <c r="AA76" s="306" t="n">
        <v>0</v>
      </c>
      <c r="AB76" s="306" t="n">
        <v>0</v>
      </c>
      <c r="AC76" s="306" t="n">
        <v>0</v>
      </c>
      <c r="AD76" s="306" t="n">
        <v>0</v>
      </c>
      <c r="AE76" s="306" t="n">
        <v>0</v>
      </c>
      <c r="AF76" s="306" t="n">
        <v>0</v>
      </c>
      <c r="AG76" s="306" t="n">
        <v>0</v>
      </c>
      <c r="AH76" s="306" t="n">
        <v>0</v>
      </c>
      <c r="AI76" s="306" t="n">
        <v>0</v>
      </c>
      <c r="AJ76" s="306" t="n">
        <v>0</v>
      </c>
      <c r="AK76" s="306" t="n">
        <v>0</v>
      </c>
      <c r="AL76" s="306" t="n">
        <v>0</v>
      </c>
      <c r="AM76" s="293" t="n">
        <f aca="false">SUM(H76:AL76)</f>
        <v>0</v>
      </c>
      <c r="AN76" s="1"/>
      <c r="AO76" s="1"/>
      <c r="AP76" s="1"/>
      <c r="AQ76" s="1"/>
      <c r="AR76" s="1"/>
      <c r="AS76" s="1"/>
      <c r="AT76" s="1"/>
    </row>
    <row r="77" customFormat="false" ht="12.75" hidden="true" customHeight="true" outlineLevel="0" collapsed="false">
      <c r="A77" s="303" t="s">
        <v>208</v>
      </c>
      <c r="B77" s="304"/>
      <c r="C77" s="289"/>
      <c r="D77" s="290" t="n">
        <v>0</v>
      </c>
      <c r="E77" s="291" t="n">
        <f aca="false">AM77</f>
        <v>0</v>
      </c>
      <c r="F77" s="305" t="n">
        <f aca="false">E77-D77</f>
        <v>0</v>
      </c>
      <c r="G77" s="284"/>
      <c r="H77" s="306" t="n">
        <v>0</v>
      </c>
      <c r="I77" s="306" t="n">
        <v>0</v>
      </c>
      <c r="J77" s="306" t="n">
        <v>0</v>
      </c>
      <c r="K77" s="306" t="n">
        <v>0</v>
      </c>
      <c r="L77" s="306" t="n">
        <v>0</v>
      </c>
      <c r="M77" s="306" t="n">
        <v>0</v>
      </c>
      <c r="N77" s="306" t="n">
        <v>0</v>
      </c>
      <c r="O77" s="306" t="n">
        <v>0</v>
      </c>
      <c r="P77" s="306" t="n">
        <v>0</v>
      </c>
      <c r="Q77" s="306" t="n">
        <v>0</v>
      </c>
      <c r="R77" s="306" t="n">
        <v>0</v>
      </c>
      <c r="S77" s="306" t="n">
        <v>0</v>
      </c>
      <c r="T77" s="306" t="n">
        <v>0</v>
      </c>
      <c r="U77" s="306" t="n">
        <v>0</v>
      </c>
      <c r="V77" s="306" t="n">
        <v>0</v>
      </c>
      <c r="W77" s="306" t="n">
        <v>0</v>
      </c>
      <c r="X77" s="306" t="n">
        <v>0</v>
      </c>
      <c r="Y77" s="306" t="n">
        <v>0</v>
      </c>
      <c r="Z77" s="306" t="n">
        <v>0</v>
      </c>
      <c r="AA77" s="306" t="n">
        <v>0</v>
      </c>
      <c r="AB77" s="306" t="n">
        <v>0</v>
      </c>
      <c r="AC77" s="306" t="n">
        <v>0</v>
      </c>
      <c r="AD77" s="306" t="n">
        <v>0</v>
      </c>
      <c r="AE77" s="306" t="n">
        <v>0</v>
      </c>
      <c r="AF77" s="306" t="n">
        <v>0</v>
      </c>
      <c r="AG77" s="306" t="n">
        <v>0</v>
      </c>
      <c r="AH77" s="306" t="n">
        <v>0</v>
      </c>
      <c r="AI77" s="306" t="n">
        <v>0</v>
      </c>
      <c r="AJ77" s="306" t="n">
        <v>0</v>
      </c>
      <c r="AK77" s="306" t="n">
        <v>0</v>
      </c>
      <c r="AL77" s="306" t="n">
        <v>0</v>
      </c>
      <c r="AM77" s="293" t="n">
        <f aca="false">SUM(H77:AL77)</f>
        <v>0</v>
      </c>
      <c r="AN77" s="1"/>
      <c r="AO77" s="1"/>
      <c r="AP77" s="1"/>
      <c r="AQ77" s="1"/>
      <c r="AR77" s="1"/>
      <c r="AS77" s="1"/>
      <c r="AT77" s="1"/>
    </row>
    <row r="78" customFormat="false" ht="12.75" hidden="true" customHeight="true" outlineLevel="0" collapsed="false">
      <c r="A78" s="303" t="s">
        <v>209</v>
      </c>
      <c r="B78" s="304"/>
      <c r="C78" s="289"/>
      <c r="D78" s="290" t="n">
        <v>0</v>
      </c>
      <c r="E78" s="291" t="n">
        <f aca="false">AM78</f>
        <v>0</v>
      </c>
      <c r="F78" s="305" t="n">
        <f aca="false">E78-D78</f>
        <v>0</v>
      </c>
      <c r="G78" s="284"/>
      <c r="H78" s="306" t="n">
        <v>0</v>
      </c>
      <c r="I78" s="306" t="n">
        <v>0</v>
      </c>
      <c r="J78" s="306" t="n">
        <v>0</v>
      </c>
      <c r="K78" s="306" t="n">
        <v>0</v>
      </c>
      <c r="L78" s="306" t="n">
        <v>0</v>
      </c>
      <c r="M78" s="306" t="n">
        <v>0</v>
      </c>
      <c r="N78" s="306" t="n">
        <v>0</v>
      </c>
      <c r="O78" s="306" t="n">
        <v>0</v>
      </c>
      <c r="P78" s="306" t="n">
        <v>0</v>
      </c>
      <c r="Q78" s="306" t="n">
        <v>0</v>
      </c>
      <c r="R78" s="306" t="n">
        <v>0</v>
      </c>
      <c r="S78" s="306" t="n">
        <v>0</v>
      </c>
      <c r="T78" s="306" t="n">
        <v>0</v>
      </c>
      <c r="U78" s="306" t="n">
        <v>0</v>
      </c>
      <c r="V78" s="306" t="n">
        <v>0</v>
      </c>
      <c r="W78" s="306" t="n">
        <v>0</v>
      </c>
      <c r="X78" s="306" t="n">
        <v>0</v>
      </c>
      <c r="Y78" s="306" t="n">
        <v>0</v>
      </c>
      <c r="Z78" s="306" t="n">
        <v>0</v>
      </c>
      <c r="AA78" s="306" t="n">
        <v>0</v>
      </c>
      <c r="AB78" s="306" t="n">
        <v>0</v>
      </c>
      <c r="AC78" s="306" t="n">
        <v>0</v>
      </c>
      <c r="AD78" s="306" t="n">
        <v>0</v>
      </c>
      <c r="AE78" s="306" t="n">
        <v>0</v>
      </c>
      <c r="AF78" s="306" t="n">
        <v>0</v>
      </c>
      <c r="AG78" s="306" t="n">
        <v>0</v>
      </c>
      <c r="AH78" s="306" t="n">
        <v>0</v>
      </c>
      <c r="AI78" s="306" t="n">
        <v>0</v>
      </c>
      <c r="AJ78" s="306" t="n">
        <v>0</v>
      </c>
      <c r="AK78" s="306" t="n">
        <v>0</v>
      </c>
      <c r="AL78" s="306" t="n">
        <v>0</v>
      </c>
      <c r="AM78" s="293" t="n">
        <f aca="false">SUM(H78:AL78)</f>
        <v>0</v>
      </c>
      <c r="AN78" s="1"/>
      <c r="AO78" s="1"/>
      <c r="AP78" s="1"/>
      <c r="AQ78" s="1"/>
      <c r="AR78" s="1"/>
      <c r="AS78" s="1"/>
      <c r="AT78" s="1"/>
    </row>
    <row r="79" customFormat="false" ht="12.75" hidden="true" customHeight="true" outlineLevel="0" collapsed="false">
      <c r="A79" s="303" t="s">
        <v>210</v>
      </c>
      <c r="B79" s="304"/>
      <c r="C79" s="289"/>
      <c r="D79" s="290" t="n">
        <v>0</v>
      </c>
      <c r="E79" s="291" t="n">
        <f aca="false">AM79</f>
        <v>0</v>
      </c>
      <c r="F79" s="305" t="n">
        <f aca="false">E79-D79</f>
        <v>0</v>
      </c>
      <c r="G79" s="284"/>
      <c r="H79" s="306" t="n">
        <v>0</v>
      </c>
      <c r="I79" s="306" t="n">
        <v>0</v>
      </c>
      <c r="J79" s="306" t="n">
        <v>0</v>
      </c>
      <c r="K79" s="306" t="n">
        <v>0</v>
      </c>
      <c r="L79" s="306" t="n">
        <v>0</v>
      </c>
      <c r="M79" s="306" t="n">
        <v>0</v>
      </c>
      <c r="N79" s="306" t="n">
        <v>0</v>
      </c>
      <c r="O79" s="306" t="n">
        <v>0</v>
      </c>
      <c r="P79" s="306" t="n">
        <v>0</v>
      </c>
      <c r="Q79" s="306" t="n">
        <v>0</v>
      </c>
      <c r="R79" s="306" t="n">
        <v>0</v>
      </c>
      <c r="S79" s="306" t="n">
        <v>0</v>
      </c>
      <c r="T79" s="306" t="n">
        <v>0</v>
      </c>
      <c r="U79" s="306" t="n">
        <v>0</v>
      </c>
      <c r="V79" s="306" t="n">
        <v>0</v>
      </c>
      <c r="W79" s="306" t="n">
        <v>0</v>
      </c>
      <c r="X79" s="306" t="n">
        <v>0</v>
      </c>
      <c r="Y79" s="306" t="n">
        <v>0</v>
      </c>
      <c r="Z79" s="306" t="n">
        <v>0</v>
      </c>
      <c r="AA79" s="306" t="n">
        <v>0</v>
      </c>
      <c r="AB79" s="306" t="n">
        <v>0</v>
      </c>
      <c r="AC79" s="306" t="n">
        <v>0</v>
      </c>
      <c r="AD79" s="306" t="n">
        <v>0</v>
      </c>
      <c r="AE79" s="306" t="n">
        <v>0</v>
      </c>
      <c r="AF79" s="306" t="n">
        <v>0</v>
      </c>
      <c r="AG79" s="306" t="n">
        <v>0</v>
      </c>
      <c r="AH79" s="306" t="n">
        <v>0</v>
      </c>
      <c r="AI79" s="306" t="n">
        <v>0</v>
      </c>
      <c r="AJ79" s="306" t="n">
        <v>0</v>
      </c>
      <c r="AK79" s="306" t="n">
        <v>0</v>
      </c>
      <c r="AL79" s="306" t="n">
        <v>0</v>
      </c>
      <c r="AM79" s="293" t="n">
        <f aca="false">SUM(H79:AL79)</f>
        <v>0</v>
      </c>
      <c r="AN79" s="1"/>
      <c r="AO79" s="1"/>
      <c r="AP79" s="1"/>
      <c r="AQ79" s="1"/>
      <c r="AR79" s="1"/>
      <c r="AS79" s="1"/>
      <c r="AT79" s="1"/>
    </row>
    <row r="80" customFormat="false" ht="12.75" hidden="true" customHeight="true" outlineLevel="0" collapsed="false">
      <c r="A80" s="303" t="s">
        <v>211</v>
      </c>
      <c r="B80" s="304"/>
      <c r="C80" s="289"/>
      <c r="D80" s="290" t="n">
        <v>0</v>
      </c>
      <c r="E80" s="291" t="n">
        <f aca="false">AM80</f>
        <v>0</v>
      </c>
      <c r="F80" s="305" t="n">
        <f aca="false">E80-D80</f>
        <v>0</v>
      </c>
      <c r="G80" s="284"/>
      <c r="H80" s="306" t="n">
        <v>0</v>
      </c>
      <c r="I80" s="306" t="n">
        <v>0</v>
      </c>
      <c r="J80" s="306" t="n">
        <v>0</v>
      </c>
      <c r="K80" s="306" t="n">
        <v>0</v>
      </c>
      <c r="L80" s="306" t="n">
        <v>0</v>
      </c>
      <c r="M80" s="306" t="n">
        <v>0</v>
      </c>
      <c r="N80" s="306" t="n">
        <v>0</v>
      </c>
      <c r="O80" s="306" t="n">
        <v>0</v>
      </c>
      <c r="P80" s="306" t="n">
        <v>0</v>
      </c>
      <c r="Q80" s="306" t="n">
        <v>0</v>
      </c>
      <c r="R80" s="306" t="n">
        <v>0</v>
      </c>
      <c r="S80" s="306" t="n">
        <v>0</v>
      </c>
      <c r="T80" s="306" t="n">
        <v>0</v>
      </c>
      <c r="U80" s="306" t="n">
        <v>0</v>
      </c>
      <c r="V80" s="306" t="n">
        <v>0</v>
      </c>
      <c r="W80" s="306" t="n">
        <v>0</v>
      </c>
      <c r="X80" s="306" t="n">
        <v>0</v>
      </c>
      <c r="Y80" s="306" t="n">
        <v>0</v>
      </c>
      <c r="Z80" s="306" t="n">
        <v>0</v>
      </c>
      <c r="AA80" s="306" t="n">
        <v>0</v>
      </c>
      <c r="AB80" s="306" t="n">
        <v>0</v>
      </c>
      <c r="AC80" s="306" t="n">
        <v>0</v>
      </c>
      <c r="AD80" s="306" t="n">
        <v>0</v>
      </c>
      <c r="AE80" s="306" t="n">
        <v>0</v>
      </c>
      <c r="AF80" s="306" t="n">
        <v>0</v>
      </c>
      <c r="AG80" s="306" t="n">
        <v>0</v>
      </c>
      <c r="AH80" s="306" t="n">
        <v>0</v>
      </c>
      <c r="AI80" s="306" t="n">
        <v>0</v>
      </c>
      <c r="AJ80" s="306" t="n">
        <v>0</v>
      </c>
      <c r="AK80" s="306" t="n">
        <v>0</v>
      </c>
      <c r="AL80" s="306" t="n">
        <v>0</v>
      </c>
      <c r="AM80" s="293" t="n">
        <f aca="false">SUM(H80:AL80)</f>
        <v>0</v>
      </c>
      <c r="AN80" s="1"/>
      <c r="AO80" s="1"/>
      <c r="AP80" s="1"/>
      <c r="AQ80" s="1"/>
      <c r="AR80" s="1"/>
      <c r="AS80" s="1"/>
      <c r="AT80" s="1"/>
    </row>
    <row r="81" customFormat="false" ht="12.75" hidden="true" customHeight="true" outlineLevel="0" collapsed="false">
      <c r="A81" s="303" t="s">
        <v>212</v>
      </c>
      <c r="B81" s="304"/>
      <c r="C81" s="289"/>
      <c r="D81" s="290" t="n">
        <v>0</v>
      </c>
      <c r="E81" s="291" t="n">
        <f aca="false">AM81</f>
        <v>0</v>
      </c>
      <c r="F81" s="305" t="n">
        <f aca="false">E81-D81</f>
        <v>0</v>
      </c>
      <c r="G81" s="284"/>
      <c r="H81" s="306" t="n">
        <v>0</v>
      </c>
      <c r="I81" s="306" t="n">
        <v>0</v>
      </c>
      <c r="J81" s="306" t="n">
        <v>0</v>
      </c>
      <c r="K81" s="306" t="n">
        <v>0</v>
      </c>
      <c r="L81" s="306" t="n">
        <v>0</v>
      </c>
      <c r="M81" s="306" t="n">
        <v>0</v>
      </c>
      <c r="N81" s="306" t="n">
        <v>0</v>
      </c>
      <c r="O81" s="306" t="n">
        <v>0</v>
      </c>
      <c r="P81" s="306" t="n">
        <v>0</v>
      </c>
      <c r="Q81" s="306" t="n">
        <v>0</v>
      </c>
      <c r="R81" s="306" t="n">
        <v>0</v>
      </c>
      <c r="S81" s="306" t="n">
        <v>0</v>
      </c>
      <c r="T81" s="306" t="n">
        <v>0</v>
      </c>
      <c r="U81" s="306" t="n">
        <v>0</v>
      </c>
      <c r="V81" s="306" t="n">
        <v>0</v>
      </c>
      <c r="W81" s="306" t="n">
        <v>0</v>
      </c>
      <c r="X81" s="306" t="n">
        <v>0</v>
      </c>
      <c r="Y81" s="306" t="n">
        <v>0</v>
      </c>
      <c r="Z81" s="306" t="n">
        <v>0</v>
      </c>
      <c r="AA81" s="306" t="n">
        <v>0</v>
      </c>
      <c r="AB81" s="306" t="n">
        <v>0</v>
      </c>
      <c r="AC81" s="306" t="n">
        <v>0</v>
      </c>
      <c r="AD81" s="306" t="n">
        <v>0</v>
      </c>
      <c r="AE81" s="306" t="n">
        <v>0</v>
      </c>
      <c r="AF81" s="306" t="n">
        <v>0</v>
      </c>
      <c r="AG81" s="306" t="n">
        <v>0</v>
      </c>
      <c r="AH81" s="306" t="n">
        <v>0</v>
      </c>
      <c r="AI81" s="306" t="n">
        <v>0</v>
      </c>
      <c r="AJ81" s="306" t="n">
        <v>0</v>
      </c>
      <c r="AK81" s="306" t="n">
        <v>0</v>
      </c>
      <c r="AL81" s="306" t="n">
        <v>0</v>
      </c>
      <c r="AM81" s="293" t="n">
        <f aca="false">SUM(H81:AL81)</f>
        <v>0</v>
      </c>
      <c r="AN81" s="1"/>
      <c r="AO81" s="1"/>
      <c r="AP81" s="1"/>
      <c r="AQ81" s="1"/>
      <c r="AR81" s="1"/>
      <c r="AS81" s="1"/>
      <c r="AT81" s="1"/>
    </row>
    <row r="82" customFormat="false" ht="12.75" hidden="false" customHeight="true" outlineLevel="0" collapsed="false">
      <c r="A82" s="303" t="s">
        <v>213</v>
      </c>
      <c r="B82" s="304"/>
      <c r="C82" s="289"/>
      <c r="D82" s="290" t="n">
        <v>0</v>
      </c>
      <c r="E82" s="291" t="n">
        <f aca="false">AM82</f>
        <v>0</v>
      </c>
      <c r="F82" s="305" t="n">
        <f aca="false">E82-D82</f>
        <v>0</v>
      </c>
      <c r="G82" s="284"/>
      <c r="H82" s="306" t="n">
        <v>0</v>
      </c>
      <c r="I82" s="306" t="n">
        <v>0</v>
      </c>
      <c r="J82" s="306" t="n">
        <v>0</v>
      </c>
      <c r="K82" s="306" t="n">
        <v>0</v>
      </c>
      <c r="L82" s="306" t="n">
        <v>0</v>
      </c>
      <c r="M82" s="306" t="n">
        <v>0</v>
      </c>
      <c r="N82" s="306" t="n">
        <v>0</v>
      </c>
      <c r="O82" s="306" t="n">
        <v>0</v>
      </c>
      <c r="P82" s="306" t="n">
        <v>0</v>
      </c>
      <c r="Q82" s="306" t="n">
        <v>0</v>
      </c>
      <c r="R82" s="306" t="n">
        <v>0</v>
      </c>
      <c r="S82" s="306" t="n">
        <v>0</v>
      </c>
      <c r="T82" s="306" t="n">
        <v>0</v>
      </c>
      <c r="U82" s="306" t="n">
        <v>0</v>
      </c>
      <c r="V82" s="306" t="n">
        <v>0</v>
      </c>
      <c r="W82" s="306" t="n">
        <v>0</v>
      </c>
      <c r="X82" s="306" t="n">
        <v>0</v>
      </c>
      <c r="Y82" s="306" t="n">
        <v>0</v>
      </c>
      <c r="Z82" s="306" t="n">
        <v>0</v>
      </c>
      <c r="AA82" s="306" t="n">
        <v>0</v>
      </c>
      <c r="AB82" s="306" t="n">
        <v>0</v>
      </c>
      <c r="AC82" s="306" t="n">
        <v>0</v>
      </c>
      <c r="AD82" s="306" t="n">
        <v>0</v>
      </c>
      <c r="AE82" s="306" t="n">
        <v>0</v>
      </c>
      <c r="AF82" s="306" t="n">
        <v>0</v>
      </c>
      <c r="AG82" s="306" t="n">
        <v>0</v>
      </c>
      <c r="AH82" s="306" t="n">
        <v>0</v>
      </c>
      <c r="AI82" s="306" t="n">
        <v>0</v>
      </c>
      <c r="AJ82" s="306" t="n">
        <v>0</v>
      </c>
      <c r="AK82" s="306" t="n">
        <v>0</v>
      </c>
      <c r="AL82" s="306" t="n">
        <v>0</v>
      </c>
      <c r="AM82" s="293" t="n">
        <f aca="false">SUM(H82:AL82)</f>
        <v>0</v>
      </c>
      <c r="AN82" s="1"/>
      <c r="AO82" s="1"/>
      <c r="AP82" s="1"/>
      <c r="AQ82" s="1"/>
      <c r="AR82" s="1"/>
      <c r="AS82" s="1"/>
      <c r="AT82" s="1"/>
    </row>
    <row r="83" customFormat="false" ht="12.75" hidden="false" customHeight="true" outlineLevel="0" collapsed="false">
      <c r="A83" s="303" t="s">
        <v>214</v>
      </c>
      <c r="B83" s="304"/>
      <c r="C83" s="289"/>
      <c r="D83" s="290" t="n">
        <v>0</v>
      </c>
      <c r="E83" s="291" t="n">
        <f aca="false">AM83</f>
        <v>0</v>
      </c>
      <c r="F83" s="305" t="n">
        <f aca="false">E83-D83</f>
        <v>0</v>
      </c>
      <c r="G83" s="307" t="s">
        <v>215</v>
      </c>
      <c r="H83" s="308"/>
      <c r="I83" s="308"/>
      <c r="J83" s="308"/>
      <c r="K83" s="308"/>
      <c r="L83" s="308"/>
      <c r="M83" s="308"/>
      <c r="N83" s="308"/>
      <c r="O83" s="308"/>
      <c r="P83" s="308"/>
      <c r="Q83" s="308"/>
      <c r="R83" s="308"/>
      <c r="S83" s="308"/>
      <c r="T83" s="308"/>
      <c r="U83" s="308"/>
      <c r="V83" s="308"/>
      <c r="W83" s="308"/>
      <c r="X83" s="308"/>
      <c r="Y83" s="308"/>
      <c r="Z83" s="308"/>
      <c r="AA83" s="308"/>
      <c r="AB83" s="308"/>
      <c r="AC83" s="308"/>
      <c r="AD83" s="308"/>
      <c r="AE83" s="308"/>
      <c r="AF83" s="308"/>
      <c r="AG83" s="308"/>
      <c r="AH83" s="308"/>
      <c r="AI83" s="308"/>
      <c r="AJ83" s="308"/>
      <c r="AK83" s="308"/>
      <c r="AL83" s="308"/>
      <c r="AM83" s="293" t="n">
        <f aca="false">SUM(H83:AL83)</f>
        <v>0</v>
      </c>
      <c r="AN83" s="1"/>
      <c r="AO83" s="1"/>
      <c r="AP83" s="1"/>
      <c r="AQ83" s="1"/>
      <c r="AR83" s="1"/>
      <c r="AS83" s="1"/>
      <c r="AT83" s="1"/>
    </row>
    <row r="84" customFormat="false" ht="12.75" hidden="true" customHeight="true" outlineLevel="0" collapsed="false">
      <c r="A84" s="309" t="s">
        <v>216</v>
      </c>
      <c r="B84" s="304"/>
      <c r="C84" s="289"/>
      <c r="D84" s="290" t="n">
        <v>0</v>
      </c>
      <c r="E84" s="291" t="n">
        <f aca="false">AM84</f>
        <v>0</v>
      </c>
      <c r="F84" s="305" t="n">
        <f aca="false">E84-D84</f>
        <v>0</v>
      </c>
      <c r="G84" s="284"/>
      <c r="H84" s="306" t="n">
        <v>0</v>
      </c>
      <c r="I84" s="306" t="n">
        <v>0</v>
      </c>
      <c r="J84" s="306" t="n">
        <v>0</v>
      </c>
      <c r="K84" s="306" t="n">
        <v>0</v>
      </c>
      <c r="L84" s="306" t="n">
        <v>0</v>
      </c>
      <c r="M84" s="306" t="n">
        <v>0</v>
      </c>
      <c r="N84" s="306" t="n">
        <v>0</v>
      </c>
      <c r="O84" s="306" t="n">
        <v>0</v>
      </c>
      <c r="P84" s="306" t="n">
        <v>0</v>
      </c>
      <c r="Q84" s="306" t="n">
        <v>0</v>
      </c>
      <c r="R84" s="306" t="n">
        <v>0</v>
      </c>
      <c r="S84" s="306" t="n">
        <v>0</v>
      </c>
      <c r="T84" s="306" t="n">
        <v>0</v>
      </c>
      <c r="U84" s="306" t="n">
        <v>0</v>
      </c>
      <c r="V84" s="306" t="n">
        <v>0</v>
      </c>
      <c r="W84" s="306" t="n">
        <v>0</v>
      </c>
      <c r="X84" s="306" t="n">
        <v>0</v>
      </c>
      <c r="Y84" s="306" t="n">
        <v>0</v>
      </c>
      <c r="Z84" s="306" t="n">
        <v>0</v>
      </c>
      <c r="AA84" s="306" t="n">
        <v>0</v>
      </c>
      <c r="AB84" s="306" t="n">
        <v>0</v>
      </c>
      <c r="AC84" s="306" t="n">
        <v>0</v>
      </c>
      <c r="AD84" s="306" t="n">
        <v>0</v>
      </c>
      <c r="AE84" s="306" t="n">
        <v>0</v>
      </c>
      <c r="AF84" s="306" t="n">
        <v>0</v>
      </c>
      <c r="AG84" s="306" t="n">
        <v>0</v>
      </c>
      <c r="AH84" s="306" t="n">
        <v>0</v>
      </c>
      <c r="AI84" s="306" t="n">
        <v>0</v>
      </c>
      <c r="AJ84" s="306" t="n">
        <v>0</v>
      </c>
      <c r="AK84" s="306" t="n">
        <v>0</v>
      </c>
      <c r="AL84" s="306" t="n">
        <v>0</v>
      </c>
      <c r="AM84" s="293" t="n">
        <f aca="false">SUM(H84:AL84)</f>
        <v>0</v>
      </c>
      <c r="AN84" s="1"/>
      <c r="AO84" s="1"/>
      <c r="AP84" s="1"/>
      <c r="AQ84" s="1"/>
      <c r="AR84" s="1"/>
      <c r="AS84" s="1"/>
      <c r="AT84" s="1"/>
    </row>
    <row r="85" customFormat="false" ht="12.75" hidden="true" customHeight="true" outlineLevel="0" collapsed="false">
      <c r="A85" s="309" t="s">
        <v>216</v>
      </c>
      <c r="B85" s="304"/>
      <c r="C85" s="289"/>
      <c r="D85" s="290" t="n">
        <v>0</v>
      </c>
      <c r="E85" s="291" t="n">
        <f aca="false">AM85</f>
        <v>0</v>
      </c>
      <c r="F85" s="305" t="n">
        <f aca="false">E85-D85</f>
        <v>0</v>
      </c>
      <c r="G85" s="284"/>
      <c r="H85" s="306" t="n">
        <v>0</v>
      </c>
      <c r="I85" s="306" t="n">
        <v>0</v>
      </c>
      <c r="J85" s="306" t="n">
        <v>0</v>
      </c>
      <c r="K85" s="306" t="n">
        <v>0</v>
      </c>
      <c r="L85" s="306" t="n">
        <v>0</v>
      </c>
      <c r="M85" s="306" t="n">
        <v>0</v>
      </c>
      <c r="N85" s="306" t="n">
        <v>0</v>
      </c>
      <c r="O85" s="306" t="n">
        <v>0</v>
      </c>
      <c r="P85" s="306" t="n">
        <v>0</v>
      </c>
      <c r="Q85" s="306" t="n">
        <v>0</v>
      </c>
      <c r="R85" s="306" t="n">
        <v>0</v>
      </c>
      <c r="S85" s="306" t="n">
        <v>0</v>
      </c>
      <c r="T85" s="306" t="n">
        <v>0</v>
      </c>
      <c r="U85" s="306" t="n">
        <v>0</v>
      </c>
      <c r="V85" s="306" t="n">
        <v>0</v>
      </c>
      <c r="W85" s="306" t="n">
        <v>0</v>
      </c>
      <c r="X85" s="306" t="n">
        <v>0</v>
      </c>
      <c r="Y85" s="306" t="n">
        <v>0</v>
      </c>
      <c r="Z85" s="306" t="n">
        <v>0</v>
      </c>
      <c r="AA85" s="306" t="n">
        <v>0</v>
      </c>
      <c r="AB85" s="306" t="n">
        <v>0</v>
      </c>
      <c r="AC85" s="306" t="n">
        <v>0</v>
      </c>
      <c r="AD85" s="306" t="n">
        <v>0</v>
      </c>
      <c r="AE85" s="306" t="n">
        <v>0</v>
      </c>
      <c r="AF85" s="306" t="n">
        <v>0</v>
      </c>
      <c r="AG85" s="306" t="n">
        <v>0</v>
      </c>
      <c r="AH85" s="306" t="n">
        <v>0</v>
      </c>
      <c r="AI85" s="306" t="n">
        <v>0</v>
      </c>
      <c r="AJ85" s="306" t="n">
        <v>0</v>
      </c>
      <c r="AK85" s="306" t="n">
        <v>0</v>
      </c>
      <c r="AL85" s="306" t="n">
        <v>0</v>
      </c>
      <c r="AM85" s="293" t="n">
        <f aca="false">SUM(H85:AL85)</f>
        <v>0</v>
      </c>
      <c r="AN85" s="1"/>
      <c r="AO85" s="1"/>
      <c r="AP85" s="1"/>
      <c r="AQ85" s="1"/>
      <c r="AR85" s="1"/>
      <c r="AS85" s="1"/>
      <c r="AT85" s="1"/>
    </row>
    <row r="86" customFormat="false" ht="12.75" hidden="true" customHeight="true" outlineLevel="0" collapsed="false">
      <c r="A86" s="309" t="s">
        <v>216</v>
      </c>
      <c r="B86" s="304"/>
      <c r="C86" s="289"/>
      <c r="D86" s="290" t="n">
        <v>0</v>
      </c>
      <c r="E86" s="291" t="n">
        <f aca="false">AM86</f>
        <v>0</v>
      </c>
      <c r="F86" s="305" t="n">
        <f aca="false">E86-D86</f>
        <v>0</v>
      </c>
      <c r="G86" s="284"/>
      <c r="H86" s="306" t="n">
        <v>0</v>
      </c>
      <c r="I86" s="306" t="n">
        <v>0</v>
      </c>
      <c r="J86" s="306" t="n">
        <v>0</v>
      </c>
      <c r="K86" s="306" t="n">
        <v>0</v>
      </c>
      <c r="L86" s="306" t="n">
        <v>0</v>
      </c>
      <c r="M86" s="306" t="n">
        <v>0</v>
      </c>
      <c r="N86" s="306" t="n">
        <v>0</v>
      </c>
      <c r="O86" s="306" t="n">
        <v>0</v>
      </c>
      <c r="P86" s="306" t="n">
        <v>0</v>
      </c>
      <c r="Q86" s="306" t="n">
        <v>0</v>
      </c>
      <c r="R86" s="306" t="n">
        <v>0</v>
      </c>
      <c r="S86" s="306" t="n">
        <v>0</v>
      </c>
      <c r="T86" s="306" t="n">
        <v>0</v>
      </c>
      <c r="U86" s="306" t="n">
        <v>0</v>
      </c>
      <c r="V86" s="306" t="n">
        <v>0</v>
      </c>
      <c r="W86" s="306" t="n">
        <v>0</v>
      </c>
      <c r="X86" s="306" t="n">
        <v>0</v>
      </c>
      <c r="Y86" s="306" t="n">
        <v>0</v>
      </c>
      <c r="Z86" s="306" t="n">
        <v>0</v>
      </c>
      <c r="AA86" s="306" t="n">
        <v>0</v>
      </c>
      <c r="AB86" s="306" t="n">
        <v>0</v>
      </c>
      <c r="AC86" s="306" t="n">
        <v>0</v>
      </c>
      <c r="AD86" s="306" t="n">
        <v>0</v>
      </c>
      <c r="AE86" s="306" t="n">
        <v>0</v>
      </c>
      <c r="AF86" s="306" t="n">
        <v>0</v>
      </c>
      <c r="AG86" s="306" t="n">
        <v>0</v>
      </c>
      <c r="AH86" s="306" t="n">
        <v>0</v>
      </c>
      <c r="AI86" s="306" t="n">
        <v>0</v>
      </c>
      <c r="AJ86" s="306" t="n">
        <v>0</v>
      </c>
      <c r="AK86" s="306" t="n">
        <v>0</v>
      </c>
      <c r="AL86" s="306" t="n">
        <v>0</v>
      </c>
      <c r="AM86" s="293" t="n">
        <f aca="false">SUM(H86:AL86)</f>
        <v>0</v>
      </c>
      <c r="AN86" s="1"/>
      <c r="AO86" s="1"/>
      <c r="AP86" s="1"/>
      <c r="AQ86" s="1"/>
      <c r="AR86" s="1"/>
      <c r="AS86" s="1"/>
      <c r="AT86" s="1"/>
    </row>
    <row r="87" customFormat="false" ht="12.75" hidden="false" customHeight="true" outlineLevel="0" collapsed="false">
      <c r="A87" s="303" t="s">
        <v>217</v>
      </c>
      <c r="B87" s="304"/>
      <c r="C87" s="289"/>
      <c r="D87" s="290" t="n">
        <v>0</v>
      </c>
      <c r="E87" s="291" t="n">
        <f aca="false">AM87</f>
        <v>0</v>
      </c>
      <c r="F87" s="305" t="n">
        <f aca="false">E87-D87</f>
        <v>0</v>
      </c>
      <c r="G87" s="284"/>
      <c r="H87" s="306" t="n">
        <v>0</v>
      </c>
      <c r="I87" s="306" t="n">
        <v>0</v>
      </c>
      <c r="J87" s="306" t="n">
        <v>0</v>
      </c>
      <c r="K87" s="306" t="n">
        <v>0</v>
      </c>
      <c r="L87" s="306" t="n">
        <v>0</v>
      </c>
      <c r="M87" s="306" t="n">
        <v>0</v>
      </c>
      <c r="N87" s="306" t="n">
        <v>0</v>
      </c>
      <c r="O87" s="306" t="n">
        <v>0</v>
      </c>
      <c r="P87" s="306" t="n">
        <v>0</v>
      </c>
      <c r="Q87" s="306" t="n">
        <v>0</v>
      </c>
      <c r="R87" s="306" t="n">
        <v>0</v>
      </c>
      <c r="S87" s="306" t="n">
        <v>0</v>
      </c>
      <c r="T87" s="306" t="n">
        <v>0</v>
      </c>
      <c r="U87" s="306" t="n">
        <v>0</v>
      </c>
      <c r="V87" s="306" t="n">
        <v>0</v>
      </c>
      <c r="W87" s="306" t="n">
        <v>0</v>
      </c>
      <c r="X87" s="306" t="n">
        <v>0</v>
      </c>
      <c r="Y87" s="306" t="n">
        <v>0</v>
      </c>
      <c r="Z87" s="306" t="n">
        <v>0</v>
      </c>
      <c r="AA87" s="306" t="n">
        <v>0</v>
      </c>
      <c r="AB87" s="306" t="n">
        <v>0</v>
      </c>
      <c r="AC87" s="306" t="n">
        <v>0</v>
      </c>
      <c r="AD87" s="306" t="n">
        <v>0</v>
      </c>
      <c r="AE87" s="306" t="n">
        <v>0</v>
      </c>
      <c r="AF87" s="306" t="n">
        <v>0</v>
      </c>
      <c r="AG87" s="306" t="n">
        <v>0</v>
      </c>
      <c r="AH87" s="306" t="n">
        <v>0</v>
      </c>
      <c r="AI87" s="306" t="n">
        <v>0</v>
      </c>
      <c r="AJ87" s="306" t="n">
        <v>0</v>
      </c>
      <c r="AK87" s="306" t="n">
        <v>0</v>
      </c>
      <c r="AL87" s="306" t="n">
        <v>0</v>
      </c>
      <c r="AM87" s="293" t="n">
        <f aca="false">SUM(H87:AL87)</f>
        <v>0</v>
      </c>
      <c r="AN87" s="1"/>
      <c r="AO87" s="1"/>
      <c r="AP87" s="1"/>
      <c r="AQ87" s="1"/>
      <c r="AR87" s="1"/>
      <c r="AS87" s="1"/>
      <c r="AT87" s="1"/>
    </row>
    <row r="88" customFormat="false" ht="12.75" hidden="false" customHeight="true" outlineLevel="0" collapsed="false">
      <c r="A88" s="288" t="s">
        <v>218</v>
      </c>
      <c r="B88" s="304"/>
      <c r="C88" s="289"/>
      <c r="D88" s="290" t="n">
        <v>0</v>
      </c>
      <c r="E88" s="291" t="n">
        <f aca="false">AM88</f>
        <v>0</v>
      </c>
      <c r="F88" s="305" t="n">
        <f aca="false">E88-D88</f>
        <v>0</v>
      </c>
      <c r="G88" s="284"/>
      <c r="H88" s="306" t="n">
        <v>0</v>
      </c>
      <c r="I88" s="306" t="n">
        <v>0</v>
      </c>
      <c r="J88" s="306" t="n">
        <v>0</v>
      </c>
      <c r="K88" s="306" t="n">
        <v>0</v>
      </c>
      <c r="L88" s="306" t="n">
        <v>0</v>
      </c>
      <c r="M88" s="306" t="n">
        <v>0</v>
      </c>
      <c r="N88" s="306" t="n">
        <v>0</v>
      </c>
      <c r="O88" s="306" t="n">
        <v>0</v>
      </c>
      <c r="P88" s="306" t="n">
        <v>0</v>
      </c>
      <c r="Q88" s="306" t="n">
        <v>0</v>
      </c>
      <c r="R88" s="306" t="n">
        <v>0</v>
      </c>
      <c r="S88" s="306" t="n">
        <v>0</v>
      </c>
      <c r="T88" s="306" t="n">
        <v>0</v>
      </c>
      <c r="U88" s="306" t="n">
        <v>0</v>
      </c>
      <c r="V88" s="306" t="n">
        <v>0</v>
      </c>
      <c r="W88" s="306" t="n">
        <v>0</v>
      </c>
      <c r="X88" s="306" t="n">
        <v>0</v>
      </c>
      <c r="Y88" s="306" t="n">
        <v>0</v>
      </c>
      <c r="Z88" s="306" t="n">
        <v>0</v>
      </c>
      <c r="AA88" s="306" t="n">
        <v>0</v>
      </c>
      <c r="AB88" s="306" t="n">
        <v>0</v>
      </c>
      <c r="AC88" s="306" t="n">
        <v>0</v>
      </c>
      <c r="AD88" s="306" t="n">
        <v>0</v>
      </c>
      <c r="AE88" s="306" t="n">
        <v>0</v>
      </c>
      <c r="AF88" s="306" t="n">
        <v>0</v>
      </c>
      <c r="AG88" s="306" t="n">
        <v>0</v>
      </c>
      <c r="AH88" s="306" t="n">
        <v>0</v>
      </c>
      <c r="AI88" s="306" t="n">
        <v>0</v>
      </c>
      <c r="AJ88" s="306" t="n">
        <v>0</v>
      </c>
      <c r="AK88" s="306" t="n">
        <v>0</v>
      </c>
      <c r="AL88" s="306" t="n">
        <v>0</v>
      </c>
      <c r="AM88" s="293" t="n">
        <f aca="false">SUM(H88:AL88)</f>
        <v>0</v>
      </c>
      <c r="AN88" s="1"/>
      <c r="AO88" s="1"/>
      <c r="AP88" s="1"/>
      <c r="AQ88" s="1"/>
      <c r="AR88" s="1"/>
      <c r="AS88" s="1"/>
      <c r="AT88" s="1"/>
    </row>
    <row r="89" customFormat="false" ht="12.75" hidden="true" customHeight="true" outlineLevel="0" collapsed="false">
      <c r="A89" s="288" t="s">
        <v>219</v>
      </c>
      <c r="B89" s="304"/>
      <c r="C89" s="289"/>
      <c r="D89" s="290" t="n">
        <v>0</v>
      </c>
      <c r="E89" s="291" t="n">
        <f aca="false">AM89</f>
        <v>0</v>
      </c>
      <c r="F89" s="305" t="n">
        <f aca="false">E89-D89</f>
        <v>0</v>
      </c>
      <c r="G89" s="284"/>
      <c r="H89" s="306" t="n">
        <v>0</v>
      </c>
      <c r="I89" s="306" t="n">
        <v>0</v>
      </c>
      <c r="J89" s="306" t="n">
        <v>0</v>
      </c>
      <c r="K89" s="306" t="n">
        <v>0</v>
      </c>
      <c r="L89" s="306" t="n">
        <v>0</v>
      </c>
      <c r="M89" s="306" t="n">
        <v>0</v>
      </c>
      <c r="N89" s="306" t="n">
        <v>0</v>
      </c>
      <c r="O89" s="306" t="n">
        <v>0</v>
      </c>
      <c r="P89" s="306" t="n">
        <v>0</v>
      </c>
      <c r="Q89" s="306" t="n">
        <v>0</v>
      </c>
      <c r="R89" s="306" t="n">
        <v>0</v>
      </c>
      <c r="S89" s="306" t="n">
        <v>0</v>
      </c>
      <c r="T89" s="306" t="n">
        <v>0</v>
      </c>
      <c r="U89" s="306" t="n">
        <v>0</v>
      </c>
      <c r="V89" s="306" t="n">
        <v>0</v>
      </c>
      <c r="W89" s="306" t="n">
        <v>0</v>
      </c>
      <c r="X89" s="306" t="n">
        <v>0</v>
      </c>
      <c r="Y89" s="306" t="n">
        <v>0</v>
      </c>
      <c r="Z89" s="306" t="n">
        <v>0</v>
      </c>
      <c r="AA89" s="306" t="n">
        <v>0</v>
      </c>
      <c r="AB89" s="306" t="n">
        <v>0</v>
      </c>
      <c r="AC89" s="306" t="n">
        <v>0</v>
      </c>
      <c r="AD89" s="306" t="n">
        <v>0</v>
      </c>
      <c r="AE89" s="306" t="n">
        <v>0</v>
      </c>
      <c r="AF89" s="306" t="n">
        <v>0</v>
      </c>
      <c r="AG89" s="306" t="n">
        <v>0</v>
      </c>
      <c r="AH89" s="306" t="n">
        <v>0</v>
      </c>
      <c r="AI89" s="306" t="n">
        <v>0</v>
      </c>
      <c r="AJ89" s="306" t="n">
        <v>0</v>
      </c>
      <c r="AK89" s="306" t="n">
        <v>0</v>
      </c>
      <c r="AL89" s="306" t="n">
        <v>0</v>
      </c>
      <c r="AM89" s="293" t="n">
        <f aca="false">SUM(H89:AL89)</f>
        <v>0</v>
      </c>
      <c r="AN89" s="1"/>
      <c r="AO89" s="1"/>
      <c r="AP89" s="1"/>
      <c r="AQ89" s="1"/>
      <c r="AR89" s="1"/>
      <c r="AS89" s="1"/>
      <c r="AT89" s="1"/>
    </row>
    <row r="90" customFormat="false" ht="12.75" hidden="true" customHeight="true" outlineLevel="0" collapsed="false">
      <c r="A90" s="288" t="s">
        <v>220</v>
      </c>
      <c r="B90" s="304"/>
      <c r="C90" s="289"/>
      <c r="D90" s="290" t="n">
        <v>0</v>
      </c>
      <c r="E90" s="291" t="n">
        <f aca="false">AM90</f>
        <v>0</v>
      </c>
      <c r="F90" s="305" t="n">
        <f aca="false">E90-D90</f>
        <v>0</v>
      </c>
      <c r="G90" s="284"/>
      <c r="H90" s="306" t="n">
        <v>0</v>
      </c>
      <c r="I90" s="306" t="n">
        <v>0</v>
      </c>
      <c r="J90" s="306" t="n">
        <v>0</v>
      </c>
      <c r="K90" s="306" t="n">
        <v>0</v>
      </c>
      <c r="L90" s="306" t="n">
        <v>0</v>
      </c>
      <c r="M90" s="306" t="n">
        <v>0</v>
      </c>
      <c r="N90" s="306" t="n">
        <v>0</v>
      </c>
      <c r="O90" s="306" t="n">
        <v>0</v>
      </c>
      <c r="P90" s="306" t="n">
        <v>0</v>
      </c>
      <c r="Q90" s="306" t="n">
        <v>0</v>
      </c>
      <c r="R90" s="306" t="n">
        <v>0</v>
      </c>
      <c r="S90" s="306" t="n">
        <v>0</v>
      </c>
      <c r="T90" s="306" t="n">
        <v>0</v>
      </c>
      <c r="U90" s="306" t="n">
        <v>0</v>
      </c>
      <c r="V90" s="306" t="n">
        <v>0</v>
      </c>
      <c r="W90" s="306" t="n">
        <v>0</v>
      </c>
      <c r="X90" s="306" t="n">
        <v>0</v>
      </c>
      <c r="Y90" s="306" t="n">
        <v>0</v>
      </c>
      <c r="Z90" s="306" t="n">
        <v>0</v>
      </c>
      <c r="AA90" s="306" t="n">
        <v>0</v>
      </c>
      <c r="AB90" s="306" t="n">
        <v>0</v>
      </c>
      <c r="AC90" s="306" t="n">
        <v>0</v>
      </c>
      <c r="AD90" s="306" t="n">
        <v>0</v>
      </c>
      <c r="AE90" s="306" t="n">
        <v>0</v>
      </c>
      <c r="AF90" s="306" t="n">
        <v>0</v>
      </c>
      <c r="AG90" s="306" t="n">
        <v>0</v>
      </c>
      <c r="AH90" s="306" t="n">
        <v>0</v>
      </c>
      <c r="AI90" s="306" t="n">
        <v>0</v>
      </c>
      <c r="AJ90" s="306" t="n">
        <v>0</v>
      </c>
      <c r="AK90" s="306" t="n">
        <v>0</v>
      </c>
      <c r="AL90" s="306" t="n">
        <v>0</v>
      </c>
      <c r="AM90" s="293" t="n">
        <f aca="false">SUM(H90:AL90)</f>
        <v>0</v>
      </c>
      <c r="AN90" s="1"/>
      <c r="AO90" s="1"/>
      <c r="AP90" s="1"/>
      <c r="AQ90" s="1"/>
      <c r="AR90" s="1"/>
      <c r="AS90" s="1"/>
      <c r="AT90" s="1"/>
    </row>
    <row r="91" customFormat="false" ht="12.75" hidden="false" customHeight="true" outlineLevel="0" collapsed="false">
      <c r="A91" s="310" t="s">
        <v>221</v>
      </c>
      <c r="B91" s="311"/>
      <c r="C91" s="289"/>
      <c r="D91" s="290" t="n">
        <v>0</v>
      </c>
      <c r="E91" s="291" t="n">
        <f aca="false">AM91</f>
        <v>0</v>
      </c>
      <c r="F91" s="305" t="n">
        <f aca="false">E91-D91</f>
        <v>0</v>
      </c>
      <c r="G91" s="284"/>
      <c r="H91" s="312" t="n">
        <v>0</v>
      </c>
      <c r="I91" s="312" t="n">
        <v>0</v>
      </c>
      <c r="J91" s="312" t="n">
        <v>0</v>
      </c>
      <c r="K91" s="312" t="n">
        <v>0</v>
      </c>
      <c r="L91" s="312" t="n">
        <v>0</v>
      </c>
      <c r="M91" s="312" t="n">
        <v>0</v>
      </c>
      <c r="N91" s="312" t="n">
        <v>0</v>
      </c>
      <c r="O91" s="312" t="n">
        <v>0</v>
      </c>
      <c r="P91" s="312" t="n">
        <v>0</v>
      </c>
      <c r="Q91" s="312" t="n">
        <v>0</v>
      </c>
      <c r="R91" s="312" t="n">
        <v>0</v>
      </c>
      <c r="S91" s="312" t="n">
        <v>0</v>
      </c>
      <c r="T91" s="312" t="n">
        <v>0</v>
      </c>
      <c r="U91" s="312" t="n">
        <v>0</v>
      </c>
      <c r="V91" s="312" t="n">
        <v>0</v>
      </c>
      <c r="W91" s="312" t="n">
        <v>0</v>
      </c>
      <c r="X91" s="312" t="n">
        <v>0</v>
      </c>
      <c r="Y91" s="312" t="n">
        <v>0</v>
      </c>
      <c r="Z91" s="312" t="n">
        <v>0</v>
      </c>
      <c r="AA91" s="312" t="n">
        <v>0</v>
      </c>
      <c r="AB91" s="312" t="n">
        <v>0</v>
      </c>
      <c r="AC91" s="312" t="n">
        <v>0</v>
      </c>
      <c r="AD91" s="312" t="n">
        <v>0</v>
      </c>
      <c r="AE91" s="312" t="n">
        <v>0</v>
      </c>
      <c r="AF91" s="312" t="n">
        <v>0</v>
      </c>
      <c r="AG91" s="312" t="n">
        <v>0</v>
      </c>
      <c r="AH91" s="312" t="n">
        <v>0</v>
      </c>
      <c r="AI91" s="312" t="n">
        <v>0</v>
      </c>
      <c r="AJ91" s="312" t="n">
        <v>0</v>
      </c>
      <c r="AK91" s="312" t="n">
        <v>0</v>
      </c>
      <c r="AL91" s="312" t="n">
        <v>0</v>
      </c>
      <c r="AM91" s="293" t="n">
        <f aca="false">SUM(H91:AL91)</f>
        <v>0</v>
      </c>
      <c r="AN91" s="1"/>
      <c r="AO91" s="1"/>
      <c r="AP91" s="1"/>
      <c r="AQ91" s="1"/>
      <c r="AR91" s="1"/>
      <c r="AS91" s="1"/>
      <c r="AT91" s="1"/>
    </row>
    <row r="92" customFormat="false" ht="12.75" hidden="false" customHeight="true" outlineLevel="0" collapsed="false">
      <c r="A92" s="288" t="s">
        <v>222</v>
      </c>
      <c r="B92" s="304"/>
      <c r="C92" s="289"/>
      <c r="D92" s="290" t="n">
        <v>0</v>
      </c>
      <c r="E92" s="291" t="n">
        <f aca="false">AM92</f>
        <v>0</v>
      </c>
      <c r="F92" s="305" t="n">
        <f aca="false">E92-D92</f>
        <v>0</v>
      </c>
      <c r="G92" s="284"/>
      <c r="H92" s="306" t="n">
        <v>0</v>
      </c>
      <c r="I92" s="306" t="n">
        <v>0</v>
      </c>
      <c r="J92" s="306" t="n">
        <v>0</v>
      </c>
      <c r="K92" s="306" t="n">
        <v>0</v>
      </c>
      <c r="L92" s="306" t="n">
        <v>0</v>
      </c>
      <c r="M92" s="306" t="n">
        <v>0</v>
      </c>
      <c r="N92" s="306" t="n">
        <v>0</v>
      </c>
      <c r="O92" s="306" t="n">
        <v>0</v>
      </c>
      <c r="P92" s="306" t="n">
        <v>0</v>
      </c>
      <c r="Q92" s="306" t="n">
        <v>0</v>
      </c>
      <c r="R92" s="306" t="n">
        <v>0</v>
      </c>
      <c r="S92" s="306" t="n">
        <v>0</v>
      </c>
      <c r="T92" s="306" t="n">
        <v>0</v>
      </c>
      <c r="U92" s="306" t="n">
        <v>0</v>
      </c>
      <c r="V92" s="306" t="n">
        <v>0</v>
      </c>
      <c r="W92" s="306" t="n">
        <v>0</v>
      </c>
      <c r="X92" s="306" t="n">
        <v>0</v>
      </c>
      <c r="Y92" s="306" t="n">
        <v>0</v>
      </c>
      <c r="Z92" s="306" t="n">
        <v>0</v>
      </c>
      <c r="AA92" s="306" t="n">
        <v>0</v>
      </c>
      <c r="AB92" s="306" t="n">
        <v>0</v>
      </c>
      <c r="AC92" s="306" t="n">
        <v>0</v>
      </c>
      <c r="AD92" s="306" t="n">
        <v>0</v>
      </c>
      <c r="AE92" s="306" t="n">
        <v>0</v>
      </c>
      <c r="AF92" s="306" t="n">
        <v>0</v>
      </c>
      <c r="AG92" s="306" t="n">
        <v>0</v>
      </c>
      <c r="AH92" s="306" t="n">
        <v>0</v>
      </c>
      <c r="AI92" s="306" t="n">
        <v>0</v>
      </c>
      <c r="AJ92" s="306" t="n">
        <v>0</v>
      </c>
      <c r="AK92" s="306" t="n">
        <v>0</v>
      </c>
      <c r="AL92" s="306" t="n">
        <v>0</v>
      </c>
      <c r="AM92" s="293" t="n">
        <f aca="false">SUM(H92:AL92)</f>
        <v>0</v>
      </c>
      <c r="AN92" s="1"/>
      <c r="AO92" s="1"/>
      <c r="AP92" s="1"/>
      <c r="AQ92" s="1"/>
      <c r="AR92" s="1"/>
      <c r="AS92" s="1"/>
      <c r="AT92" s="1"/>
    </row>
    <row r="93" customFormat="false" ht="12.75" hidden="true" customHeight="true" outlineLevel="0" collapsed="false">
      <c r="A93" s="288" t="s">
        <v>223</v>
      </c>
      <c r="B93" s="304"/>
      <c r="C93" s="289"/>
      <c r="D93" s="290" t="n">
        <v>0</v>
      </c>
      <c r="E93" s="291" t="n">
        <f aca="false">AM93</f>
        <v>0</v>
      </c>
      <c r="F93" s="305" t="n">
        <f aca="false">E93-D93</f>
        <v>0</v>
      </c>
      <c r="G93" s="284"/>
      <c r="H93" s="306" t="n">
        <v>0</v>
      </c>
      <c r="I93" s="306" t="n">
        <v>0</v>
      </c>
      <c r="J93" s="306" t="n">
        <v>0</v>
      </c>
      <c r="K93" s="306" t="n">
        <v>0</v>
      </c>
      <c r="L93" s="306" t="n">
        <v>0</v>
      </c>
      <c r="M93" s="306" t="n">
        <v>0</v>
      </c>
      <c r="N93" s="306" t="n">
        <v>0</v>
      </c>
      <c r="O93" s="306" t="n">
        <v>0</v>
      </c>
      <c r="P93" s="306" t="n">
        <v>0</v>
      </c>
      <c r="Q93" s="306" t="n">
        <v>0</v>
      </c>
      <c r="R93" s="306" t="n">
        <v>0</v>
      </c>
      <c r="S93" s="306" t="n">
        <v>0</v>
      </c>
      <c r="T93" s="306" t="n">
        <v>0</v>
      </c>
      <c r="U93" s="306" t="n">
        <v>0</v>
      </c>
      <c r="V93" s="306" t="n">
        <v>0</v>
      </c>
      <c r="W93" s="306" t="n">
        <v>0</v>
      </c>
      <c r="X93" s="306" t="n">
        <v>0</v>
      </c>
      <c r="Y93" s="306" t="n">
        <v>0</v>
      </c>
      <c r="Z93" s="306" t="n">
        <v>0</v>
      </c>
      <c r="AA93" s="306" t="n">
        <v>0</v>
      </c>
      <c r="AB93" s="306" t="n">
        <v>0</v>
      </c>
      <c r="AC93" s="306" t="n">
        <v>0</v>
      </c>
      <c r="AD93" s="306" t="n">
        <v>0</v>
      </c>
      <c r="AE93" s="306" t="n">
        <v>0</v>
      </c>
      <c r="AF93" s="306" t="n">
        <v>0</v>
      </c>
      <c r="AG93" s="306" t="n">
        <v>0</v>
      </c>
      <c r="AH93" s="306" t="n">
        <v>0</v>
      </c>
      <c r="AI93" s="306" t="n">
        <v>0</v>
      </c>
      <c r="AJ93" s="306" t="n">
        <v>0</v>
      </c>
      <c r="AK93" s="306" t="n">
        <v>0</v>
      </c>
      <c r="AL93" s="306" t="n">
        <v>0</v>
      </c>
      <c r="AM93" s="293" t="n">
        <f aca="false">SUM(H93:AL93)</f>
        <v>0</v>
      </c>
      <c r="AN93" s="1"/>
      <c r="AO93" s="1"/>
      <c r="AP93" s="1"/>
      <c r="AQ93" s="1"/>
      <c r="AR93" s="1"/>
      <c r="AS93" s="1"/>
      <c r="AT93" s="1"/>
    </row>
    <row r="94" customFormat="false" ht="12.75" hidden="false" customHeight="true" outlineLevel="0" collapsed="false">
      <c r="A94" s="288" t="s">
        <v>213</v>
      </c>
      <c r="B94" s="304"/>
      <c r="C94" s="289"/>
      <c r="D94" s="290" t="n">
        <v>0</v>
      </c>
      <c r="E94" s="291" t="n">
        <f aca="false">AM94</f>
        <v>0</v>
      </c>
      <c r="F94" s="305" t="n">
        <f aca="false">E94-D94</f>
        <v>0</v>
      </c>
      <c r="G94" s="284"/>
      <c r="H94" s="306" t="n">
        <v>0</v>
      </c>
      <c r="I94" s="306" t="n">
        <v>0</v>
      </c>
      <c r="J94" s="306" t="n">
        <v>0</v>
      </c>
      <c r="K94" s="306" t="n">
        <v>0</v>
      </c>
      <c r="L94" s="306" t="n">
        <v>0</v>
      </c>
      <c r="M94" s="306" t="n">
        <v>0</v>
      </c>
      <c r="N94" s="306" t="n">
        <v>0</v>
      </c>
      <c r="O94" s="306" t="n">
        <v>0</v>
      </c>
      <c r="P94" s="306" t="n">
        <v>0</v>
      </c>
      <c r="Q94" s="306" t="n">
        <v>0</v>
      </c>
      <c r="R94" s="306" t="n">
        <v>0</v>
      </c>
      <c r="S94" s="306" t="n">
        <v>0</v>
      </c>
      <c r="T94" s="306" t="n">
        <v>0</v>
      </c>
      <c r="U94" s="306" t="n">
        <v>0</v>
      </c>
      <c r="V94" s="306" t="n">
        <v>0</v>
      </c>
      <c r="W94" s="306" t="n">
        <v>0</v>
      </c>
      <c r="X94" s="306" t="n">
        <v>0</v>
      </c>
      <c r="Y94" s="306" t="n">
        <v>0</v>
      </c>
      <c r="Z94" s="306" t="n">
        <v>0</v>
      </c>
      <c r="AA94" s="306" t="n">
        <v>0</v>
      </c>
      <c r="AB94" s="306" t="n">
        <v>0</v>
      </c>
      <c r="AC94" s="306" t="n">
        <v>0</v>
      </c>
      <c r="AD94" s="306" t="n">
        <v>0</v>
      </c>
      <c r="AE94" s="306" t="n">
        <v>0</v>
      </c>
      <c r="AF94" s="306" t="n">
        <v>0</v>
      </c>
      <c r="AG94" s="306" t="n">
        <v>0</v>
      </c>
      <c r="AH94" s="306" t="n">
        <v>0</v>
      </c>
      <c r="AI94" s="306" t="n">
        <v>0</v>
      </c>
      <c r="AJ94" s="306" t="n">
        <v>0</v>
      </c>
      <c r="AK94" s="306" t="n">
        <v>0</v>
      </c>
      <c r="AL94" s="306" t="n">
        <v>0</v>
      </c>
      <c r="AM94" s="293" t="n">
        <f aca="false">SUM(H94:AL94)</f>
        <v>0</v>
      </c>
      <c r="AN94" s="1"/>
      <c r="AO94" s="1"/>
      <c r="AP94" s="1"/>
      <c r="AQ94" s="1"/>
      <c r="AR94" s="1"/>
      <c r="AS94" s="1"/>
      <c r="AT94" s="1"/>
    </row>
    <row r="95" customFormat="false" ht="12.75" hidden="false" customHeight="true" outlineLevel="0" collapsed="false">
      <c r="A95" s="288" t="s">
        <v>214</v>
      </c>
      <c r="B95" s="304"/>
      <c r="C95" s="289"/>
      <c r="D95" s="290" t="n">
        <v>0</v>
      </c>
      <c r="E95" s="291" t="n">
        <f aca="false">AM95</f>
        <v>0</v>
      </c>
      <c r="F95" s="305" t="n">
        <f aca="false">E95-D95</f>
        <v>0</v>
      </c>
      <c r="G95" s="284"/>
      <c r="H95" s="306" t="n">
        <v>0</v>
      </c>
      <c r="I95" s="306" t="n">
        <v>0</v>
      </c>
      <c r="J95" s="306" t="n">
        <v>0</v>
      </c>
      <c r="K95" s="306" t="n">
        <v>0</v>
      </c>
      <c r="L95" s="306" t="n">
        <v>0</v>
      </c>
      <c r="M95" s="306" t="n">
        <v>0</v>
      </c>
      <c r="N95" s="306" t="n">
        <v>0</v>
      </c>
      <c r="O95" s="306" t="n">
        <v>0</v>
      </c>
      <c r="P95" s="306" t="n">
        <v>0</v>
      </c>
      <c r="Q95" s="306" t="n">
        <v>0</v>
      </c>
      <c r="R95" s="306" t="n">
        <v>0</v>
      </c>
      <c r="S95" s="306" t="n">
        <v>0</v>
      </c>
      <c r="T95" s="306" t="n">
        <v>0</v>
      </c>
      <c r="U95" s="306" t="n">
        <v>0</v>
      </c>
      <c r="V95" s="306" t="n">
        <v>0</v>
      </c>
      <c r="W95" s="306" t="n">
        <v>0</v>
      </c>
      <c r="X95" s="306" t="n">
        <v>0</v>
      </c>
      <c r="Y95" s="306" t="n">
        <v>0</v>
      </c>
      <c r="Z95" s="306" t="n">
        <v>0</v>
      </c>
      <c r="AA95" s="306" t="n">
        <v>0</v>
      </c>
      <c r="AB95" s="306" t="n">
        <v>0</v>
      </c>
      <c r="AC95" s="306" t="n">
        <v>0</v>
      </c>
      <c r="AD95" s="306" t="n">
        <v>0</v>
      </c>
      <c r="AE95" s="306" t="n">
        <v>0</v>
      </c>
      <c r="AF95" s="306" t="n">
        <v>0</v>
      </c>
      <c r="AG95" s="306" t="n">
        <v>0</v>
      </c>
      <c r="AH95" s="306" t="n">
        <v>0</v>
      </c>
      <c r="AI95" s="306" t="n">
        <v>0</v>
      </c>
      <c r="AJ95" s="306" t="n">
        <v>0</v>
      </c>
      <c r="AK95" s="306" t="n">
        <v>0</v>
      </c>
      <c r="AL95" s="306" t="n">
        <v>0</v>
      </c>
      <c r="AM95" s="293" t="n">
        <f aca="false">SUM(H95:AL95)</f>
        <v>0</v>
      </c>
      <c r="AN95" s="1"/>
      <c r="AO95" s="1"/>
      <c r="AP95" s="1"/>
      <c r="AQ95" s="1"/>
      <c r="AR95" s="1"/>
      <c r="AS95" s="1"/>
      <c r="AT95" s="1"/>
    </row>
    <row r="96" customFormat="false" ht="12.75" hidden="false" customHeight="true" outlineLevel="0" collapsed="false">
      <c r="A96" s="288" t="s">
        <v>224</v>
      </c>
      <c r="B96" s="304"/>
      <c r="C96" s="289"/>
      <c r="D96" s="290" t="n">
        <v>0</v>
      </c>
      <c r="E96" s="291" t="n">
        <f aca="false">AM96</f>
        <v>0</v>
      </c>
      <c r="F96" s="305" t="n">
        <f aca="false">E96-D96</f>
        <v>0</v>
      </c>
      <c r="G96" s="284"/>
      <c r="H96" s="306" t="n">
        <v>0</v>
      </c>
      <c r="I96" s="306" t="n">
        <v>0</v>
      </c>
      <c r="J96" s="306" t="n">
        <v>0</v>
      </c>
      <c r="K96" s="306" t="n">
        <v>0</v>
      </c>
      <c r="L96" s="306" t="n">
        <v>0</v>
      </c>
      <c r="M96" s="306" t="n">
        <v>0</v>
      </c>
      <c r="N96" s="306" t="n">
        <v>0</v>
      </c>
      <c r="O96" s="306" t="n">
        <v>0</v>
      </c>
      <c r="P96" s="306" t="n">
        <v>0</v>
      </c>
      <c r="Q96" s="306" t="n">
        <v>0</v>
      </c>
      <c r="R96" s="306" t="n">
        <v>0</v>
      </c>
      <c r="S96" s="306" t="n">
        <v>0</v>
      </c>
      <c r="T96" s="306" t="n">
        <v>0</v>
      </c>
      <c r="U96" s="306" t="n">
        <v>0</v>
      </c>
      <c r="V96" s="306" t="n">
        <v>0</v>
      </c>
      <c r="W96" s="306" t="n">
        <v>0</v>
      </c>
      <c r="X96" s="306" t="n">
        <v>0</v>
      </c>
      <c r="Y96" s="306" t="n">
        <v>0</v>
      </c>
      <c r="Z96" s="306" t="n">
        <v>0</v>
      </c>
      <c r="AA96" s="306" t="n">
        <v>0</v>
      </c>
      <c r="AB96" s="306" t="n">
        <v>0</v>
      </c>
      <c r="AC96" s="306" t="n">
        <v>0</v>
      </c>
      <c r="AD96" s="306" t="n">
        <v>0</v>
      </c>
      <c r="AE96" s="306" t="n">
        <v>0</v>
      </c>
      <c r="AF96" s="306" t="n">
        <v>0</v>
      </c>
      <c r="AG96" s="306" t="n">
        <v>0</v>
      </c>
      <c r="AH96" s="306" t="n">
        <v>0</v>
      </c>
      <c r="AI96" s="306" t="n">
        <v>0</v>
      </c>
      <c r="AJ96" s="306" t="n">
        <v>0</v>
      </c>
      <c r="AK96" s="306" t="n">
        <v>0</v>
      </c>
      <c r="AL96" s="306" t="n">
        <v>0</v>
      </c>
      <c r="AM96" s="293" t="n">
        <f aca="false">SUM(H96:AL96)</f>
        <v>0</v>
      </c>
      <c r="AN96" s="1"/>
      <c r="AO96" s="1"/>
      <c r="AP96" s="1"/>
      <c r="AQ96" s="1"/>
      <c r="AR96" s="1"/>
      <c r="AS96" s="1"/>
      <c r="AT96" s="1"/>
    </row>
    <row r="97" customFormat="false" ht="12.75" hidden="false" customHeight="true" outlineLevel="0" collapsed="false">
      <c r="A97" s="288" t="s">
        <v>225</v>
      </c>
      <c r="B97" s="304"/>
      <c r="C97" s="289"/>
      <c r="D97" s="290" t="n">
        <v>0</v>
      </c>
      <c r="E97" s="291" t="n">
        <f aca="false">AM97</f>
        <v>0</v>
      </c>
      <c r="F97" s="305" t="n">
        <f aca="false">E97-D97</f>
        <v>0</v>
      </c>
      <c r="G97" s="284"/>
      <c r="H97" s="306" t="n">
        <v>0</v>
      </c>
      <c r="I97" s="306" t="n">
        <v>0</v>
      </c>
      <c r="J97" s="306" t="n">
        <v>0</v>
      </c>
      <c r="K97" s="306" t="n">
        <v>0</v>
      </c>
      <c r="L97" s="306" t="n">
        <v>0</v>
      </c>
      <c r="M97" s="306" t="n">
        <v>0</v>
      </c>
      <c r="N97" s="306" t="n">
        <v>0</v>
      </c>
      <c r="O97" s="306" t="n">
        <v>0</v>
      </c>
      <c r="P97" s="306" t="n">
        <v>0</v>
      </c>
      <c r="Q97" s="306" t="n">
        <v>0</v>
      </c>
      <c r="R97" s="306" t="n">
        <v>0</v>
      </c>
      <c r="S97" s="306" t="n">
        <v>0</v>
      </c>
      <c r="T97" s="306" t="n">
        <v>0</v>
      </c>
      <c r="U97" s="306" t="n">
        <v>0</v>
      </c>
      <c r="V97" s="306" t="n">
        <v>0</v>
      </c>
      <c r="W97" s="306" t="n">
        <v>0</v>
      </c>
      <c r="X97" s="306" t="n">
        <v>0</v>
      </c>
      <c r="Y97" s="306" t="n">
        <v>0</v>
      </c>
      <c r="Z97" s="306" t="n">
        <v>0</v>
      </c>
      <c r="AA97" s="306" t="n">
        <v>0</v>
      </c>
      <c r="AB97" s="306" t="n">
        <v>0</v>
      </c>
      <c r="AC97" s="306" t="n">
        <v>0</v>
      </c>
      <c r="AD97" s="306" t="n">
        <v>0</v>
      </c>
      <c r="AE97" s="306" t="n">
        <v>0</v>
      </c>
      <c r="AF97" s="306" t="n">
        <v>0</v>
      </c>
      <c r="AG97" s="306" t="n">
        <v>0</v>
      </c>
      <c r="AH97" s="306" t="n">
        <v>0</v>
      </c>
      <c r="AI97" s="306" t="n">
        <v>0</v>
      </c>
      <c r="AJ97" s="306" t="n">
        <v>0</v>
      </c>
      <c r="AK97" s="306" t="n">
        <v>0</v>
      </c>
      <c r="AL97" s="306" t="n">
        <v>0</v>
      </c>
      <c r="AM97" s="293" t="n">
        <f aca="false">SUM(H97:AL97)</f>
        <v>0</v>
      </c>
      <c r="AN97" s="1"/>
      <c r="AO97" s="1"/>
      <c r="AP97" s="1"/>
      <c r="AQ97" s="1"/>
      <c r="AR97" s="1"/>
      <c r="AS97" s="1"/>
      <c r="AT97" s="1"/>
    </row>
    <row r="98" customFormat="false" ht="12.75" hidden="false" customHeight="true" outlineLevel="0" collapsed="false">
      <c r="A98" s="288" t="s">
        <v>226</v>
      </c>
      <c r="B98" s="304"/>
      <c r="C98" s="289"/>
      <c r="D98" s="290" t="n">
        <v>0</v>
      </c>
      <c r="E98" s="291" t="n">
        <f aca="false">AM98</f>
        <v>0</v>
      </c>
      <c r="F98" s="305" t="n">
        <f aca="false">E98-D98</f>
        <v>0</v>
      </c>
      <c r="G98" s="284"/>
      <c r="H98" s="306" t="n">
        <v>0</v>
      </c>
      <c r="I98" s="306" t="n">
        <v>0</v>
      </c>
      <c r="J98" s="306" t="n">
        <v>0</v>
      </c>
      <c r="K98" s="306" t="n">
        <v>0</v>
      </c>
      <c r="L98" s="306" t="n">
        <v>0</v>
      </c>
      <c r="M98" s="306" t="n">
        <v>0</v>
      </c>
      <c r="N98" s="306" t="n">
        <v>0</v>
      </c>
      <c r="O98" s="306" t="n">
        <v>0</v>
      </c>
      <c r="P98" s="306" t="n">
        <v>0</v>
      </c>
      <c r="Q98" s="306" t="n">
        <v>0</v>
      </c>
      <c r="R98" s="306" t="n">
        <v>0</v>
      </c>
      <c r="S98" s="306" t="n">
        <v>0</v>
      </c>
      <c r="T98" s="306" t="n">
        <v>0</v>
      </c>
      <c r="U98" s="306" t="n">
        <v>0</v>
      </c>
      <c r="V98" s="306" t="n">
        <v>0</v>
      </c>
      <c r="W98" s="306" t="n">
        <v>0</v>
      </c>
      <c r="X98" s="306" t="n">
        <v>0</v>
      </c>
      <c r="Y98" s="306" t="n">
        <v>0</v>
      </c>
      <c r="Z98" s="306" t="n">
        <v>0</v>
      </c>
      <c r="AA98" s="306" t="n">
        <v>0</v>
      </c>
      <c r="AB98" s="306" t="n">
        <v>0</v>
      </c>
      <c r="AC98" s="306" t="n">
        <v>0</v>
      </c>
      <c r="AD98" s="306" t="n">
        <v>0</v>
      </c>
      <c r="AE98" s="306" t="n">
        <v>0</v>
      </c>
      <c r="AF98" s="306" t="n">
        <v>0</v>
      </c>
      <c r="AG98" s="306" t="n">
        <v>0</v>
      </c>
      <c r="AH98" s="306" t="n">
        <v>0</v>
      </c>
      <c r="AI98" s="306" t="n">
        <v>0</v>
      </c>
      <c r="AJ98" s="306" t="n">
        <v>0</v>
      </c>
      <c r="AK98" s="306" t="n">
        <v>0</v>
      </c>
      <c r="AL98" s="306" t="n">
        <v>0</v>
      </c>
      <c r="AM98" s="293" t="n">
        <f aca="false">SUM(H98:AL98)</f>
        <v>0</v>
      </c>
      <c r="AN98" s="1"/>
      <c r="AO98" s="1"/>
      <c r="AP98" s="1"/>
      <c r="AQ98" s="1"/>
      <c r="AR98" s="1"/>
      <c r="AS98" s="1"/>
      <c r="AT98" s="1"/>
    </row>
    <row r="99" customFormat="false" ht="12.75" hidden="true" customHeight="true" outlineLevel="0" collapsed="false">
      <c r="A99" s="288" t="s">
        <v>227</v>
      </c>
      <c r="B99" s="304"/>
      <c r="C99" s="289"/>
      <c r="D99" s="290" t="n">
        <v>0</v>
      </c>
      <c r="E99" s="291" t="n">
        <f aca="false">AM99</f>
        <v>0</v>
      </c>
      <c r="F99" s="305" t="n">
        <f aca="false">E99-D99</f>
        <v>0</v>
      </c>
      <c r="G99" s="284"/>
      <c r="H99" s="306" t="n">
        <v>0</v>
      </c>
      <c r="I99" s="306" t="n">
        <v>0</v>
      </c>
      <c r="J99" s="306" t="n">
        <v>0</v>
      </c>
      <c r="K99" s="306" t="n">
        <v>0</v>
      </c>
      <c r="L99" s="306" t="n">
        <v>0</v>
      </c>
      <c r="M99" s="306" t="n">
        <v>0</v>
      </c>
      <c r="N99" s="306" t="n">
        <v>0</v>
      </c>
      <c r="O99" s="306" t="n">
        <v>0</v>
      </c>
      <c r="P99" s="306" t="n">
        <v>0</v>
      </c>
      <c r="Q99" s="306" t="n">
        <v>0</v>
      </c>
      <c r="R99" s="306" t="n">
        <v>0</v>
      </c>
      <c r="S99" s="306" t="n">
        <v>0</v>
      </c>
      <c r="T99" s="306" t="n">
        <v>0</v>
      </c>
      <c r="U99" s="306" t="n">
        <v>0</v>
      </c>
      <c r="V99" s="306" t="n">
        <v>0</v>
      </c>
      <c r="W99" s="306" t="n">
        <v>0</v>
      </c>
      <c r="X99" s="306" t="n">
        <v>0</v>
      </c>
      <c r="Y99" s="306" t="n">
        <v>0</v>
      </c>
      <c r="Z99" s="306" t="n">
        <v>0</v>
      </c>
      <c r="AA99" s="306" t="n">
        <v>0</v>
      </c>
      <c r="AB99" s="306" t="n">
        <v>0</v>
      </c>
      <c r="AC99" s="306" t="n">
        <v>0</v>
      </c>
      <c r="AD99" s="306" t="n">
        <v>0</v>
      </c>
      <c r="AE99" s="306" t="n">
        <v>0</v>
      </c>
      <c r="AF99" s="306" t="n">
        <v>0</v>
      </c>
      <c r="AG99" s="306" t="n">
        <v>0</v>
      </c>
      <c r="AH99" s="306" t="n">
        <v>0</v>
      </c>
      <c r="AI99" s="306" t="n">
        <v>0</v>
      </c>
      <c r="AJ99" s="306" t="n">
        <v>0</v>
      </c>
      <c r="AK99" s="306" t="n">
        <v>0</v>
      </c>
      <c r="AL99" s="306" t="n">
        <v>0</v>
      </c>
      <c r="AM99" s="293" t="n">
        <f aca="false">SUM(H99:AL99)</f>
        <v>0</v>
      </c>
      <c r="AN99" s="1"/>
      <c r="AO99" s="1"/>
      <c r="AP99" s="1"/>
      <c r="AQ99" s="1"/>
      <c r="AR99" s="1"/>
      <c r="AS99" s="1"/>
      <c r="AT99" s="1"/>
    </row>
    <row r="100" customFormat="false" ht="12.75" hidden="true" customHeight="true" outlineLevel="0" collapsed="false">
      <c r="A100" s="313" t="s">
        <v>216</v>
      </c>
      <c r="B100" s="304"/>
      <c r="C100" s="289"/>
      <c r="D100" s="290" t="n">
        <v>0</v>
      </c>
      <c r="E100" s="291" t="n">
        <f aca="false">AM100</f>
        <v>0</v>
      </c>
      <c r="F100" s="305" t="n">
        <f aca="false">E100-D100</f>
        <v>0</v>
      </c>
      <c r="G100" s="284"/>
      <c r="H100" s="306" t="n">
        <v>0</v>
      </c>
      <c r="I100" s="306" t="n">
        <v>0</v>
      </c>
      <c r="J100" s="306" t="n">
        <v>0</v>
      </c>
      <c r="K100" s="306" t="n">
        <v>0</v>
      </c>
      <c r="L100" s="306" t="n">
        <v>0</v>
      </c>
      <c r="M100" s="306" t="n">
        <v>0</v>
      </c>
      <c r="N100" s="306" t="n">
        <v>0</v>
      </c>
      <c r="O100" s="306" t="n">
        <v>0</v>
      </c>
      <c r="P100" s="306" t="n">
        <v>0</v>
      </c>
      <c r="Q100" s="306" t="n">
        <v>0</v>
      </c>
      <c r="R100" s="306" t="n">
        <v>0</v>
      </c>
      <c r="S100" s="306" t="n">
        <v>0</v>
      </c>
      <c r="T100" s="306" t="n">
        <v>0</v>
      </c>
      <c r="U100" s="306" t="n">
        <v>0</v>
      </c>
      <c r="V100" s="306" t="n">
        <v>0</v>
      </c>
      <c r="W100" s="306" t="n">
        <v>0</v>
      </c>
      <c r="X100" s="306" t="n">
        <v>0</v>
      </c>
      <c r="Y100" s="306" t="n">
        <v>0</v>
      </c>
      <c r="Z100" s="306" t="n">
        <v>0</v>
      </c>
      <c r="AA100" s="306" t="n">
        <v>0</v>
      </c>
      <c r="AB100" s="306" t="n">
        <v>0</v>
      </c>
      <c r="AC100" s="306" t="n">
        <v>0</v>
      </c>
      <c r="AD100" s="306" t="n">
        <v>0</v>
      </c>
      <c r="AE100" s="306" t="n">
        <v>0</v>
      </c>
      <c r="AF100" s="306" t="n">
        <v>0</v>
      </c>
      <c r="AG100" s="306" t="n">
        <v>0</v>
      </c>
      <c r="AH100" s="306" t="n">
        <v>0</v>
      </c>
      <c r="AI100" s="306" t="n">
        <v>0</v>
      </c>
      <c r="AJ100" s="306" t="n">
        <v>0</v>
      </c>
      <c r="AK100" s="306" t="n">
        <v>0</v>
      </c>
      <c r="AL100" s="306" t="n">
        <v>0</v>
      </c>
      <c r="AM100" s="293" t="n">
        <f aca="false">SUM(H100:AL100)</f>
        <v>0</v>
      </c>
      <c r="AN100" s="1"/>
      <c r="AO100" s="1"/>
      <c r="AP100" s="1"/>
      <c r="AQ100" s="1"/>
      <c r="AR100" s="1"/>
      <c r="AS100" s="1"/>
      <c r="AT100" s="1"/>
    </row>
    <row r="101" customFormat="false" ht="12.75" hidden="true" customHeight="true" outlineLevel="0" collapsed="false">
      <c r="A101" s="313" t="s">
        <v>216</v>
      </c>
      <c r="B101" s="304"/>
      <c r="C101" s="289"/>
      <c r="D101" s="290" t="n">
        <v>0</v>
      </c>
      <c r="E101" s="291" t="n">
        <f aca="false">AM101</f>
        <v>0</v>
      </c>
      <c r="F101" s="305" t="n">
        <f aca="false">E101-D101</f>
        <v>0</v>
      </c>
      <c r="G101" s="284"/>
      <c r="H101" s="306" t="n">
        <v>0</v>
      </c>
      <c r="I101" s="306" t="n">
        <v>0</v>
      </c>
      <c r="J101" s="306" t="n">
        <v>0</v>
      </c>
      <c r="K101" s="306" t="n">
        <v>0</v>
      </c>
      <c r="L101" s="306" t="n">
        <v>0</v>
      </c>
      <c r="M101" s="306" t="n">
        <v>0</v>
      </c>
      <c r="N101" s="306" t="n">
        <v>0</v>
      </c>
      <c r="O101" s="306" t="n">
        <v>0</v>
      </c>
      <c r="P101" s="306" t="n">
        <v>0</v>
      </c>
      <c r="Q101" s="306" t="n">
        <v>0</v>
      </c>
      <c r="R101" s="306" t="n">
        <v>0</v>
      </c>
      <c r="S101" s="306" t="n">
        <v>0</v>
      </c>
      <c r="T101" s="306" t="n">
        <v>0</v>
      </c>
      <c r="U101" s="306" t="n">
        <v>0</v>
      </c>
      <c r="V101" s="306" t="n">
        <v>0</v>
      </c>
      <c r="W101" s="306" t="n">
        <v>0</v>
      </c>
      <c r="X101" s="306" t="n">
        <v>0</v>
      </c>
      <c r="Y101" s="306" t="n">
        <v>0</v>
      </c>
      <c r="Z101" s="306" t="n">
        <v>0</v>
      </c>
      <c r="AA101" s="306" t="n">
        <v>0</v>
      </c>
      <c r="AB101" s="306" t="n">
        <v>0</v>
      </c>
      <c r="AC101" s="306" t="n">
        <v>0</v>
      </c>
      <c r="AD101" s="306" t="n">
        <v>0</v>
      </c>
      <c r="AE101" s="306" t="n">
        <v>0</v>
      </c>
      <c r="AF101" s="306" t="n">
        <v>0</v>
      </c>
      <c r="AG101" s="306" t="n">
        <v>0</v>
      </c>
      <c r="AH101" s="306" t="n">
        <v>0</v>
      </c>
      <c r="AI101" s="306" t="n">
        <v>0</v>
      </c>
      <c r="AJ101" s="306" t="n">
        <v>0</v>
      </c>
      <c r="AK101" s="306" t="n">
        <v>0</v>
      </c>
      <c r="AL101" s="306" t="n">
        <v>0</v>
      </c>
      <c r="AM101" s="293" t="n">
        <f aca="false">SUM(H101:AL101)</f>
        <v>0</v>
      </c>
      <c r="AN101" s="1"/>
      <c r="AO101" s="1"/>
      <c r="AP101" s="1"/>
      <c r="AQ101" s="1"/>
      <c r="AR101" s="1"/>
      <c r="AS101" s="1"/>
      <c r="AT101" s="1"/>
    </row>
    <row r="102" customFormat="false" ht="12.75" hidden="true" customHeight="true" outlineLevel="0" collapsed="false">
      <c r="A102" s="314" t="s">
        <v>228</v>
      </c>
      <c r="B102" s="304"/>
      <c r="C102" s="289"/>
      <c r="D102" s="290" t="n">
        <v>0</v>
      </c>
      <c r="E102" s="291" t="n">
        <f aca="false">AM102</f>
        <v>0</v>
      </c>
      <c r="F102" s="305" t="n">
        <f aca="false">E102-D102</f>
        <v>0</v>
      </c>
      <c r="G102" s="284"/>
      <c r="H102" s="306"/>
      <c r="I102" s="306"/>
      <c r="J102" s="306"/>
      <c r="K102" s="306"/>
      <c r="L102" s="306"/>
      <c r="M102" s="306"/>
      <c r="N102" s="306"/>
      <c r="O102" s="306"/>
      <c r="P102" s="306"/>
      <c r="Q102" s="306"/>
      <c r="R102" s="306"/>
      <c r="S102" s="306"/>
      <c r="T102" s="306"/>
      <c r="U102" s="306"/>
      <c r="V102" s="306"/>
      <c r="W102" s="306"/>
      <c r="X102" s="306"/>
      <c r="Y102" s="306"/>
      <c r="Z102" s="306"/>
      <c r="AA102" s="306"/>
      <c r="AB102" s="306"/>
      <c r="AC102" s="306"/>
      <c r="AD102" s="306"/>
      <c r="AE102" s="306"/>
      <c r="AF102" s="306"/>
      <c r="AG102" s="306"/>
      <c r="AH102" s="306"/>
      <c r="AI102" s="306"/>
      <c r="AJ102" s="306"/>
      <c r="AK102" s="306"/>
      <c r="AL102" s="306"/>
      <c r="AM102" s="293" t="n">
        <f aca="false">SUM(H102:AL102)</f>
        <v>0</v>
      </c>
      <c r="AN102" s="1"/>
      <c r="AO102" s="1"/>
      <c r="AP102" s="1"/>
      <c r="AQ102" s="1"/>
      <c r="AR102" s="1"/>
      <c r="AS102" s="1"/>
      <c r="AT102" s="1"/>
    </row>
    <row r="103" customFormat="false" ht="12.75" hidden="false" customHeight="true" outlineLevel="0" collapsed="false">
      <c r="A103" s="314" t="s">
        <v>229</v>
      </c>
      <c r="B103" s="288"/>
      <c r="C103" s="289"/>
      <c r="D103" s="290" t="n">
        <v>0</v>
      </c>
      <c r="E103" s="291" t="n">
        <f aca="false">AM103</f>
        <v>0</v>
      </c>
      <c r="F103" s="305" t="n">
        <f aca="false">E103-D103</f>
        <v>0</v>
      </c>
      <c r="G103" s="284"/>
      <c r="H103" s="308"/>
      <c r="I103" s="308"/>
      <c r="J103" s="308"/>
      <c r="K103" s="308"/>
      <c r="L103" s="308"/>
      <c r="M103" s="308"/>
      <c r="N103" s="308"/>
      <c r="O103" s="308"/>
      <c r="P103" s="308"/>
      <c r="Q103" s="308"/>
      <c r="R103" s="308"/>
      <c r="S103" s="308"/>
      <c r="T103" s="308"/>
      <c r="U103" s="308"/>
      <c r="V103" s="308"/>
      <c r="W103" s="308"/>
      <c r="X103" s="308"/>
      <c r="Y103" s="308"/>
      <c r="Z103" s="308"/>
      <c r="AA103" s="308"/>
      <c r="AB103" s="308"/>
      <c r="AC103" s="308"/>
      <c r="AD103" s="308"/>
      <c r="AE103" s="308"/>
      <c r="AF103" s="308"/>
      <c r="AG103" s="308"/>
      <c r="AH103" s="308"/>
      <c r="AI103" s="308"/>
      <c r="AJ103" s="308"/>
      <c r="AK103" s="308"/>
      <c r="AL103" s="308"/>
      <c r="AM103" s="293" t="n">
        <f aca="false">SUM(H103:AL103)</f>
        <v>0</v>
      </c>
      <c r="AN103" s="1"/>
      <c r="AO103" s="1"/>
      <c r="AP103" s="1"/>
      <c r="AQ103" s="1"/>
      <c r="AR103" s="1"/>
      <c r="AS103" s="1"/>
      <c r="AT103" s="1"/>
    </row>
    <row r="104" customFormat="false" ht="12.75" hidden="true" customHeight="true" outlineLevel="0" collapsed="false">
      <c r="A104" s="314" t="s">
        <v>230</v>
      </c>
      <c r="B104" s="288"/>
      <c r="C104" s="289"/>
      <c r="D104" s="290" t="n">
        <v>0</v>
      </c>
      <c r="E104" s="291" t="n">
        <f aca="false">AM104</f>
        <v>0</v>
      </c>
      <c r="F104" s="305" t="n">
        <f aca="false">E104-D104</f>
        <v>0</v>
      </c>
      <c r="G104" s="284"/>
      <c r="H104" s="315"/>
      <c r="I104" s="315"/>
      <c r="J104" s="315"/>
      <c r="K104" s="315"/>
      <c r="L104" s="315"/>
      <c r="M104" s="315"/>
      <c r="N104" s="315"/>
      <c r="O104" s="315"/>
      <c r="P104" s="315"/>
      <c r="Q104" s="315"/>
      <c r="R104" s="315"/>
      <c r="S104" s="315"/>
      <c r="T104" s="315"/>
      <c r="U104" s="315"/>
      <c r="V104" s="315"/>
      <c r="W104" s="315"/>
      <c r="X104" s="315"/>
      <c r="Y104" s="315"/>
      <c r="Z104" s="315"/>
      <c r="AA104" s="315"/>
      <c r="AB104" s="315"/>
      <c r="AC104" s="315"/>
      <c r="AD104" s="315"/>
      <c r="AE104" s="315"/>
      <c r="AF104" s="315"/>
      <c r="AG104" s="315"/>
      <c r="AH104" s="315"/>
      <c r="AI104" s="315"/>
      <c r="AJ104" s="315"/>
      <c r="AK104" s="315"/>
      <c r="AL104" s="315"/>
      <c r="AM104" s="293" t="n">
        <f aca="false">SUM(H104:AL104)</f>
        <v>0</v>
      </c>
      <c r="AN104" s="1"/>
      <c r="AO104" s="1"/>
      <c r="AP104" s="1"/>
      <c r="AQ104" s="1"/>
      <c r="AR104" s="1"/>
      <c r="AS104" s="1"/>
      <c r="AT104" s="1"/>
    </row>
    <row r="105" customFormat="false" ht="12.75" hidden="true" customHeight="true" outlineLevel="0" collapsed="false">
      <c r="A105" s="316" t="s">
        <v>216</v>
      </c>
      <c r="B105" s="288"/>
      <c r="C105" s="289"/>
      <c r="D105" s="290" t="n">
        <v>0</v>
      </c>
      <c r="E105" s="291" t="n">
        <f aca="false">AM105</f>
        <v>0</v>
      </c>
      <c r="F105" s="305" t="n">
        <f aca="false">E105-D105</f>
        <v>0</v>
      </c>
      <c r="G105" s="284"/>
      <c r="H105" s="315" t="n">
        <v>0</v>
      </c>
      <c r="I105" s="315" t="n">
        <v>0</v>
      </c>
      <c r="J105" s="315" t="n">
        <v>0</v>
      </c>
      <c r="K105" s="315" t="n">
        <v>0</v>
      </c>
      <c r="L105" s="315" t="n">
        <v>0</v>
      </c>
      <c r="M105" s="315" t="n">
        <v>0</v>
      </c>
      <c r="N105" s="315" t="n">
        <v>0</v>
      </c>
      <c r="O105" s="315" t="n">
        <v>0</v>
      </c>
      <c r="P105" s="315" t="n">
        <v>0</v>
      </c>
      <c r="Q105" s="315" t="n">
        <v>0</v>
      </c>
      <c r="R105" s="315" t="n">
        <v>0</v>
      </c>
      <c r="S105" s="315" t="n">
        <v>0</v>
      </c>
      <c r="T105" s="315" t="n">
        <v>0</v>
      </c>
      <c r="U105" s="315" t="n">
        <v>0</v>
      </c>
      <c r="V105" s="315" t="n">
        <v>0</v>
      </c>
      <c r="W105" s="315" t="n">
        <v>0</v>
      </c>
      <c r="X105" s="315" t="n">
        <v>0</v>
      </c>
      <c r="Y105" s="315" t="n">
        <v>0</v>
      </c>
      <c r="Z105" s="315" t="n">
        <v>0</v>
      </c>
      <c r="AA105" s="315" t="n">
        <v>0</v>
      </c>
      <c r="AB105" s="315" t="n">
        <v>0</v>
      </c>
      <c r="AC105" s="315" t="n">
        <v>0</v>
      </c>
      <c r="AD105" s="315" t="n">
        <v>0</v>
      </c>
      <c r="AE105" s="315" t="n">
        <v>0</v>
      </c>
      <c r="AF105" s="315" t="n">
        <v>0</v>
      </c>
      <c r="AG105" s="315" t="n">
        <v>0</v>
      </c>
      <c r="AH105" s="315" t="n">
        <v>0</v>
      </c>
      <c r="AI105" s="315" t="n">
        <v>0</v>
      </c>
      <c r="AJ105" s="315" t="n">
        <v>0</v>
      </c>
      <c r="AK105" s="315" t="n">
        <v>0</v>
      </c>
      <c r="AL105" s="315" t="n">
        <v>0</v>
      </c>
      <c r="AM105" s="293" t="n">
        <f aca="false">SUM(H105:AL105)</f>
        <v>0</v>
      </c>
      <c r="AN105" s="1"/>
      <c r="AO105" s="1"/>
      <c r="AP105" s="1"/>
      <c r="AQ105" s="1"/>
      <c r="AR105" s="1"/>
      <c r="AS105" s="1"/>
      <c r="AT105" s="1"/>
    </row>
    <row r="106" customFormat="false" ht="12.75" hidden="false" customHeight="true" outlineLevel="0" collapsed="false">
      <c r="A106" s="314" t="s">
        <v>231</v>
      </c>
      <c r="B106" s="288"/>
      <c r="C106" s="289"/>
      <c r="D106" s="290" t="n">
        <v>0</v>
      </c>
      <c r="E106" s="291" t="n">
        <f aca="false">AM106</f>
        <v>0</v>
      </c>
      <c r="F106" s="305" t="n">
        <f aca="false">E106-D106</f>
        <v>0</v>
      </c>
      <c r="G106" s="284"/>
      <c r="H106" s="317"/>
      <c r="I106" s="317"/>
      <c r="J106" s="317"/>
      <c r="K106" s="317"/>
      <c r="L106" s="317"/>
      <c r="M106" s="317"/>
      <c r="N106" s="317"/>
      <c r="O106" s="317"/>
      <c r="P106" s="317"/>
      <c r="Q106" s="317"/>
      <c r="R106" s="317"/>
      <c r="S106" s="317"/>
      <c r="T106" s="317"/>
      <c r="U106" s="317"/>
      <c r="V106" s="317"/>
      <c r="W106" s="317"/>
      <c r="X106" s="317"/>
      <c r="Y106" s="317"/>
      <c r="Z106" s="317"/>
      <c r="AA106" s="317"/>
      <c r="AB106" s="317"/>
      <c r="AC106" s="317"/>
      <c r="AD106" s="317"/>
      <c r="AE106" s="317"/>
      <c r="AF106" s="317"/>
      <c r="AG106" s="317"/>
      <c r="AH106" s="317"/>
      <c r="AI106" s="317"/>
      <c r="AJ106" s="317"/>
      <c r="AK106" s="317"/>
      <c r="AL106" s="317"/>
      <c r="AM106" s="293" t="n">
        <f aca="false">SUM(H106:AL106)</f>
        <v>0</v>
      </c>
      <c r="AN106" s="1"/>
      <c r="AO106" s="1"/>
      <c r="AP106" s="1"/>
      <c r="AQ106" s="1"/>
      <c r="AR106" s="1"/>
      <c r="AS106" s="1"/>
      <c r="AT106" s="1"/>
    </row>
    <row r="107" customFormat="false" ht="12" hidden="false" customHeight="true" outlineLevel="0" collapsed="false">
      <c r="A107" s="287" t="s">
        <v>232</v>
      </c>
      <c r="B107" s="288"/>
      <c r="C107" s="289"/>
      <c r="D107" s="318" t="n">
        <v>0</v>
      </c>
      <c r="E107" s="318" t="n">
        <f aca="false">SUM(E76:E106)-E87-E88</f>
        <v>0</v>
      </c>
      <c r="F107" s="318" t="n">
        <f aca="false">E107-D107</f>
        <v>0</v>
      </c>
      <c r="G107" s="284"/>
      <c r="H107" s="318" t="n">
        <v>0</v>
      </c>
      <c r="I107" s="318" t="n">
        <v>0</v>
      </c>
      <c r="J107" s="318" t="n">
        <v>0</v>
      </c>
      <c r="K107" s="318" t="n">
        <v>0</v>
      </c>
      <c r="L107" s="318" t="n">
        <v>0</v>
      </c>
      <c r="M107" s="318" t="n">
        <v>0</v>
      </c>
      <c r="N107" s="318" t="n">
        <v>0</v>
      </c>
      <c r="O107" s="318" t="n">
        <v>0</v>
      </c>
      <c r="P107" s="318" t="n">
        <v>0</v>
      </c>
      <c r="Q107" s="318" t="n">
        <v>0</v>
      </c>
      <c r="R107" s="318" t="n">
        <v>0</v>
      </c>
      <c r="S107" s="318" t="n">
        <v>0</v>
      </c>
      <c r="T107" s="318" t="n">
        <v>0</v>
      </c>
      <c r="U107" s="318" t="n">
        <v>0</v>
      </c>
      <c r="V107" s="318" t="n">
        <v>0</v>
      </c>
      <c r="W107" s="318" t="n">
        <v>0</v>
      </c>
      <c r="X107" s="318" t="n">
        <v>0</v>
      </c>
      <c r="Y107" s="318" t="n">
        <v>0</v>
      </c>
      <c r="Z107" s="318" t="n">
        <v>0</v>
      </c>
      <c r="AA107" s="318" t="n">
        <v>0</v>
      </c>
      <c r="AB107" s="318" t="n">
        <v>0</v>
      </c>
      <c r="AC107" s="318" t="n">
        <v>0</v>
      </c>
      <c r="AD107" s="318" t="n">
        <v>0</v>
      </c>
      <c r="AE107" s="318" t="n">
        <v>0</v>
      </c>
      <c r="AF107" s="318" t="n">
        <v>0</v>
      </c>
      <c r="AG107" s="318" t="n">
        <v>0</v>
      </c>
      <c r="AH107" s="318" t="n">
        <v>0</v>
      </c>
      <c r="AI107" s="318" t="n">
        <v>0</v>
      </c>
      <c r="AJ107" s="318" t="n">
        <v>0</v>
      </c>
      <c r="AK107" s="318" t="n">
        <v>0</v>
      </c>
      <c r="AL107" s="318" t="n">
        <v>0</v>
      </c>
      <c r="AM107" s="318" t="n">
        <f aca="false">SUM(AM76:AM106)</f>
        <v>0</v>
      </c>
      <c r="AN107" s="1"/>
      <c r="AO107" s="1"/>
      <c r="AP107" s="1"/>
      <c r="AQ107" s="1"/>
      <c r="AR107" s="1"/>
      <c r="AS107" s="1"/>
      <c r="AT107" s="1"/>
    </row>
    <row r="108" customFormat="false" ht="12.75" hidden="false" customHeight="true" outlineLevel="0" collapsed="false">
      <c r="A108" s="319" t="s">
        <v>233</v>
      </c>
      <c r="B108" s="288"/>
      <c r="C108" s="289"/>
      <c r="D108" s="290" t="n">
        <v>0</v>
      </c>
      <c r="E108" s="291" t="n">
        <f aca="false">AM108</f>
        <v>465</v>
      </c>
      <c r="F108" s="320" t="n">
        <f aca="false">E108-D108</f>
        <v>465</v>
      </c>
      <c r="G108" s="284"/>
      <c r="H108" s="321" t="n">
        <v>0</v>
      </c>
      <c r="I108" s="321" t="n">
        <v>1</v>
      </c>
      <c r="J108" s="321" t="n">
        <v>2</v>
      </c>
      <c r="K108" s="321" t="n">
        <v>3</v>
      </c>
      <c r="L108" s="321" t="n">
        <v>4</v>
      </c>
      <c r="M108" s="321" t="n">
        <v>5</v>
      </c>
      <c r="N108" s="321" t="n">
        <v>6</v>
      </c>
      <c r="O108" s="321" t="n">
        <v>7</v>
      </c>
      <c r="P108" s="321" t="n">
        <v>8</v>
      </c>
      <c r="Q108" s="321" t="n">
        <v>9</v>
      </c>
      <c r="R108" s="321" t="n">
        <v>10</v>
      </c>
      <c r="S108" s="321" t="n">
        <v>11</v>
      </c>
      <c r="T108" s="321" t="n">
        <v>12</v>
      </c>
      <c r="U108" s="321" t="n">
        <v>13</v>
      </c>
      <c r="V108" s="321" t="n">
        <v>14</v>
      </c>
      <c r="W108" s="321" t="n">
        <v>15</v>
      </c>
      <c r="X108" s="321" t="n">
        <v>16</v>
      </c>
      <c r="Y108" s="321" t="n">
        <v>17</v>
      </c>
      <c r="Z108" s="321" t="n">
        <v>18</v>
      </c>
      <c r="AA108" s="321" t="n">
        <v>19</v>
      </c>
      <c r="AB108" s="321" t="n">
        <v>20</v>
      </c>
      <c r="AC108" s="321" t="n">
        <v>21</v>
      </c>
      <c r="AD108" s="321" t="n">
        <v>22</v>
      </c>
      <c r="AE108" s="321" t="n">
        <v>23</v>
      </c>
      <c r="AF108" s="321" t="n">
        <v>24</v>
      </c>
      <c r="AG108" s="321" t="n">
        <v>25</v>
      </c>
      <c r="AH108" s="321" t="n">
        <v>26</v>
      </c>
      <c r="AI108" s="321" t="n">
        <v>27</v>
      </c>
      <c r="AJ108" s="321" t="n">
        <v>28</v>
      </c>
      <c r="AK108" s="321" t="n">
        <v>29</v>
      </c>
      <c r="AL108" s="321" t="n">
        <v>30</v>
      </c>
      <c r="AM108" s="293" t="n">
        <f aca="false">SUM(H108:AL108)</f>
        <v>465</v>
      </c>
      <c r="AN108" s="1"/>
      <c r="AO108" s="1"/>
      <c r="AP108" s="1"/>
      <c r="AQ108" s="1"/>
      <c r="AR108" s="1"/>
      <c r="AS108" s="1"/>
      <c r="AT108" s="1"/>
    </row>
    <row r="109" customFormat="false" ht="12.75" hidden="true" customHeight="true" outlineLevel="0" collapsed="false">
      <c r="A109" s="322" t="s">
        <v>216</v>
      </c>
      <c r="B109" s="288"/>
      <c r="C109" s="289"/>
      <c r="D109" s="290" t="n">
        <v>0</v>
      </c>
      <c r="E109" s="291" t="n">
        <f aca="false">AM109</f>
        <v>0</v>
      </c>
      <c r="F109" s="320" t="n">
        <f aca="false">E109-D109</f>
        <v>0</v>
      </c>
      <c r="G109" s="284"/>
      <c r="H109" s="323" t="n">
        <v>0</v>
      </c>
      <c r="I109" s="323" t="n">
        <v>0</v>
      </c>
      <c r="J109" s="323" t="n">
        <v>0</v>
      </c>
      <c r="K109" s="323" t="n">
        <v>0</v>
      </c>
      <c r="L109" s="323" t="n">
        <v>0</v>
      </c>
      <c r="M109" s="323" t="n">
        <v>0</v>
      </c>
      <c r="N109" s="323" t="n">
        <v>0</v>
      </c>
      <c r="O109" s="323" t="n">
        <v>0</v>
      </c>
      <c r="P109" s="323" t="n">
        <v>0</v>
      </c>
      <c r="Q109" s="323" t="n">
        <v>0</v>
      </c>
      <c r="R109" s="323" t="n">
        <v>0</v>
      </c>
      <c r="S109" s="323" t="n">
        <v>0</v>
      </c>
      <c r="T109" s="323" t="n">
        <v>0</v>
      </c>
      <c r="U109" s="323" t="n">
        <v>0</v>
      </c>
      <c r="V109" s="323" t="n">
        <v>0</v>
      </c>
      <c r="W109" s="323" t="n">
        <v>0</v>
      </c>
      <c r="X109" s="323" t="n">
        <v>0</v>
      </c>
      <c r="Y109" s="323" t="n">
        <v>0</v>
      </c>
      <c r="Z109" s="323" t="n">
        <v>0</v>
      </c>
      <c r="AA109" s="323" t="n">
        <v>0</v>
      </c>
      <c r="AB109" s="323" t="n">
        <v>0</v>
      </c>
      <c r="AC109" s="323" t="n">
        <v>0</v>
      </c>
      <c r="AD109" s="323" t="n">
        <v>0</v>
      </c>
      <c r="AE109" s="323" t="n">
        <v>0</v>
      </c>
      <c r="AF109" s="323" t="n">
        <v>0</v>
      </c>
      <c r="AG109" s="323" t="n">
        <v>0</v>
      </c>
      <c r="AH109" s="323" t="n">
        <v>0</v>
      </c>
      <c r="AI109" s="323" t="n">
        <v>0</v>
      </c>
      <c r="AJ109" s="323" t="n">
        <v>0</v>
      </c>
      <c r="AK109" s="323" t="n">
        <v>0</v>
      </c>
      <c r="AL109" s="323" t="n">
        <v>0</v>
      </c>
      <c r="AM109" s="293" t="n">
        <f aca="false">SUM(H109:AL109)</f>
        <v>0</v>
      </c>
      <c r="AN109" s="1"/>
      <c r="AO109" s="1"/>
      <c r="AP109" s="1"/>
      <c r="AQ109" s="1"/>
      <c r="AR109" s="1"/>
      <c r="AS109" s="1"/>
      <c r="AT109" s="1"/>
    </row>
    <row r="110" customFormat="false" ht="12.75" hidden="true" customHeight="true" outlineLevel="0" collapsed="false">
      <c r="A110" s="322" t="s">
        <v>216</v>
      </c>
      <c r="B110" s="288"/>
      <c r="C110" s="289"/>
      <c r="D110" s="290" t="n">
        <v>0</v>
      </c>
      <c r="E110" s="291" t="n">
        <f aca="false">AM110</f>
        <v>0</v>
      </c>
      <c r="F110" s="320" t="n">
        <f aca="false">E110-D110</f>
        <v>0</v>
      </c>
      <c r="G110" s="284"/>
      <c r="H110" s="323" t="n">
        <v>0</v>
      </c>
      <c r="I110" s="323" t="n">
        <v>0</v>
      </c>
      <c r="J110" s="323" t="n">
        <v>0</v>
      </c>
      <c r="K110" s="323" t="n">
        <v>0</v>
      </c>
      <c r="L110" s="323" t="n">
        <v>0</v>
      </c>
      <c r="M110" s="323" t="n">
        <v>0</v>
      </c>
      <c r="N110" s="323" t="n">
        <v>0</v>
      </c>
      <c r="O110" s="323" t="n">
        <v>0</v>
      </c>
      <c r="P110" s="323" t="n">
        <v>0</v>
      </c>
      <c r="Q110" s="323" t="n">
        <v>0</v>
      </c>
      <c r="R110" s="323" t="n">
        <v>0</v>
      </c>
      <c r="S110" s="323" t="n">
        <v>0</v>
      </c>
      <c r="T110" s="323" t="n">
        <v>0</v>
      </c>
      <c r="U110" s="323" t="n">
        <v>0</v>
      </c>
      <c r="V110" s="323" t="n">
        <v>0</v>
      </c>
      <c r="W110" s="323" t="n">
        <v>0</v>
      </c>
      <c r="X110" s="323" t="n">
        <v>0</v>
      </c>
      <c r="Y110" s="323" t="n">
        <v>0</v>
      </c>
      <c r="Z110" s="323" t="n">
        <v>0</v>
      </c>
      <c r="AA110" s="323" t="n">
        <v>0</v>
      </c>
      <c r="AB110" s="323" t="n">
        <v>0</v>
      </c>
      <c r="AC110" s="323" t="n">
        <v>0</v>
      </c>
      <c r="AD110" s="323" t="n">
        <v>0</v>
      </c>
      <c r="AE110" s="323" t="n">
        <v>0</v>
      </c>
      <c r="AF110" s="323" t="n">
        <v>0</v>
      </c>
      <c r="AG110" s="323" t="n">
        <v>0</v>
      </c>
      <c r="AH110" s="323" t="n">
        <v>0</v>
      </c>
      <c r="AI110" s="323" t="n">
        <v>0</v>
      </c>
      <c r="AJ110" s="323" t="n">
        <v>0</v>
      </c>
      <c r="AK110" s="323" t="n">
        <v>0</v>
      </c>
      <c r="AL110" s="323" t="n">
        <v>0</v>
      </c>
      <c r="AM110" s="293" t="n">
        <f aca="false">SUM(H110:AL110)</f>
        <v>0</v>
      </c>
      <c r="AN110" s="1"/>
      <c r="AO110" s="1"/>
      <c r="AP110" s="1"/>
      <c r="AQ110" s="1"/>
      <c r="AR110" s="1"/>
      <c r="AS110" s="1"/>
      <c r="AT110" s="1"/>
    </row>
    <row r="111" customFormat="false" ht="12.75" hidden="true" customHeight="true" outlineLevel="0" collapsed="false">
      <c r="A111" s="322" t="s">
        <v>216</v>
      </c>
      <c r="B111" s="288"/>
      <c r="C111" s="289"/>
      <c r="D111" s="290" t="n">
        <v>0</v>
      </c>
      <c r="E111" s="291" t="n">
        <f aca="false">AM111</f>
        <v>0</v>
      </c>
      <c r="F111" s="320" t="n">
        <f aca="false">E111-D111</f>
        <v>0</v>
      </c>
      <c r="G111" s="284"/>
      <c r="H111" s="323" t="n">
        <v>0</v>
      </c>
      <c r="I111" s="323" t="n">
        <v>0</v>
      </c>
      <c r="J111" s="323" t="n">
        <v>0</v>
      </c>
      <c r="K111" s="323" t="n">
        <v>0</v>
      </c>
      <c r="L111" s="323" t="n">
        <v>0</v>
      </c>
      <c r="M111" s="323" t="n">
        <v>0</v>
      </c>
      <c r="N111" s="323" t="n">
        <v>0</v>
      </c>
      <c r="O111" s="323" t="n">
        <v>0</v>
      </c>
      <c r="P111" s="323" t="n">
        <v>0</v>
      </c>
      <c r="Q111" s="323" t="n">
        <v>0</v>
      </c>
      <c r="R111" s="323" t="n">
        <v>0</v>
      </c>
      <c r="S111" s="323" t="n">
        <v>0</v>
      </c>
      <c r="T111" s="323" t="n">
        <v>0</v>
      </c>
      <c r="U111" s="323" t="n">
        <v>0</v>
      </c>
      <c r="V111" s="323" t="n">
        <v>0</v>
      </c>
      <c r="W111" s="323" t="n">
        <v>0</v>
      </c>
      <c r="X111" s="323" t="n">
        <v>0</v>
      </c>
      <c r="Y111" s="323" t="n">
        <v>0</v>
      </c>
      <c r="Z111" s="323" t="n">
        <v>0</v>
      </c>
      <c r="AA111" s="323" t="n">
        <v>0</v>
      </c>
      <c r="AB111" s="323" t="n">
        <v>0</v>
      </c>
      <c r="AC111" s="323" t="n">
        <v>0</v>
      </c>
      <c r="AD111" s="323" t="n">
        <v>0</v>
      </c>
      <c r="AE111" s="323" t="n">
        <v>0</v>
      </c>
      <c r="AF111" s="323" t="n">
        <v>0</v>
      </c>
      <c r="AG111" s="323" t="n">
        <v>0</v>
      </c>
      <c r="AH111" s="323" t="n">
        <v>0</v>
      </c>
      <c r="AI111" s="323" t="n">
        <v>0</v>
      </c>
      <c r="AJ111" s="323" t="n">
        <v>0</v>
      </c>
      <c r="AK111" s="323" t="n">
        <v>0</v>
      </c>
      <c r="AL111" s="323" t="n">
        <v>0</v>
      </c>
      <c r="AM111" s="293" t="n">
        <f aca="false">SUM(H111:AL111)</f>
        <v>0</v>
      </c>
      <c r="AN111" s="1"/>
      <c r="AO111" s="1"/>
      <c r="AP111" s="1"/>
      <c r="AQ111" s="1"/>
      <c r="AR111" s="1"/>
      <c r="AS111" s="1"/>
      <c r="AT111" s="1"/>
    </row>
    <row r="112" customFormat="false" ht="12.75" hidden="false" customHeight="true" outlineLevel="0" collapsed="false">
      <c r="A112" s="319" t="s">
        <v>43</v>
      </c>
      <c r="B112" s="288"/>
      <c r="C112" s="289"/>
      <c r="D112" s="290" t="n">
        <v>0</v>
      </c>
      <c r="E112" s="291" t="n">
        <f aca="false">AM112</f>
        <v>0</v>
      </c>
      <c r="F112" s="320" t="n">
        <f aca="false">E112-D112</f>
        <v>0</v>
      </c>
      <c r="G112" s="284"/>
      <c r="H112" s="323" t="n">
        <v>0</v>
      </c>
      <c r="I112" s="323" t="n">
        <v>0</v>
      </c>
      <c r="J112" s="323" t="n">
        <v>0</v>
      </c>
      <c r="K112" s="323" t="n">
        <v>0</v>
      </c>
      <c r="L112" s="323" t="n">
        <v>0</v>
      </c>
      <c r="M112" s="323" t="n">
        <v>0</v>
      </c>
      <c r="N112" s="323" t="n">
        <v>0</v>
      </c>
      <c r="O112" s="323" t="n">
        <v>0</v>
      </c>
      <c r="P112" s="323" t="n">
        <v>0</v>
      </c>
      <c r="Q112" s="323" t="n">
        <v>0</v>
      </c>
      <c r="R112" s="323" t="n">
        <v>0</v>
      </c>
      <c r="S112" s="323" t="n">
        <v>0</v>
      </c>
      <c r="T112" s="323" t="n">
        <v>0</v>
      </c>
      <c r="U112" s="323" t="n">
        <v>0</v>
      </c>
      <c r="V112" s="323" t="n">
        <v>0</v>
      </c>
      <c r="W112" s="323" t="n">
        <v>0</v>
      </c>
      <c r="X112" s="323" t="n">
        <v>0</v>
      </c>
      <c r="Y112" s="323" t="n">
        <v>0</v>
      </c>
      <c r="Z112" s="323" t="n">
        <v>0</v>
      </c>
      <c r="AA112" s="323" t="n">
        <v>0</v>
      </c>
      <c r="AB112" s="323" t="n">
        <v>0</v>
      </c>
      <c r="AC112" s="323" t="n">
        <v>0</v>
      </c>
      <c r="AD112" s="323" t="n">
        <v>0</v>
      </c>
      <c r="AE112" s="323" t="n">
        <v>0</v>
      </c>
      <c r="AF112" s="323" t="n">
        <v>0</v>
      </c>
      <c r="AG112" s="323" t="n">
        <v>0</v>
      </c>
      <c r="AH112" s="323" t="n">
        <v>0</v>
      </c>
      <c r="AI112" s="323" t="n">
        <v>0</v>
      </c>
      <c r="AJ112" s="323" t="n">
        <v>0</v>
      </c>
      <c r="AK112" s="323" t="n">
        <v>0</v>
      </c>
      <c r="AL112" s="323" t="n">
        <v>0</v>
      </c>
      <c r="AM112" s="293" t="n">
        <f aca="false">SUM(H112:AL112)</f>
        <v>0</v>
      </c>
      <c r="AN112" s="1"/>
      <c r="AO112" s="1"/>
      <c r="AP112" s="1"/>
      <c r="AQ112" s="1"/>
      <c r="AR112" s="1"/>
      <c r="AS112" s="1"/>
      <c r="AT112" s="1"/>
    </row>
    <row r="113" customFormat="false" ht="12.75" hidden="false" customHeight="true" outlineLevel="0" collapsed="false">
      <c r="A113" s="319" t="s">
        <v>45</v>
      </c>
      <c r="B113" s="288"/>
      <c r="C113" s="289"/>
      <c r="D113" s="290" t="n">
        <v>0</v>
      </c>
      <c r="E113" s="291" t="n">
        <f aca="false">AM113</f>
        <v>0</v>
      </c>
      <c r="F113" s="320" t="n">
        <f aca="false">E113-D113</f>
        <v>0</v>
      </c>
      <c r="G113" s="284"/>
      <c r="H113" s="323" t="n">
        <v>0</v>
      </c>
      <c r="I113" s="323" t="n">
        <v>0</v>
      </c>
      <c r="J113" s="323" t="n">
        <v>0</v>
      </c>
      <c r="K113" s="323" t="n">
        <v>0</v>
      </c>
      <c r="L113" s="323" t="n">
        <v>0</v>
      </c>
      <c r="M113" s="323" t="n">
        <v>0</v>
      </c>
      <c r="N113" s="323" t="n">
        <v>0</v>
      </c>
      <c r="O113" s="323" t="n">
        <v>0</v>
      </c>
      <c r="P113" s="323" t="n">
        <v>0</v>
      </c>
      <c r="Q113" s="323" t="n">
        <v>0</v>
      </c>
      <c r="R113" s="323" t="n">
        <v>0</v>
      </c>
      <c r="S113" s="323" t="n">
        <v>0</v>
      </c>
      <c r="T113" s="323" t="n">
        <v>0</v>
      </c>
      <c r="U113" s="323" t="n">
        <v>0</v>
      </c>
      <c r="V113" s="323" t="n">
        <v>0</v>
      </c>
      <c r="W113" s="323" t="n">
        <v>0</v>
      </c>
      <c r="X113" s="323" t="n">
        <v>0</v>
      </c>
      <c r="Y113" s="323" t="n">
        <v>0</v>
      </c>
      <c r="Z113" s="323" t="n">
        <v>0</v>
      </c>
      <c r="AA113" s="323" t="n">
        <v>0</v>
      </c>
      <c r="AB113" s="323" t="n">
        <v>0</v>
      </c>
      <c r="AC113" s="323" t="n">
        <v>0</v>
      </c>
      <c r="AD113" s="323" t="n">
        <v>0</v>
      </c>
      <c r="AE113" s="323" t="n">
        <v>0</v>
      </c>
      <c r="AF113" s="323" t="n">
        <v>0</v>
      </c>
      <c r="AG113" s="323" t="n">
        <v>0</v>
      </c>
      <c r="AH113" s="323" t="n">
        <v>0</v>
      </c>
      <c r="AI113" s="323" t="n">
        <v>0</v>
      </c>
      <c r="AJ113" s="323" t="n">
        <v>0</v>
      </c>
      <c r="AK113" s="323" t="n">
        <v>0</v>
      </c>
      <c r="AL113" s="323" t="n">
        <v>0</v>
      </c>
      <c r="AM113" s="293" t="n">
        <f aca="false">SUM(H113:AL113)</f>
        <v>0</v>
      </c>
      <c r="AN113" s="1"/>
      <c r="AO113" s="1"/>
      <c r="AP113" s="1"/>
      <c r="AQ113" s="1"/>
      <c r="AR113" s="1"/>
      <c r="AS113" s="1"/>
      <c r="AT113" s="1"/>
    </row>
    <row r="114" customFormat="false" ht="12.75" hidden="false" customHeight="true" outlineLevel="0" collapsed="false">
      <c r="A114" s="319" t="s">
        <v>234</v>
      </c>
      <c r="B114" s="288"/>
      <c r="C114" s="289"/>
      <c r="D114" s="324" t="n">
        <v>0</v>
      </c>
      <c r="E114" s="325" t="n">
        <f aca="false">AM114</f>
        <v>0</v>
      </c>
      <c r="F114" s="326" t="n">
        <f aca="false">E114-D114</f>
        <v>0</v>
      </c>
      <c r="G114" s="284"/>
      <c r="H114" s="327" t="n">
        <v>0</v>
      </c>
      <c r="I114" s="327" t="n">
        <v>0</v>
      </c>
      <c r="J114" s="327" t="n">
        <v>0</v>
      </c>
      <c r="K114" s="327" t="n">
        <v>0</v>
      </c>
      <c r="L114" s="327" t="n">
        <v>0</v>
      </c>
      <c r="M114" s="327" t="n">
        <v>0</v>
      </c>
      <c r="N114" s="327" t="n">
        <v>0</v>
      </c>
      <c r="O114" s="327" t="n">
        <v>0</v>
      </c>
      <c r="P114" s="327" t="n">
        <v>0</v>
      </c>
      <c r="Q114" s="327" t="n">
        <v>0</v>
      </c>
      <c r="R114" s="327" t="n">
        <v>0</v>
      </c>
      <c r="S114" s="327" t="n">
        <v>0</v>
      </c>
      <c r="T114" s="327" t="n">
        <v>0</v>
      </c>
      <c r="U114" s="327" t="n">
        <v>0</v>
      </c>
      <c r="V114" s="327" t="n">
        <v>0</v>
      </c>
      <c r="W114" s="327" t="n">
        <v>0</v>
      </c>
      <c r="X114" s="327" t="n">
        <v>0</v>
      </c>
      <c r="Y114" s="327" t="n">
        <v>0</v>
      </c>
      <c r="Z114" s="327" t="n">
        <v>0</v>
      </c>
      <c r="AA114" s="327" t="n">
        <v>0</v>
      </c>
      <c r="AB114" s="327" t="n">
        <v>0</v>
      </c>
      <c r="AC114" s="327" t="n">
        <v>0</v>
      </c>
      <c r="AD114" s="327" t="n">
        <v>0</v>
      </c>
      <c r="AE114" s="327" t="n">
        <v>0</v>
      </c>
      <c r="AF114" s="327" t="n">
        <v>0</v>
      </c>
      <c r="AG114" s="327" t="n">
        <v>0</v>
      </c>
      <c r="AH114" s="327" t="n">
        <v>0</v>
      </c>
      <c r="AI114" s="327" t="n">
        <v>0</v>
      </c>
      <c r="AJ114" s="327" t="n">
        <v>0</v>
      </c>
      <c r="AK114" s="327" t="n">
        <v>0</v>
      </c>
      <c r="AL114" s="327" t="n">
        <v>0</v>
      </c>
      <c r="AM114" s="328" t="n">
        <f aca="false">SUM(H114:AL114)</f>
        <v>0</v>
      </c>
      <c r="AN114" s="1"/>
      <c r="AO114" s="1"/>
      <c r="AP114" s="1"/>
      <c r="AQ114" s="1"/>
      <c r="AR114" s="1"/>
      <c r="AS114" s="1"/>
      <c r="AT114" s="1"/>
    </row>
    <row r="115" customFormat="false" ht="12.75" hidden="true" customHeight="true" outlineLevel="0" collapsed="false">
      <c r="A115" s="322" t="s">
        <v>216</v>
      </c>
      <c r="B115" s="288"/>
      <c r="C115" s="289"/>
      <c r="D115" s="329" t="n">
        <v>0</v>
      </c>
      <c r="E115" s="330" t="n">
        <f aca="false">AM115</f>
        <v>0</v>
      </c>
      <c r="F115" s="331" t="n">
        <f aca="false">E115-D115</f>
        <v>0</v>
      </c>
      <c r="G115" s="284"/>
      <c r="H115" s="327" t="n">
        <v>0</v>
      </c>
      <c r="I115" s="327" t="n">
        <v>0</v>
      </c>
      <c r="J115" s="327" t="n">
        <v>0</v>
      </c>
      <c r="K115" s="327" t="n">
        <v>0</v>
      </c>
      <c r="L115" s="327" t="n">
        <v>0</v>
      </c>
      <c r="M115" s="327" t="n">
        <v>0</v>
      </c>
      <c r="N115" s="327" t="n">
        <v>0</v>
      </c>
      <c r="O115" s="327" t="n">
        <v>0</v>
      </c>
      <c r="P115" s="327" t="n">
        <v>0</v>
      </c>
      <c r="Q115" s="327" t="n">
        <v>0</v>
      </c>
      <c r="R115" s="327" t="n">
        <v>0</v>
      </c>
      <c r="S115" s="327" t="n">
        <v>0</v>
      </c>
      <c r="T115" s="327" t="n">
        <v>0</v>
      </c>
      <c r="U115" s="327" t="n">
        <v>0</v>
      </c>
      <c r="V115" s="327" t="n">
        <v>0</v>
      </c>
      <c r="W115" s="327" t="n">
        <v>0</v>
      </c>
      <c r="X115" s="327" t="n">
        <v>0</v>
      </c>
      <c r="Y115" s="327" t="n">
        <v>0</v>
      </c>
      <c r="Z115" s="327" t="n">
        <v>0</v>
      </c>
      <c r="AA115" s="327" t="n">
        <v>0</v>
      </c>
      <c r="AB115" s="327" t="n">
        <v>0</v>
      </c>
      <c r="AC115" s="327" t="n">
        <v>0</v>
      </c>
      <c r="AD115" s="327" t="n">
        <v>0</v>
      </c>
      <c r="AE115" s="327" t="n">
        <v>0</v>
      </c>
      <c r="AF115" s="327" t="n">
        <v>0</v>
      </c>
      <c r="AG115" s="327" t="n">
        <v>0</v>
      </c>
      <c r="AH115" s="327" t="n">
        <v>0</v>
      </c>
      <c r="AI115" s="327" t="n">
        <v>0</v>
      </c>
      <c r="AJ115" s="327" t="n">
        <v>0</v>
      </c>
      <c r="AK115" s="327" t="n">
        <v>0</v>
      </c>
      <c r="AL115" s="327" t="n">
        <v>0</v>
      </c>
      <c r="AM115" s="332" t="n">
        <f aca="false">SUM(H115:AL115)</f>
        <v>0</v>
      </c>
      <c r="AN115" s="1"/>
      <c r="AO115" s="1"/>
      <c r="AP115" s="1"/>
      <c r="AQ115" s="1"/>
      <c r="AR115" s="1"/>
      <c r="AS115" s="1"/>
      <c r="AT115" s="1"/>
    </row>
    <row r="116" customFormat="false" ht="12.75" hidden="true" customHeight="true" outlineLevel="0" collapsed="false">
      <c r="A116" s="322" t="s">
        <v>216</v>
      </c>
      <c r="B116" s="288"/>
      <c r="C116" s="289"/>
      <c r="D116" s="333" t="n">
        <v>0</v>
      </c>
      <c r="E116" s="334" t="n">
        <f aca="false">AM116</f>
        <v>0</v>
      </c>
      <c r="F116" s="331" t="n">
        <f aca="false">E116-D116</f>
        <v>0</v>
      </c>
      <c r="G116" s="335"/>
      <c r="H116" s="327" t="n">
        <v>0</v>
      </c>
      <c r="I116" s="327" t="n">
        <v>0</v>
      </c>
      <c r="J116" s="327" t="n">
        <v>0</v>
      </c>
      <c r="K116" s="327" t="n">
        <v>0</v>
      </c>
      <c r="L116" s="327" t="n">
        <v>0</v>
      </c>
      <c r="M116" s="327" t="n">
        <v>0</v>
      </c>
      <c r="N116" s="327" t="n">
        <v>0</v>
      </c>
      <c r="O116" s="327" t="n">
        <v>0</v>
      </c>
      <c r="P116" s="327" t="n">
        <v>0</v>
      </c>
      <c r="Q116" s="327" t="n">
        <v>0</v>
      </c>
      <c r="R116" s="327" t="n">
        <v>0</v>
      </c>
      <c r="S116" s="327" t="n">
        <v>0</v>
      </c>
      <c r="T116" s="327" t="n">
        <v>0</v>
      </c>
      <c r="U116" s="327" t="n">
        <v>0</v>
      </c>
      <c r="V116" s="327" t="n">
        <v>0</v>
      </c>
      <c r="W116" s="327" t="n">
        <v>0</v>
      </c>
      <c r="X116" s="327" t="n">
        <v>0</v>
      </c>
      <c r="Y116" s="327" t="n">
        <v>0</v>
      </c>
      <c r="Z116" s="327" t="n">
        <v>0</v>
      </c>
      <c r="AA116" s="327" t="n">
        <v>0</v>
      </c>
      <c r="AB116" s="327" t="n">
        <v>0</v>
      </c>
      <c r="AC116" s="327" t="n">
        <v>0</v>
      </c>
      <c r="AD116" s="327" t="n">
        <v>0</v>
      </c>
      <c r="AE116" s="327" t="n">
        <v>0</v>
      </c>
      <c r="AF116" s="327" t="n">
        <v>0</v>
      </c>
      <c r="AG116" s="327" t="n">
        <v>0</v>
      </c>
      <c r="AH116" s="327" t="n">
        <v>0</v>
      </c>
      <c r="AI116" s="327" t="n">
        <v>0</v>
      </c>
      <c r="AJ116" s="327" t="n">
        <v>0</v>
      </c>
      <c r="AK116" s="327" t="n">
        <v>0</v>
      </c>
      <c r="AL116" s="327" t="n">
        <v>0</v>
      </c>
      <c r="AM116" s="332" t="n">
        <f aca="false">SUM(H116:AL116)</f>
        <v>0</v>
      </c>
      <c r="AN116" s="1"/>
      <c r="AO116" s="1"/>
      <c r="AP116" s="1"/>
      <c r="AQ116" s="1"/>
      <c r="AR116" s="1"/>
      <c r="AS116" s="1"/>
      <c r="AT116" s="1"/>
    </row>
    <row r="117" customFormat="false" ht="12.75" hidden="false" customHeight="true" outlineLevel="0" collapsed="false">
      <c r="A117" s="287" t="s">
        <v>235</v>
      </c>
      <c r="B117" s="288"/>
      <c r="C117" s="289"/>
      <c r="D117" s="324" t="n">
        <v>0</v>
      </c>
      <c r="E117" s="325" t="n">
        <f aca="false">E114+E113+E112+E108+E107+E73+E72+E71</f>
        <v>465</v>
      </c>
      <c r="F117" s="336" t="n">
        <f aca="false">E117-D117</f>
        <v>465</v>
      </c>
      <c r="G117" s="267"/>
      <c r="H117" s="327" t="n">
        <v>0</v>
      </c>
      <c r="I117" s="327" t="n">
        <v>0</v>
      </c>
      <c r="J117" s="327" t="n">
        <v>0</v>
      </c>
      <c r="K117" s="327" t="n">
        <v>0</v>
      </c>
      <c r="L117" s="327" t="n">
        <v>0</v>
      </c>
      <c r="M117" s="327" t="n">
        <v>0</v>
      </c>
      <c r="N117" s="327" t="n">
        <v>0</v>
      </c>
      <c r="O117" s="327" t="n">
        <v>0</v>
      </c>
      <c r="P117" s="327" t="n">
        <v>0</v>
      </c>
      <c r="Q117" s="327" t="n">
        <v>0</v>
      </c>
      <c r="R117" s="327" t="n">
        <v>0</v>
      </c>
      <c r="S117" s="327" t="n">
        <v>0</v>
      </c>
      <c r="T117" s="327" t="n">
        <v>0</v>
      </c>
      <c r="U117" s="327" t="n">
        <v>0</v>
      </c>
      <c r="V117" s="327" t="n">
        <v>0</v>
      </c>
      <c r="W117" s="327" t="n">
        <v>0</v>
      </c>
      <c r="X117" s="327" t="n">
        <v>0</v>
      </c>
      <c r="Y117" s="327" t="n">
        <v>0</v>
      </c>
      <c r="Z117" s="327" t="n">
        <v>0</v>
      </c>
      <c r="AA117" s="327" t="n">
        <v>0</v>
      </c>
      <c r="AB117" s="327" t="n">
        <v>0</v>
      </c>
      <c r="AC117" s="327" t="n">
        <v>0</v>
      </c>
      <c r="AD117" s="327" t="n">
        <v>0</v>
      </c>
      <c r="AE117" s="327" t="n">
        <v>0</v>
      </c>
      <c r="AF117" s="327" t="n">
        <v>0</v>
      </c>
      <c r="AG117" s="327" t="n">
        <v>0</v>
      </c>
      <c r="AH117" s="327" t="n">
        <v>0</v>
      </c>
      <c r="AI117" s="327" t="n">
        <v>0</v>
      </c>
      <c r="AJ117" s="327" t="n">
        <v>0</v>
      </c>
      <c r="AK117" s="327" t="n">
        <v>0</v>
      </c>
      <c r="AL117" s="327" t="n">
        <v>0</v>
      </c>
      <c r="AM117" s="318" t="n">
        <f aca="false">AM114+AM110+AM108+AM71+AM72+AM73+AM107</f>
        <v>465</v>
      </c>
      <c r="AN117" s="59"/>
      <c r="AO117" s="59"/>
      <c r="AP117" s="59"/>
      <c r="AQ117" s="59"/>
      <c r="AR117" s="59"/>
      <c r="AS117" s="59"/>
      <c r="AT117" s="59"/>
      <c r="AU117" s="294"/>
      <c r="AV117" s="294"/>
      <c r="AW117" s="294"/>
      <c r="AX117" s="294"/>
      <c r="AY117" s="294"/>
      <c r="AZ117" s="294"/>
      <c r="BA117" s="294"/>
      <c r="BB117" s="294"/>
      <c r="BC117" s="294"/>
      <c r="BD117" s="294"/>
      <c r="BE117" s="294"/>
      <c r="BF117" s="294"/>
      <c r="BG117" s="294"/>
      <c r="BH117" s="294"/>
      <c r="BI117" s="294"/>
      <c r="BJ117" s="294"/>
      <c r="BK117" s="294"/>
      <c r="BL117" s="294"/>
      <c r="BM117" s="294"/>
      <c r="BN117" s="294"/>
      <c r="BO117" s="294"/>
      <c r="BP117" s="294"/>
      <c r="BQ117" s="294"/>
      <c r="BR117" s="294"/>
      <c r="BS117" s="294"/>
      <c r="BT117" s="294"/>
      <c r="BU117" s="294"/>
      <c r="BV117" s="294"/>
      <c r="BW117" s="294"/>
      <c r="BX117" s="294"/>
      <c r="BY117" s="294"/>
      <c r="BZ117" s="294"/>
      <c r="CA117" s="294"/>
      <c r="CB117" s="294"/>
      <c r="CC117" s="294"/>
      <c r="CD117" s="294"/>
      <c r="CE117" s="294"/>
      <c r="CF117" s="294"/>
      <c r="CG117" s="294"/>
      <c r="CH117" s="294"/>
      <c r="CI117" s="294"/>
      <c r="CJ117" s="294"/>
      <c r="CK117" s="294"/>
      <c r="CL117" s="294"/>
      <c r="CM117" s="294"/>
      <c r="CN117" s="294"/>
      <c r="CO117" s="294"/>
      <c r="CP117" s="294"/>
      <c r="CQ117" s="294"/>
      <c r="CR117" s="294"/>
      <c r="CS117" s="294"/>
      <c r="CT117" s="294"/>
      <c r="CU117" s="294"/>
      <c r="CV117" s="294"/>
      <c r="CW117" s="294"/>
      <c r="CX117" s="294"/>
      <c r="CY117" s="294"/>
      <c r="CZ117" s="294"/>
      <c r="DA117" s="294"/>
      <c r="DB117" s="294"/>
      <c r="DC117" s="294"/>
      <c r="DD117" s="294"/>
      <c r="DE117" s="294"/>
      <c r="DF117" s="294"/>
      <c r="DG117" s="294"/>
      <c r="DH117" s="294"/>
      <c r="DI117" s="294"/>
      <c r="DJ117" s="294"/>
      <c r="DK117" s="294"/>
      <c r="DL117" s="294"/>
      <c r="DM117" s="294"/>
      <c r="DN117" s="294"/>
      <c r="DO117" s="294"/>
      <c r="DP117" s="294"/>
      <c r="DQ117" s="294"/>
      <c r="DR117" s="294"/>
      <c r="DS117" s="294"/>
      <c r="DT117" s="294"/>
      <c r="DU117" s="294"/>
      <c r="DV117" s="294"/>
      <c r="DW117" s="294"/>
      <c r="DX117" s="294"/>
      <c r="DY117" s="294"/>
      <c r="DZ117" s="294"/>
      <c r="EA117" s="294"/>
      <c r="EB117" s="294"/>
      <c r="EC117" s="294"/>
      <c r="ED117" s="294"/>
      <c r="EE117" s="294"/>
      <c r="EF117" s="294"/>
      <c r="EG117" s="294"/>
      <c r="EH117" s="294"/>
      <c r="EI117" s="294"/>
      <c r="EJ117" s="294"/>
      <c r="EK117" s="294"/>
      <c r="EL117" s="294"/>
      <c r="EM117" s="294"/>
      <c r="EN117" s="294"/>
      <c r="EO117" s="294"/>
      <c r="EP117" s="294"/>
      <c r="EQ117" s="294"/>
      <c r="ER117" s="294"/>
      <c r="ES117" s="294"/>
      <c r="ET117" s="294"/>
      <c r="EU117" s="294"/>
      <c r="EV117" s="294"/>
      <c r="EW117" s="294"/>
      <c r="EX117" s="294"/>
      <c r="EY117" s="294"/>
      <c r="EZ117" s="294"/>
      <c r="FA117" s="294"/>
      <c r="FB117" s="294"/>
      <c r="FC117" s="294"/>
      <c r="FD117" s="294"/>
      <c r="FE117" s="294"/>
      <c r="FF117" s="294"/>
      <c r="FG117" s="294"/>
      <c r="FH117" s="294"/>
      <c r="FI117" s="294"/>
      <c r="FJ117" s="294"/>
      <c r="FK117" s="294"/>
      <c r="FL117" s="294"/>
      <c r="FM117" s="294"/>
      <c r="FN117" s="294"/>
      <c r="FO117" s="294"/>
      <c r="FP117" s="294"/>
      <c r="FQ117" s="294"/>
      <c r="FR117" s="294"/>
      <c r="FS117" s="294"/>
      <c r="FT117" s="294"/>
      <c r="FU117" s="294"/>
      <c r="FV117" s="294"/>
      <c r="FW117" s="294"/>
      <c r="FX117" s="294"/>
      <c r="FY117" s="294"/>
      <c r="FZ117" s="294"/>
      <c r="GA117" s="294"/>
      <c r="GB117" s="294"/>
      <c r="GC117" s="294"/>
      <c r="GD117" s="294"/>
      <c r="GE117" s="294"/>
      <c r="GF117" s="294"/>
      <c r="GG117" s="294"/>
      <c r="GH117" s="294"/>
      <c r="GI117" s="294"/>
      <c r="GJ117" s="294"/>
      <c r="GK117" s="294"/>
      <c r="GL117" s="294"/>
      <c r="GM117" s="294"/>
      <c r="GN117" s="294"/>
      <c r="GO117" s="294"/>
      <c r="GP117" s="294"/>
      <c r="GQ117" s="294"/>
      <c r="GR117" s="294"/>
      <c r="GS117" s="294"/>
      <c r="GT117" s="294"/>
      <c r="GU117" s="294"/>
      <c r="GV117" s="294"/>
      <c r="GW117" s="294"/>
      <c r="GX117" s="294"/>
      <c r="GY117" s="294"/>
      <c r="GZ117" s="294"/>
      <c r="HA117" s="294"/>
      <c r="HB117" s="294"/>
      <c r="HC117" s="294"/>
      <c r="HD117" s="294"/>
      <c r="HE117" s="294"/>
      <c r="HF117" s="294"/>
      <c r="HG117" s="294"/>
      <c r="HH117" s="294"/>
      <c r="HI117" s="294"/>
      <c r="HJ117" s="294"/>
      <c r="HK117" s="294"/>
      <c r="HL117" s="294"/>
      <c r="HM117" s="294"/>
      <c r="HN117" s="294"/>
      <c r="HO117" s="294"/>
      <c r="HP117" s="294"/>
      <c r="HQ117" s="294"/>
      <c r="HR117" s="294"/>
      <c r="HS117" s="294"/>
      <c r="HT117" s="294"/>
      <c r="HU117" s="294"/>
      <c r="HV117" s="294"/>
      <c r="HW117" s="294"/>
      <c r="HX117" s="294"/>
      <c r="HY117" s="294"/>
      <c r="HZ117" s="294"/>
      <c r="IA117" s="294"/>
      <c r="IB117" s="294"/>
      <c r="IC117" s="294"/>
      <c r="ID117" s="294"/>
      <c r="IE117" s="294"/>
      <c r="IF117" s="294"/>
      <c r="IG117" s="294"/>
      <c r="IH117" s="294"/>
      <c r="II117" s="294"/>
      <c r="IJ117" s="294"/>
      <c r="IK117" s="294"/>
      <c r="IL117" s="294"/>
      <c r="IM117" s="294"/>
      <c r="IN117" s="294"/>
      <c r="IO117" s="294"/>
      <c r="IP117" s="294"/>
      <c r="IQ117" s="294"/>
      <c r="IR117" s="294"/>
      <c r="IS117" s="294"/>
      <c r="IT117" s="294"/>
      <c r="IU117" s="294"/>
      <c r="IV117" s="294"/>
      <c r="IW117" s="294"/>
    </row>
    <row r="118" customFormat="false" ht="12.75" hidden="false" customHeight="true" outlineLevel="0" collapsed="false">
      <c r="A118" s="337" t="s">
        <v>41</v>
      </c>
      <c r="B118" s="338"/>
      <c r="C118" s="338"/>
      <c r="D118" s="339" t="n">
        <v>0</v>
      </c>
      <c r="E118" s="340" t="n">
        <f aca="false">AM118</f>
        <v>465</v>
      </c>
      <c r="F118" s="341" t="n">
        <f aca="false">E118-D118</f>
        <v>465</v>
      </c>
      <c r="H118" s="342" t="n">
        <v>0</v>
      </c>
      <c r="I118" s="342" t="n">
        <v>1</v>
      </c>
      <c r="J118" s="342" t="n">
        <v>2</v>
      </c>
      <c r="K118" s="342" t="n">
        <v>3</v>
      </c>
      <c r="L118" s="342" t="n">
        <v>4</v>
      </c>
      <c r="M118" s="342" t="n">
        <v>5</v>
      </c>
      <c r="N118" s="342" t="n">
        <v>6</v>
      </c>
      <c r="O118" s="342" t="n">
        <v>7</v>
      </c>
      <c r="P118" s="342" t="n">
        <v>8</v>
      </c>
      <c r="Q118" s="342" t="n">
        <v>9</v>
      </c>
      <c r="R118" s="342" t="n">
        <v>10</v>
      </c>
      <c r="S118" s="342" t="n">
        <v>11</v>
      </c>
      <c r="T118" s="342" t="n">
        <v>12</v>
      </c>
      <c r="U118" s="342" t="n">
        <v>13</v>
      </c>
      <c r="V118" s="342" t="n">
        <v>14</v>
      </c>
      <c r="W118" s="342" t="n">
        <v>15</v>
      </c>
      <c r="X118" s="342" t="n">
        <v>16</v>
      </c>
      <c r="Y118" s="342" t="n">
        <v>17</v>
      </c>
      <c r="Z118" s="342" t="n">
        <v>18</v>
      </c>
      <c r="AA118" s="342" t="n">
        <v>19</v>
      </c>
      <c r="AB118" s="342" t="n">
        <v>20</v>
      </c>
      <c r="AC118" s="342" t="n">
        <v>21</v>
      </c>
      <c r="AD118" s="342" t="n">
        <v>22</v>
      </c>
      <c r="AE118" s="342" t="n">
        <v>23</v>
      </c>
      <c r="AF118" s="342" t="n">
        <v>24</v>
      </c>
      <c r="AG118" s="342" t="n">
        <v>25</v>
      </c>
      <c r="AH118" s="342" t="n">
        <v>26</v>
      </c>
      <c r="AI118" s="342" t="n">
        <v>27</v>
      </c>
      <c r="AJ118" s="342" t="n">
        <v>28</v>
      </c>
      <c r="AK118" s="342" t="n">
        <v>29</v>
      </c>
      <c r="AL118" s="342" t="n">
        <v>30</v>
      </c>
      <c r="AM118" s="341" t="n">
        <f aca="false">SUM(H118:AL118)</f>
        <v>465</v>
      </c>
      <c r="AN118" s="1"/>
      <c r="AO118" s="1"/>
      <c r="AP118" s="1"/>
      <c r="AQ118" s="1"/>
      <c r="AR118" s="1"/>
      <c r="AS118" s="1"/>
      <c r="AT118" s="1"/>
    </row>
    <row r="119" customFormat="false" ht="12.75" hidden="false" customHeight="true" outlineLevel="0" collapsed="false">
      <c r="H119" s="343" t="n">
        <f aca="false">B4</f>
        <v>37165</v>
      </c>
      <c r="I119" s="343" t="n">
        <f aca="false">H119+1</f>
        <v>37166</v>
      </c>
      <c r="J119" s="343" t="n">
        <f aca="false">I119+1</f>
        <v>37167</v>
      </c>
      <c r="K119" s="343" t="n">
        <f aca="false">J119+1</f>
        <v>37168</v>
      </c>
      <c r="L119" s="343" t="n">
        <f aca="false">K119+1</f>
        <v>37169</v>
      </c>
      <c r="M119" s="343" t="n">
        <f aca="false">L119+1</f>
        <v>37170</v>
      </c>
      <c r="N119" s="343" t="n">
        <f aca="false">M119+1</f>
        <v>37171</v>
      </c>
      <c r="O119" s="343" t="n">
        <f aca="false">N119+1</f>
        <v>37172</v>
      </c>
      <c r="P119" s="343" t="n">
        <f aca="false">O119+1</f>
        <v>37173</v>
      </c>
      <c r="Q119" s="343" t="n">
        <f aca="false">P119+1</f>
        <v>37174</v>
      </c>
      <c r="R119" s="343" t="n">
        <f aca="false">Q119+1</f>
        <v>37175</v>
      </c>
      <c r="S119" s="343" t="n">
        <f aca="false">R119+1</f>
        <v>37176</v>
      </c>
      <c r="T119" s="343" t="n">
        <f aca="false">S119+1</f>
        <v>37177</v>
      </c>
      <c r="U119" s="343" t="n">
        <f aca="false">T119+1</f>
        <v>37178</v>
      </c>
      <c r="V119" s="343" t="n">
        <f aca="false">U119+1</f>
        <v>37179</v>
      </c>
      <c r="W119" s="343" t="n">
        <f aca="false">V119+1</f>
        <v>37180</v>
      </c>
      <c r="X119" s="343" t="n">
        <f aca="false">W119+1</f>
        <v>37181</v>
      </c>
      <c r="Y119" s="343" t="n">
        <f aca="false">X119+1</f>
        <v>37182</v>
      </c>
      <c r="Z119" s="343" t="n">
        <f aca="false">Y119+1</f>
        <v>37183</v>
      </c>
      <c r="AA119" s="343" t="n">
        <f aca="false">Z119+1</f>
        <v>37184</v>
      </c>
      <c r="AB119" s="343" t="n">
        <f aca="false">AA119+1</f>
        <v>37185</v>
      </c>
      <c r="AC119" s="343" t="n">
        <f aca="false">AB119+1</f>
        <v>37186</v>
      </c>
      <c r="AD119" s="343" t="n">
        <f aca="false">AC119+1</f>
        <v>37187</v>
      </c>
      <c r="AE119" s="343" t="n">
        <f aca="false">AD119+1</f>
        <v>37188</v>
      </c>
      <c r="AF119" s="343" t="n">
        <f aca="false">AE119+1</f>
        <v>37189</v>
      </c>
      <c r="AG119" s="343" t="n">
        <f aca="false">AF119+1</f>
        <v>37190</v>
      </c>
      <c r="AH119" s="343" t="n">
        <f aca="false">AG119+1</f>
        <v>37191</v>
      </c>
      <c r="AI119" s="343" t="n">
        <f aca="false">AH119+1</f>
        <v>37192</v>
      </c>
      <c r="AJ119" s="343" t="n">
        <f aca="false">AI119+1</f>
        <v>37193</v>
      </c>
      <c r="AK119" s="343" t="n">
        <f aca="false">AJ119+1</f>
        <v>37194</v>
      </c>
      <c r="AL119" s="343" t="n">
        <f aca="false">AK119+1</f>
        <v>37195</v>
      </c>
      <c r="AN119" s="1"/>
      <c r="AO119" s="1"/>
      <c r="AP119" s="1"/>
      <c r="AQ119" s="1"/>
      <c r="AR119" s="1"/>
      <c r="AS119" s="1"/>
      <c r="AT119" s="1"/>
    </row>
    <row r="120" customFormat="false" ht="12.75" hidden="false" customHeight="true" outlineLevel="0" collapsed="false">
      <c r="A120" s="344" t="s">
        <v>236</v>
      </c>
      <c r="B120" s="344"/>
      <c r="K120" s="70"/>
      <c r="L120" s="70"/>
      <c r="M120" s="70"/>
      <c r="N120" s="345"/>
      <c r="O120" s="70"/>
      <c r="P120" s="70"/>
      <c r="Q120" s="70"/>
      <c r="R120" s="70"/>
      <c r="AJ120" s="1"/>
      <c r="AK120" s="1"/>
      <c r="AN120" s="1"/>
      <c r="AO120" s="1"/>
      <c r="AP120" s="1"/>
      <c r="AQ120" s="1"/>
      <c r="AR120" s="1"/>
      <c r="AS120" s="1"/>
      <c r="AT120" s="1"/>
    </row>
    <row r="121" customFormat="false" ht="12.75" hidden="false" customHeight="true" outlineLevel="0" collapsed="false">
      <c r="K121" s="70"/>
      <c r="L121" s="70"/>
      <c r="M121" s="70"/>
      <c r="N121" s="345"/>
      <c r="O121" s="70"/>
      <c r="P121" s="70"/>
      <c r="Q121" s="70"/>
      <c r="R121" s="70"/>
      <c r="AJ121" s="1"/>
      <c r="AK121" s="1"/>
      <c r="AN121" s="1"/>
      <c r="AO121" s="1"/>
      <c r="AP121" s="1"/>
      <c r="AQ121" s="1"/>
      <c r="AR121" s="1"/>
      <c r="AS121" s="1"/>
      <c r="AT121" s="1"/>
    </row>
    <row r="122" customFormat="false" ht="14.25" hidden="false" customHeight="false" outlineLevel="0" collapsed="false">
      <c r="A122" s="346" t="s">
        <v>237</v>
      </c>
      <c r="B122" s="347"/>
      <c r="C122" s="348"/>
      <c r="D122" s="349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  <c r="CW122" s="1"/>
      <c r="CX122" s="1"/>
      <c r="CY122" s="1"/>
      <c r="CZ122" s="1"/>
      <c r="DA122" s="1"/>
      <c r="DB122" s="1"/>
      <c r="DC122" s="1"/>
      <c r="DD122" s="1"/>
      <c r="DE122" s="1"/>
      <c r="DF122" s="1"/>
      <c r="DG122" s="1"/>
      <c r="DH122" s="1"/>
      <c r="DI122" s="1"/>
      <c r="DJ122" s="1"/>
      <c r="DK122" s="1"/>
      <c r="DL122" s="1"/>
      <c r="DM122" s="1"/>
      <c r="DN122" s="1"/>
      <c r="DO122" s="1"/>
      <c r="DP122" s="1"/>
      <c r="DQ122" s="1"/>
      <c r="DR122" s="1"/>
      <c r="DS122" s="1"/>
      <c r="DT122" s="1"/>
      <c r="DU122" s="1"/>
      <c r="DV122" s="1"/>
      <c r="DW122" s="1"/>
      <c r="DX122" s="1"/>
      <c r="DY122" s="1"/>
      <c r="DZ122" s="1"/>
      <c r="EA122" s="1"/>
      <c r="EB122" s="1"/>
      <c r="EC122" s="1"/>
      <c r="ED122" s="1"/>
      <c r="EE122" s="1"/>
      <c r="EF122" s="1"/>
      <c r="EG122" s="1"/>
      <c r="EH122" s="1"/>
      <c r="EI122" s="1"/>
      <c r="EJ122" s="1"/>
      <c r="EK122" s="1"/>
      <c r="EL122" s="1"/>
      <c r="EM122" s="1"/>
      <c r="EN122" s="1"/>
      <c r="EO122" s="1"/>
      <c r="EP122" s="1"/>
      <c r="EQ122" s="1"/>
      <c r="ER122" s="1"/>
      <c r="ES122" s="1"/>
      <c r="ET122" s="1"/>
      <c r="EU122" s="1"/>
      <c r="EV122" s="1"/>
      <c r="EW122" s="1"/>
      <c r="EX122" s="1"/>
      <c r="EY122" s="1"/>
      <c r="EZ122" s="1"/>
      <c r="FA122" s="1"/>
      <c r="FB122" s="1"/>
      <c r="FC122" s="1"/>
      <c r="FD122" s="1"/>
      <c r="FE122" s="1"/>
      <c r="FF122" s="1"/>
      <c r="FG122" s="1"/>
      <c r="FH122" s="1"/>
      <c r="FI122" s="1"/>
      <c r="FJ122" s="1"/>
      <c r="FK122" s="1"/>
      <c r="FL122" s="1"/>
      <c r="FM122" s="1"/>
      <c r="FN122" s="1"/>
      <c r="FO122" s="1"/>
      <c r="FP122" s="1"/>
      <c r="FQ122" s="1"/>
      <c r="FR122" s="1"/>
      <c r="FS122" s="1"/>
      <c r="FT122" s="1"/>
      <c r="FU122" s="1"/>
      <c r="FV122" s="1"/>
      <c r="FW122" s="1"/>
      <c r="FX122" s="1"/>
      <c r="FY122" s="1"/>
      <c r="FZ122" s="1"/>
      <c r="GA122" s="1"/>
      <c r="GB122" s="1"/>
      <c r="GC122" s="1"/>
      <c r="GD122" s="1"/>
      <c r="GE122" s="1"/>
      <c r="GF122" s="1"/>
      <c r="GG122" s="1"/>
      <c r="GH122" s="1"/>
      <c r="GI122" s="1"/>
      <c r="GJ122" s="1"/>
      <c r="GK122" s="1"/>
      <c r="GL122" s="1"/>
      <c r="GM122" s="1"/>
      <c r="GN122" s="1"/>
      <c r="GO122" s="1"/>
      <c r="GP122" s="1"/>
      <c r="GQ122" s="1"/>
      <c r="GR122" s="1"/>
      <c r="GS122" s="1"/>
      <c r="GT122" s="1"/>
      <c r="GU122" s="1"/>
      <c r="GV122" s="1"/>
      <c r="GW122" s="1"/>
      <c r="GX122" s="1"/>
      <c r="GY122" s="1"/>
      <c r="GZ122" s="1"/>
      <c r="HA122" s="1"/>
      <c r="HB122" s="1"/>
      <c r="HC122" s="1"/>
      <c r="HD122" s="1"/>
      <c r="HE122" s="1"/>
      <c r="HF122" s="1"/>
      <c r="HG122" s="1"/>
      <c r="HH122" s="1"/>
      <c r="HI122" s="1"/>
      <c r="HJ122" s="1"/>
      <c r="HK122" s="1"/>
      <c r="HL122" s="1"/>
      <c r="HM122" s="1"/>
      <c r="HN122" s="1"/>
      <c r="HO122" s="1"/>
      <c r="HP122" s="1"/>
      <c r="HQ122" s="1"/>
      <c r="HR122" s="1"/>
      <c r="HS122" s="1"/>
      <c r="HT122" s="1"/>
      <c r="HU122" s="1"/>
      <c r="HV122" s="1"/>
      <c r="HW122" s="1"/>
      <c r="HX122" s="1"/>
      <c r="HY122" s="1"/>
      <c r="HZ122" s="1"/>
      <c r="IA122" s="1"/>
      <c r="IB122" s="1"/>
      <c r="IC122" s="1"/>
      <c r="ID122" s="1"/>
      <c r="IE122" s="1"/>
      <c r="IF122" s="1"/>
      <c r="IG122" s="1"/>
      <c r="IH122" s="1"/>
      <c r="II122" s="1"/>
      <c r="IJ122" s="1"/>
      <c r="IK122" s="1"/>
      <c r="IL122" s="1"/>
      <c r="IM122" s="1"/>
      <c r="IN122" s="1"/>
      <c r="IO122" s="1"/>
      <c r="IP122" s="1"/>
      <c r="IQ122" s="1"/>
      <c r="IR122" s="1"/>
      <c r="IS122" s="1"/>
      <c r="IT122" s="1"/>
      <c r="IU122" s="1"/>
      <c r="IV122" s="1"/>
      <c r="IW122" s="1"/>
    </row>
    <row r="123" customFormat="false" ht="12.75" hidden="false" customHeight="true" outlineLevel="0" collapsed="false">
      <c r="A123" s="350" t="s">
        <v>238</v>
      </c>
      <c r="B123" s="351" t="s">
        <v>176</v>
      </c>
      <c r="C123" s="351" t="s">
        <v>149</v>
      </c>
      <c r="D123" s="352" t="s">
        <v>239</v>
      </c>
      <c r="E123" s="70"/>
      <c r="F123" s="70"/>
      <c r="G123" s="70"/>
      <c r="H123" s="70"/>
      <c r="I123" s="70"/>
      <c r="J123" s="70"/>
      <c r="K123" s="70"/>
      <c r="L123" s="70"/>
      <c r="M123" s="70"/>
      <c r="N123" s="345"/>
      <c r="O123" s="70"/>
      <c r="P123" s="70"/>
      <c r="Q123" s="70"/>
      <c r="R123" s="70"/>
      <c r="AJ123" s="1"/>
      <c r="AK123" s="1"/>
      <c r="AN123" s="1"/>
      <c r="AO123" s="1"/>
      <c r="AP123" s="1"/>
      <c r="AQ123" s="1"/>
      <c r="AR123" s="1"/>
      <c r="AS123" s="1"/>
      <c r="AT123" s="1"/>
    </row>
    <row r="124" customFormat="false" ht="12.75" hidden="false" customHeight="true" outlineLevel="0" collapsed="false">
      <c r="A124" s="353" t="s">
        <v>240</v>
      </c>
      <c r="B124" s="354" t="n">
        <v>0</v>
      </c>
      <c r="C124" s="354" t="n">
        <f aca="false">E103</f>
        <v>0</v>
      </c>
      <c r="D124" s="355" t="n">
        <f aca="false">+C124+B124</f>
        <v>0</v>
      </c>
      <c r="E124" s="356"/>
      <c r="F124" s="356"/>
      <c r="G124" s="356"/>
      <c r="H124" s="356"/>
      <c r="I124" s="356"/>
      <c r="J124" s="356"/>
      <c r="K124" s="356"/>
      <c r="L124" s="356"/>
      <c r="M124" s="356"/>
      <c r="N124" s="357"/>
      <c r="O124" s="357"/>
      <c r="P124" s="357"/>
      <c r="Q124" s="357"/>
      <c r="R124" s="70"/>
      <c r="AJ124" s="1"/>
      <c r="AK124" s="1"/>
      <c r="AN124" s="1"/>
      <c r="AO124" s="1"/>
      <c r="AP124" s="1"/>
      <c r="AQ124" s="1"/>
      <c r="AR124" s="1"/>
      <c r="AS124" s="1"/>
      <c r="AT124" s="1"/>
    </row>
    <row r="125" customFormat="false" ht="12.75" hidden="false" customHeight="true" outlineLevel="0" collapsed="false">
      <c r="A125" s="353" t="s">
        <v>241</v>
      </c>
      <c r="B125" s="354" t="n">
        <v>0</v>
      </c>
      <c r="C125" s="354" t="n">
        <f aca="false">E102</f>
        <v>0</v>
      </c>
      <c r="D125" s="355" t="n">
        <f aca="false">+C125+B125</f>
        <v>0</v>
      </c>
      <c r="E125" s="335"/>
      <c r="F125" s="335"/>
      <c r="G125" s="335"/>
      <c r="H125" s="335"/>
      <c r="I125" s="335"/>
      <c r="J125" s="335"/>
      <c r="K125" s="335"/>
      <c r="L125" s="335"/>
      <c r="M125" s="335"/>
      <c r="N125" s="335"/>
      <c r="O125" s="335"/>
      <c r="P125" s="335"/>
      <c r="Q125" s="335"/>
      <c r="R125" s="70"/>
      <c r="AJ125" s="1"/>
      <c r="AK125" s="1"/>
      <c r="AN125" s="1"/>
      <c r="AO125" s="1"/>
      <c r="AP125" s="1"/>
      <c r="AQ125" s="1"/>
      <c r="AR125" s="1"/>
      <c r="AS125" s="1"/>
      <c r="AT125" s="1"/>
    </row>
    <row r="126" customFormat="false" ht="12.75" hidden="false" customHeight="true" outlineLevel="0" collapsed="false">
      <c r="A126" s="353" t="s">
        <v>242</v>
      </c>
      <c r="B126" s="354" t="n">
        <v>0</v>
      </c>
      <c r="C126" s="354" t="n">
        <f aca="false">E104</f>
        <v>0</v>
      </c>
      <c r="D126" s="355" t="n">
        <f aca="false">+C126+B126</f>
        <v>0</v>
      </c>
      <c r="E126" s="335"/>
      <c r="F126" s="335"/>
      <c r="G126" s="335"/>
      <c r="H126" s="335"/>
      <c r="I126" s="335"/>
      <c r="J126" s="335"/>
      <c r="K126" s="335"/>
      <c r="L126" s="335"/>
      <c r="M126" s="335"/>
      <c r="N126" s="335"/>
      <c r="O126" s="335"/>
      <c r="P126" s="335"/>
      <c r="Q126" s="335"/>
      <c r="R126" s="70"/>
      <c r="AJ126" s="1"/>
      <c r="AK126" s="1"/>
      <c r="AN126" s="1"/>
      <c r="AO126" s="1"/>
      <c r="AP126" s="1"/>
      <c r="AQ126" s="1"/>
      <c r="AR126" s="1"/>
      <c r="AS126" s="1"/>
      <c r="AT126" s="1"/>
    </row>
    <row r="127" customFormat="false" ht="12.75" hidden="false" customHeight="true" outlineLevel="0" collapsed="false">
      <c r="A127" s="358" t="s">
        <v>243</v>
      </c>
      <c r="B127" s="359" t="n">
        <v>0</v>
      </c>
      <c r="C127" s="359" t="n">
        <f aca="false">SUM(C124:C126)</f>
        <v>0</v>
      </c>
      <c r="D127" s="360" t="n">
        <f aca="false">SUM(B127:C127)</f>
        <v>0</v>
      </c>
      <c r="E127" s="335"/>
      <c r="F127" s="335"/>
      <c r="G127" s="335"/>
      <c r="H127" s="335"/>
      <c r="I127" s="335"/>
      <c r="J127" s="335"/>
      <c r="K127" s="335"/>
      <c r="L127" s="335"/>
      <c r="M127" s="335"/>
      <c r="N127" s="335"/>
      <c r="O127" s="361"/>
      <c r="P127" s="361"/>
      <c r="Q127" s="361"/>
      <c r="R127" s="70"/>
      <c r="AJ127" s="1"/>
      <c r="AK127" s="1"/>
      <c r="AN127" s="1"/>
      <c r="AO127" s="1"/>
      <c r="AP127" s="1"/>
      <c r="AQ127" s="1"/>
      <c r="AR127" s="1"/>
      <c r="AS127" s="1"/>
      <c r="AT127" s="1"/>
    </row>
    <row r="128" customFormat="false" ht="12.75" hidden="false" customHeight="true" outlineLevel="0" collapsed="false">
      <c r="A128" s="23"/>
      <c r="B128" s="70"/>
      <c r="C128" s="70"/>
      <c r="D128" s="70"/>
      <c r="E128" s="362"/>
      <c r="F128" s="70"/>
      <c r="K128" s="70"/>
      <c r="L128" s="70"/>
      <c r="M128" s="70"/>
      <c r="N128" s="345"/>
      <c r="O128" s="70"/>
      <c r="P128" s="70"/>
      <c r="Q128" s="70"/>
      <c r="R128" s="70"/>
      <c r="AJ128" s="1"/>
      <c r="AK128" s="1"/>
      <c r="AN128" s="1"/>
      <c r="AO128" s="1"/>
      <c r="AP128" s="1"/>
      <c r="AQ128" s="1"/>
      <c r="AR128" s="1"/>
      <c r="AS128" s="1"/>
      <c r="AT128" s="1"/>
    </row>
    <row r="129" customFormat="false" ht="12.75" hidden="false" customHeight="true" outlineLevel="0" collapsed="false">
      <c r="A129" s="23"/>
      <c r="B129" s="70"/>
      <c r="C129" s="70"/>
      <c r="D129" s="70"/>
      <c r="E129" s="362"/>
      <c r="F129" s="70"/>
      <c r="K129" s="70"/>
      <c r="L129" s="70"/>
      <c r="M129" s="70"/>
      <c r="N129" s="345"/>
      <c r="O129" s="70"/>
      <c r="P129" s="70"/>
      <c r="Q129" s="70"/>
      <c r="R129" s="70"/>
      <c r="AJ129" s="1"/>
      <c r="AK129" s="1"/>
      <c r="AN129" s="1"/>
      <c r="AO129" s="1"/>
      <c r="AP129" s="1"/>
      <c r="AQ129" s="1"/>
      <c r="AR129" s="1"/>
      <c r="AS129" s="1"/>
      <c r="AT129" s="1"/>
    </row>
    <row r="130" customFormat="false" ht="12.75" hidden="false" customHeight="true" outlineLevel="0" collapsed="false">
      <c r="A130" s="363" t="s">
        <v>244</v>
      </c>
      <c r="B130" s="364"/>
      <c r="C130" s="364"/>
      <c r="D130" s="364"/>
      <c r="E130" s="365"/>
      <c r="F130" s="364"/>
      <c r="G130" s="364"/>
      <c r="H130" s="364"/>
      <c r="I130" s="366"/>
      <c r="K130" s="70"/>
      <c r="L130" s="70"/>
      <c r="M130" s="70"/>
      <c r="N130" s="345"/>
      <c r="O130" s="70"/>
      <c r="P130" s="70"/>
      <c r="Q130" s="70"/>
      <c r="R130" s="70"/>
      <c r="AJ130" s="1"/>
      <c r="AK130" s="1"/>
      <c r="AN130" s="1"/>
      <c r="AO130" s="1"/>
      <c r="AP130" s="1"/>
      <c r="AQ130" s="1"/>
      <c r="AR130" s="1"/>
      <c r="AS130" s="1"/>
      <c r="AT130" s="1"/>
    </row>
    <row r="131" customFormat="false" ht="12.75" hidden="false" customHeight="true" outlineLevel="0" collapsed="false">
      <c r="A131" s="367"/>
      <c r="B131" s="258"/>
      <c r="C131" s="368" t="s">
        <v>245</v>
      </c>
      <c r="D131" s="368"/>
      <c r="E131" s="368" t="s">
        <v>246</v>
      </c>
      <c r="F131" s="368"/>
      <c r="G131" s="368"/>
      <c r="H131" s="368" t="s">
        <v>247</v>
      </c>
      <c r="I131" s="369" t="s">
        <v>248</v>
      </c>
      <c r="K131" s="70"/>
      <c r="L131" s="70"/>
      <c r="M131" s="70"/>
      <c r="N131" s="345"/>
      <c r="O131" s="70"/>
      <c r="P131" s="70"/>
      <c r="Q131" s="70"/>
      <c r="R131" s="70"/>
      <c r="AJ131" s="1"/>
      <c r="AK131" s="1"/>
      <c r="AN131" s="1"/>
      <c r="AO131" s="1"/>
      <c r="AP131" s="1"/>
      <c r="AQ131" s="1"/>
      <c r="AR131" s="1"/>
      <c r="AS131" s="1"/>
      <c r="AT131" s="1"/>
    </row>
    <row r="132" customFormat="false" ht="12.75" hidden="false" customHeight="true" outlineLevel="0" collapsed="false">
      <c r="A132" s="370" t="s">
        <v>43</v>
      </c>
      <c r="B132" s="258" t="n">
        <f aca="false">E137+G137</f>
        <v>0</v>
      </c>
      <c r="C132" s="371" t="s">
        <v>124</v>
      </c>
      <c r="D132" s="372" t="s">
        <v>249</v>
      </c>
      <c r="E132" s="371" t="s">
        <v>124</v>
      </c>
      <c r="F132" s="373" t="s">
        <v>249</v>
      </c>
      <c r="G132" s="374"/>
      <c r="H132" s="375" t="s">
        <v>250</v>
      </c>
      <c r="I132" s="376"/>
      <c r="K132" s="70"/>
      <c r="L132" s="70"/>
      <c r="M132" s="70"/>
      <c r="N132" s="345"/>
      <c r="O132" s="70"/>
      <c r="P132" s="70"/>
      <c r="Q132" s="70"/>
      <c r="R132" s="70"/>
      <c r="AJ132" s="1"/>
      <c r="AK132" s="1"/>
      <c r="AN132" s="1"/>
      <c r="AO132" s="1"/>
      <c r="AP132" s="1"/>
      <c r="AQ132" s="1"/>
      <c r="AR132" s="1"/>
      <c r="AS132" s="1"/>
      <c r="AT132" s="1"/>
    </row>
    <row r="133" customFormat="false" ht="12.75" hidden="false" customHeight="true" outlineLevel="0" collapsed="false">
      <c r="A133" s="370" t="s">
        <v>251</v>
      </c>
      <c r="B133" s="258" t="n">
        <f aca="false">C137</f>
        <v>0</v>
      </c>
      <c r="C133" s="342"/>
      <c r="D133" s="342"/>
      <c r="E133" s="342"/>
      <c r="F133" s="377" t="n">
        <f aca="false">-J9</f>
        <v>-0</v>
      </c>
      <c r="G133" s="378"/>
      <c r="H133" s="379" t="s">
        <v>252</v>
      </c>
      <c r="I133" s="380"/>
      <c r="K133" s="70"/>
      <c r="L133" s="70"/>
      <c r="M133" s="70"/>
      <c r="N133" s="345"/>
      <c r="O133" s="70"/>
      <c r="P133" s="70"/>
      <c r="Q133" s="70"/>
      <c r="R133" s="70"/>
      <c r="AJ133" s="1"/>
      <c r="AK133" s="1"/>
      <c r="AN133" s="1"/>
      <c r="AO133" s="1"/>
      <c r="AP133" s="1"/>
      <c r="AQ133" s="1"/>
      <c r="AR133" s="1"/>
      <c r="AS133" s="1"/>
      <c r="AT133" s="1"/>
    </row>
    <row r="134" customFormat="false" ht="12.75" hidden="false" customHeight="true" outlineLevel="0" collapsed="false">
      <c r="A134" s="370" t="s">
        <v>131</v>
      </c>
      <c r="B134" s="381" t="n">
        <f aca="false">H137</f>
        <v>0</v>
      </c>
      <c r="C134" s="382" t="s">
        <v>249</v>
      </c>
      <c r="D134" s="383" t="s">
        <v>199</v>
      </c>
      <c r="E134" s="382" t="s">
        <v>249</v>
      </c>
      <c r="F134" s="384" t="s">
        <v>199</v>
      </c>
      <c r="G134" s="383" t="s">
        <v>125</v>
      </c>
      <c r="H134" s="385" t="s">
        <v>253</v>
      </c>
      <c r="I134" s="386"/>
      <c r="K134" s="70"/>
      <c r="L134" s="70"/>
      <c r="M134" s="70"/>
      <c r="N134" s="345"/>
      <c r="O134" s="70"/>
      <c r="P134" s="70"/>
      <c r="Q134" s="70"/>
      <c r="R134" s="70"/>
      <c r="AJ134" s="1"/>
      <c r="AK134" s="1"/>
      <c r="AN134" s="1"/>
      <c r="AO134" s="1"/>
      <c r="AP134" s="1"/>
      <c r="AQ134" s="1"/>
      <c r="AR134" s="1"/>
      <c r="AS134" s="1"/>
      <c r="AT134" s="1"/>
    </row>
    <row r="135" customFormat="false" ht="12.75" hidden="false" customHeight="true" outlineLevel="0" collapsed="false">
      <c r="A135" s="367"/>
      <c r="B135" s="387"/>
      <c r="C135" s="388" t="s">
        <v>254</v>
      </c>
      <c r="D135" s="389" t="s">
        <v>249</v>
      </c>
      <c r="E135" s="388" t="s">
        <v>254</v>
      </c>
      <c r="F135" s="390" t="s">
        <v>249</v>
      </c>
      <c r="G135" s="389" t="s">
        <v>255</v>
      </c>
      <c r="H135" s="135"/>
      <c r="I135" s="391" t="s">
        <v>142</v>
      </c>
      <c r="K135" s="70"/>
      <c r="L135" s="70"/>
      <c r="M135" s="70"/>
      <c r="N135" s="345"/>
      <c r="O135" s="70"/>
      <c r="P135" s="70"/>
      <c r="Q135" s="70"/>
      <c r="R135" s="70"/>
      <c r="AJ135" s="1"/>
      <c r="AK135" s="1"/>
      <c r="AN135" s="1"/>
      <c r="AO135" s="1"/>
      <c r="AP135" s="1"/>
      <c r="AQ135" s="1"/>
      <c r="AR135" s="1"/>
      <c r="AS135" s="1"/>
      <c r="AT135" s="1"/>
    </row>
    <row r="136" customFormat="false" ht="12.75" hidden="false" customHeight="true" outlineLevel="0" collapsed="false">
      <c r="A136" s="392" t="s">
        <v>256</v>
      </c>
      <c r="B136" s="387"/>
      <c r="C136" s="393" t="n">
        <v>-22926</v>
      </c>
      <c r="D136" s="394" t="n">
        <v>22926</v>
      </c>
      <c r="E136" s="395" t="n">
        <v>0</v>
      </c>
      <c r="F136" s="395" t="n">
        <v>0</v>
      </c>
      <c r="G136" s="394" t="n">
        <v>0</v>
      </c>
      <c r="H136" s="396" t="n">
        <v>0</v>
      </c>
      <c r="I136" s="397" t="n">
        <v>0</v>
      </c>
      <c r="K136" s="70"/>
      <c r="L136" s="70"/>
      <c r="M136" s="70"/>
      <c r="N136" s="345"/>
      <c r="O136" s="70"/>
      <c r="P136" s="70"/>
      <c r="Q136" s="70"/>
      <c r="R136" s="70"/>
      <c r="AJ136" s="1"/>
      <c r="AK136" s="1"/>
      <c r="AN136" s="1"/>
      <c r="AO136" s="1"/>
      <c r="AP136" s="1"/>
      <c r="AQ136" s="1"/>
      <c r="AR136" s="1"/>
      <c r="AS136" s="1"/>
      <c r="AT136" s="1"/>
    </row>
    <row r="137" customFormat="false" ht="12.75" hidden="false" customHeight="true" outlineLevel="0" collapsed="false">
      <c r="A137" s="392" t="s">
        <v>257</v>
      </c>
      <c r="B137" s="1"/>
      <c r="C137" s="398" t="n">
        <f aca="false">C133-D137</f>
        <v>0</v>
      </c>
      <c r="D137" s="399" t="n">
        <f aca="false">D133</f>
        <v>0</v>
      </c>
      <c r="E137" s="400" t="n">
        <f aca="false">E133-E174-F137</f>
        <v>0</v>
      </c>
      <c r="F137" s="401" t="n">
        <f aca="false">E133+F133</f>
        <v>0</v>
      </c>
      <c r="G137" s="402"/>
      <c r="H137" s="403"/>
      <c r="I137" s="404" t="n">
        <f aca="false">SUM(C137:H137)</f>
        <v>0</v>
      </c>
      <c r="K137" s="70"/>
      <c r="L137" s="70"/>
      <c r="M137" s="70"/>
      <c r="N137" s="345"/>
      <c r="O137" s="70"/>
      <c r="P137" s="70"/>
      <c r="Q137" s="70"/>
      <c r="R137" s="70"/>
      <c r="AJ137" s="1"/>
      <c r="AK137" s="1"/>
      <c r="AN137" s="1"/>
      <c r="AO137" s="1"/>
      <c r="AP137" s="1"/>
      <c r="AQ137" s="1"/>
      <c r="AR137" s="1"/>
      <c r="AS137" s="1"/>
      <c r="AT137" s="1"/>
    </row>
    <row r="138" customFormat="false" ht="12.75" hidden="false" customHeight="true" outlineLevel="0" collapsed="false">
      <c r="A138" s="392" t="s">
        <v>116</v>
      </c>
      <c r="B138" s="1"/>
      <c r="C138" s="405" t="n">
        <f aca="false">SUM(C136:C137)</f>
        <v>-22926</v>
      </c>
      <c r="D138" s="406" t="n">
        <f aca="false">SUM(D136:D137)</f>
        <v>22926</v>
      </c>
      <c r="E138" s="407" t="n">
        <f aca="false">SUM(E136:E137)</f>
        <v>0</v>
      </c>
      <c r="F138" s="407" t="n">
        <f aca="false">SUM(F136:F137)</f>
        <v>0</v>
      </c>
      <c r="G138" s="407" t="n">
        <f aca="false">SUM(G136:G137)</f>
        <v>0</v>
      </c>
      <c r="H138" s="408" t="n">
        <f aca="false">SUM(H136:H137)</f>
        <v>0</v>
      </c>
      <c r="I138" s="409" t="n">
        <f aca="false">SUM(I136:I137)</f>
        <v>0</v>
      </c>
      <c r="K138" s="70"/>
      <c r="L138" s="70"/>
      <c r="M138" s="70"/>
      <c r="N138" s="345"/>
      <c r="O138" s="70"/>
      <c r="P138" s="70"/>
      <c r="Q138" s="70"/>
      <c r="R138" s="70"/>
      <c r="AJ138" s="1"/>
      <c r="AK138" s="1"/>
      <c r="AN138" s="1"/>
      <c r="AO138" s="1"/>
      <c r="AP138" s="1"/>
      <c r="AQ138" s="1"/>
      <c r="AR138" s="1"/>
      <c r="AS138" s="1"/>
      <c r="AT138" s="1"/>
    </row>
    <row r="139" customFormat="false" ht="12.75" hidden="false" customHeight="true" outlineLevel="0" collapsed="false">
      <c r="A139" s="392" t="s">
        <v>258</v>
      </c>
      <c r="B139" s="1"/>
      <c r="C139" s="410" t="n">
        <f aca="false">SUM(C137:D137)</f>
        <v>0</v>
      </c>
      <c r="D139" s="410"/>
      <c r="E139" s="410" t="n">
        <f aca="false">E137+F137+G137</f>
        <v>0</v>
      </c>
      <c r="F139" s="410"/>
      <c r="G139" s="410"/>
      <c r="H139" s="410"/>
      <c r="I139" s="411"/>
      <c r="K139" s="70"/>
      <c r="L139" s="70"/>
      <c r="M139" s="70"/>
      <c r="N139" s="345"/>
      <c r="O139" s="70"/>
      <c r="P139" s="70"/>
      <c r="Q139" s="70"/>
      <c r="R139" s="70"/>
      <c r="AJ139" s="1"/>
      <c r="AK139" s="1"/>
      <c r="AN139" s="1"/>
      <c r="AO139" s="1"/>
      <c r="AP139" s="1"/>
      <c r="AQ139" s="1"/>
      <c r="AR139" s="1"/>
      <c r="AS139" s="1"/>
      <c r="AT139" s="1"/>
    </row>
    <row r="140" customFormat="false" ht="12.75" hidden="false" customHeight="true" outlineLevel="0" collapsed="false">
      <c r="A140" s="392" t="s">
        <v>259</v>
      </c>
      <c r="B140" s="1"/>
      <c r="C140" s="410" t="n">
        <f aca="false">SUM(C173:D173)</f>
        <v>0</v>
      </c>
      <c r="D140" s="410"/>
      <c r="E140" s="410" t="n">
        <f aca="false">E173+G173+F173</f>
        <v>0</v>
      </c>
      <c r="F140" s="410"/>
      <c r="G140" s="410"/>
      <c r="H140" s="410"/>
      <c r="I140" s="411"/>
      <c r="K140" s="70"/>
      <c r="L140" s="70"/>
      <c r="M140" s="70"/>
      <c r="N140" s="345"/>
      <c r="O140" s="70"/>
      <c r="P140" s="70"/>
      <c r="Q140" s="70"/>
      <c r="R140" s="70"/>
      <c r="AJ140" s="1"/>
      <c r="AK140" s="1"/>
      <c r="AN140" s="1"/>
      <c r="AO140" s="1"/>
      <c r="AP140" s="1"/>
      <c r="AQ140" s="1"/>
      <c r="AR140" s="1"/>
      <c r="AS140" s="1"/>
      <c r="AT140" s="1"/>
    </row>
    <row r="141" customFormat="false" ht="12.75" hidden="false" customHeight="true" outlineLevel="0" collapsed="false">
      <c r="A141" s="367"/>
      <c r="B141" s="1"/>
      <c r="C141" s="1"/>
      <c r="D141" s="1"/>
      <c r="E141" s="1"/>
      <c r="F141" s="1"/>
      <c r="G141" s="1"/>
      <c r="H141" s="1"/>
      <c r="I141" s="412"/>
      <c r="K141" s="70"/>
      <c r="L141" s="70"/>
      <c r="M141" s="70"/>
      <c r="N141" s="345"/>
      <c r="O141" s="70"/>
      <c r="P141" s="70"/>
      <c r="Q141" s="70"/>
      <c r="R141" s="70"/>
      <c r="AJ141" s="1"/>
      <c r="AK141" s="1"/>
      <c r="AN141" s="1"/>
      <c r="AO141" s="1"/>
      <c r="AP141" s="1"/>
      <c r="AQ141" s="1"/>
      <c r="AR141" s="1"/>
      <c r="AS141" s="1"/>
      <c r="AT141" s="1"/>
    </row>
    <row r="142" customFormat="false" ht="12.75" hidden="false" customHeight="true" outlineLevel="0" collapsed="false">
      <c r="A142" s="367"/>
      <c r="B142" s="413" t="n">
        <f aca="false">+B4</f>
        <v>37165</v>
      </c>
      <c r="C142" s="414"/>
      <c r="D142" s="414"/>
      <c r="E142" s="414"/>
      <c r="F142" s="414"/>
      <c r="G142" s="414"/>
      <c r="H142" s="414"/>
      <c r="I142" s="415" t="n">
        <f aca="false">SUM(C142:H142)</f>
        <v>0</v>
      </c>
      <c r="K142" s="70"/>
      <c r="L142" s="70"/>
      <c r="M142" s="70"/>
      <c r="N142" s="345"/>
      <c r="O142" s="70"/>
      <c r="P142" s="70"/>
      <c r="Q142" s="70"/>
      <c r="R142" s="70"/>
      <c r="AJ142" s="1"/>
      <c r="AK142" s="1"/>
      <c r="AN142" s="1"/>
      <c r="AO142" s="1"/>
      <c r="AP142" s="1"/>
      <c r="AQ142" s="1"/>
      <c r="AR142" s="1"/>
      <c r="AS142" s="1"/>
      <c r="AT142" s="1"/>
    </row>
    <row r="143" customFormat="false" ht="12.75" hidden="false" customHeight="true" outlineLevel="0" collapsed="false">
      <c r="A143" s="367"/>
      <c r="B143" s="413" t="n">
        <f aca="false">+B142+1</f>
        <v>37166</v>
      </c>
      <c r="C143" s="416"/>
      <c r="D143" s="416"/>
      <c r="E143" s="416"/>
      <c r="F143" s="416"/>
      <c r="G143" s="416"/>
      <c r="H143" s="416"/>
      <c r="I143" s="417" t="n">
        <f aca="false">SUM(C143:H143)</f>
        <v>0</v>
      </c>
      <c r="K143" s="70"/>
      <c r="L143" s="70"/>
      <c r="M143" s="70"/>
      <c r="N143" s="345"/>
      <c r="O143" s="70"/>
      <c r="P143" s="70"/>
      <c r="Q143" s="70"/>
      <c r="R143" s="70"/>
      <c r="AJ143" s="1"/>
      <c r="AK143" s="1"/>
      <c r="AN143" s="1"/>
      <c r="AO143" s="1"/>
      <c r="AP143" s="1"/>
      <c r="AQ143" s="1"/>
      <c r="AR143" s="1"/>
      <c r="AS143" s="1"/>
      <c r="AT143" s="1"/>
    </row>
    <row r="144" customFormat="false" ht="12.75" hidden="false" customHeight="true" outlineLevel="0" collapsed="false">
      <c r="A144" s="367"/>
      <c r="B144" s="413" t="n">
        <f aca="false">+B143+1</f>
        <v>37167</v>
      </c>
      <c r="C144" s="416"/>
      <c r="D144" s="416"/>
      <c r="E144" s="416"/>
      <c r="F144" s="416"/>
      <c r="G144" s="416"/>
      <c r="H144" s="416"/>
      <c r="I144" s="417" t="n">
        <f aca="false">SUM(C144:H144)</f>
        <v>0</v>
      </c>
      <c r="K144" s="70"/>
      <c r="L144" s="70"/>
      <c r="M144" s="70"/>
      <c r="N144" s="345"/>
      <c r="O144" s="70"/>
      <c r="P144" s="70"/>
      <c r="Q144" s="70"/>
      <c r="R144" s="70"/>
      <c r="AJ144" s="1"/>
      <c r="AK144" s="1"/>
      <c r="AN144" s="1"/>
      <c r="AO144" s="1"/>
      <c r="AP144" s="1"/>
      <c r="AQ144" s="1"/>
      <c r="AR144" s="1"/>
      <c r="AS144" s="1"/>
      <c r="AT144" s="1"/>
    </row>
    <row r="145" customFormat="false" ht="12.75" hidden="false" customHeight="true" outlineLevel="0" collapsed="false">
      <c r="A145" s="367"/>
      <c r="B145" s="413" t="n">
        <f aca="false">+B144+1</f>
        <v>37168</v>
      </c>
      <c r="C145" s="416"/>
      <c r="D145" s="416"/>
      <c r="E145" s="416"/>
      <c r="F145" s="416"/>
      <c r="G145" s="416"/>
      <c r="H145" s="416"/>
      <c r="I145" s="417" t="n">
        <f aca="false">SUM(C145:H145)</f>
        <v>0</v>
      </c>
      <c r="K145" s="70"/>
      <c r="L145" s="70"/>
      <c r="M145" s="70"/>
      <c r="N145" s="345"/>
      <c r="O145" s="70"/>
      <c r="P145" s="70"/>
      <c r="Q145" s="70"/>
      <c r="R145" s="70"/>
      <c r="AJ145" s="1"/>
      <c r="AK145" s="1"/>
      <c r="AN145" s="1"/>
      <c r="AO145" s="1"/>
      <c r="AP145" s="1"/>
      <c r="AQ145" s="1"/>
      <c r="AR145" s="1"/>
      <c r="AS145" s="1"/>
      <c r="AT145" s="1"/>
    </row>
    <row r="146" customFormat="false" ht="12.75" hidden="false" customHeight="true" outlineLevel="0" collapsed="false">
      <c r="A146" s="367"/>
      <c r="B146" s="413" t="n">
        <f aca="false">+B145+1</f>
        <v>37169</v>
      </c>
      <c r="C146" s="416"/>
      <c r="D146" s="416"/>
      <c r="E146" s="416"/>
      <c r="F146" s="416"/>
      <c r="G146" s="416"/>
      <c r="H146" s="416"/>
      <c r="I146" s="417" t="n">
        <f aca="false">SUM(C146:H146)</f>
        <v>0</v>
      </c>
      <c r="K146" s="70"/>
      <c r="L146" s="70"/>
      <c r="M146" s="70"/>
      <c r="N146" s="345"/>
      <c r="O146" s="70"/>
      <c r="P146" s="70"/>
      <c r="Q146" s="70"/>
      <c r="R146" s="70"/>
      <c r="AJ146" s="1"/>
      <c r="AK146" s="1"/>
      <c r="AN146" s="1"/>
      <c r="AO146" s="1"/>
      <c r="AP146" s="1"/>
      <c r="AQ146" s="1"/>
      <c r="AR146" s="1"/>
      <c r="AS146" s="1"/>
      <c r="AT146" s="1"/>
    </row>
    <row r="147" customFormat="false" ht="12.75" hidden="false" customHeight="true" outlineLevel="0" collapsed="false">
      <c r="A147" s="367"/>
      <c r="B147" s="413" t="n">
        <f aca="false">+B146+1</f>
        <v>37170</v>
      </c>
      <c r="C147" s="416"/>
      <c r="D147" s="416"/>
      <c r="E147" s="416"/>
      <c r="F147" s="416"/>
      <c r="G147" s="416"/>
      <c r="H147" s="416"/>
      <c r="I147" s="417" t="n">
        <f aca="false">SUM(C147:H147)</f>
        <v>0</v>
      </c>
      <c r="K147" s="70"/>
      <c r="L147" s="70"/>
      <c r="M147" s="70"/>
      <c r="N147" s="345"/>
      <c r="O147" s="70"/>
      <c r="P147" s="70"/>
      <c r="Q147" s="70"/>
      <c r="R147" s="70"/>
      <c r="AJ147" s="1"/>
      <c r="AK147" s="1"/>
      <c r="AN147" s="1"/>
      <c r="AO147" s="1"/>
      <c r="AP147" s="1"/>
      <c r="AQ147" s="1"/>
      <c r="AR147" s="1"/>
      <c r="AS147" s="1"/>
      <c r="AT147" s="1"/>
    </row>
    <row r="148" customFormat="false" ht="12.75" hidden="false" customHeight="true" outlineLevel="0" collapsed="false">
      <c r="A148" s="367"/>
      <c r="B148" s="413" t="n">
        <f aca="false">+B147+1</f>
        <v>37171</v>
      </c>
      <c r="C148" s="416"/>
      <c r="D148" s="416"/>
      <c r="E148" s="416"/>
      <c r="F148" s="416"/>
      <c r="G148" s="416"/>
      <c r="H148" s="416"/>
      <c r="I148" s="417" t="n">
        <f aca="false">SUM(C148:H148)</f>
        <v>0</v>
      </c>
      <c r="K148" s="70"/>
      <c r="L148" s="70"/>
      <c r="M148" s="70"/>
      <c r="N148" s="345"/>
      <c r="O148" s="70"/>
      <c r="P148" s="70"/>
      <c r="Q148" s="70"/>
      <c r="R148" s="70"/>
      <c r="AJ148" s="1"/>
      <c r="AK148" s="1"/>
      <c r="AN148" s="1"/>
      <c r="AO148" s="1"/>
      <c r="AP148" s="1"/>
      <c r="AQ148" s="1"/>
      <c r="AR148" s="1"/>
      <c r="AS148" s="1"/>
      <c r="AT148" s="1"/>
    </row>
    <row r="149" customFormat="false" ht="12.75" hidden="false" customHeight="true" outlineLevel="0" collapsed="false">
      <c r="A149" s="367"/>
      <c r="B149" s="413" t="n">
        <f aca="false">+B148+1</f>
        <v>37172</v>
      </c>
      <c r="C149" s="416"/>
      <c r="D149" s="416"/>
      <c r="E149" s="416"/>
      <c r="F149" s="416"/>
      <c r="G149" s="416"/>
      <c r="H149" s="416"/>
      <c r="I149" s="417" t="n">
        <f aca="false">SUM(C149:H149)</f>
        <v>0</v>
      </c>
      <c r="K149" s="70"/>
      <c r="L149" s="70"/>
      <c r="M149" s="70"/>
      <c r="N149" s="345"/>
      <c r="O149" s="70"/>
      <c r="P149" s="70"/>
      <c r="Q149" s="70"/>
      <c r="R149" s="70"/>
      <c r="AJ149" s="1"/>
      <c r="AK149" s="1"/>
      <c r="AN149" s="1"/>
      <c r="AO149" s="1"/>
      <c r="AP149" s="1"/>
      <c r="AQ149" s="1"/>
      <c r="AR149" s="1"/>
      <c r="AS149" s="1"/>
      <c r="AT149" s="1"/>
    </row>
    <row r="150" customFormat="false" ht="12.75" hidden="false" customHeight="true" outlineLevel="0" collapsed="false">
      <c r="A150" s="367"/>
      <c r="B150" s="413" t="n">
        <f aca="false">+B149+1</f>
        <v>37173</v>
      </c>
      <c r="C150" s="416"/>
      <c r="D150" s="416"/>
      <c r="E150" s="416"/>
      <c r="F150" s="416"/>
      <c r="G150" s="416"/>
      <c r="H150" s="416"/>
      <c r="I150" s="417" t="n">
        <f aca="false">SUM(C150:H150)</f>
        <v>0</v>
      </c>
      <c r="K150" s="70"/>
      <c r="L150" s="70"/>
      <c r="M150" s="70"/>
      <c r="N150" s="345"/>
      <c r="O150" s="70"/>
      <c r="P150" s="70"/>
      <c r="Q150" s="70"/>
      <c r="R150" s="70"/>
      <c r="AJ150" s="1"/>
      <c r="AK150" s="1"/>
      <c r="AN150" s="1"/>
      <c r="AO150" s="1"/>
      <c r="AP150" s="1"/>
      <c r="AQ150" s="1"/>
      <c r="AR150" s="1"/>
      <c r="AS150" s="1"/>
      <c r="AT150" s="1"/>
    </row>
    <row r="151" customFormat="false" ht="12.75" hidden="false" customHeight="true" outlineLevel="0" collapsed="false">
      <c r="A151" s="367"/>
      <c r="B151" s="413" t="n">
        <f aca="false">+B150+1</f>
        <v>37174</v>
      </c>
      <c r="C151" s="416"/>
      <c r="D151" s="416"/>
      <c r="E151" s="416"/>
      <c r="F151" s="416"/>
      <c r="G151" s="416"/>
      <c r="H151" s="416"/>
      <c r="I151" s="417" t="n">
        <f aca="false">SUM(C151:H151)</f>
        <v>0</v>
      </c>
      <c r="K151" s="70"/>
      <c r="L151" s="70"/>
      <c r="M151" s="70"/>
      <c r="N151" s="345"/>
      <c r="O151" s="70"/>
      <c r="P151" s="70"/>
      <c r="Q151" s="70"/>
      <c r="R151" s="70"/>
      <c r="AJ151" s="1"/>
      <c r="AK151" s="1"/>
      <c r="AN151" s="1"/>
      <c r="AO151" s="1"/>
      <c r="AP151" s="1"/>
      <c r="AQ151" s="1"/>
      <c r="AR151" s="1"/>
      <c r="AS151" s="1"/>
      <c r="AT151" s="1"/>
    </row>
    <row r="152" customFormat="false" ht="12.75" hidden="false" customHeight="true" outlineLevel="0" collapsed="false">
      <c r="A152" s="367"/>
      <c r="B152" s="413" t="n">
        <f aca="false">+B151+1</f>
        <v>37175</v>
      </c>
      <c r="C152" s="416"/>
      <c r="D152" s="416"/>
      <c r="E152" s="416"/>
      <c r="F152" s="416"/>
      <c r="G152" s="416"/>
      <c r="H152" s="416"/>
      <c r="I152" s="417" t="n">
        <f aca="false">SUM(C152:H152)</f>
        <v>0</v>
      </c>
      <c r="K152" s="70"/>
      <c r="L152" s="70"/>
      <c r="M152" s="70"/>
      <c r="N152" s="345"/>
      <c r="O152" s="70"/>
      <c r="P152" s="70"/>
      <c r="Q152" s="70"/>
      <c r="R152" s="70"/>
      <c r="AJ152" s="1"/>
      <c r="AK152" s="1"/>
      <c r="AN152" s="1"/>
      <c r="AO152" s="1"/>
      <c r="AP152" s="1"/>
      <c r="AQ152" s="1"/>
      <c r="AR152" s="1"/>
      <c r="AS152" s="1"/>
      <c r="AT152" s="1"/>
    </row>
    <row r="153" customFormat="false" ht="12.75" hidden="false" customHeight="true" outlineLevel="0" collapsed="false">
      <c r="A153" s="367"/>
      <c r="B153" s="413" t="n">
        <f aca="false">+B152+1</f>
        <v>37176</v>
      </c>
      <c r="C153" s="416"/>
      <c r="D153" s="416"/>
      <c r="E153" s="416"/>
      <c r="F153" s="416"/>
      <c r="G153" s="416"/>
      <c r="H153" s="416"/>
      <c r="I153" s="417" t="n">
        <f aca="false">SUM(C153:H153)</f>
        <v>0</v>
      </c>
      <c r="K153" s="70"/>
      <c r="L153" s="70"/>
      <c r="M153" s="70"/>
      <c r="N153" s="345"/>
      <c r="O153" s="70"/>
      <c r="P153" s="70"/>
      <c r="Q153" s="70"/>
      <c r="R153" s="70"/>
      <c r="AJ153" s="1"/>
      <c r="AK153" s="1"/>
      <c r="AN153" s="1"/>
      <c r="AO153" s="1"/>
      <c r="AP153" s="1"/>
      <c r="AQ153" s="1"/>
      <c r="AR153" s="1"/>
      <c r="AS153" s="1"/>
      <c r="AT153" s="1"/>
    </row>
    <row r="154" customFormat="false" ht="12.75" hidden="false" customHeight="true" outlineLevel="0" collapsed="false">
      <c r="A154" s="367"/>
      <c r="B154" s="413" t="n">
        <f aca="false">+B153+1</f>
        <v>37177</v>
      </c>
      <c r="C154" s="416"/>
      <c r="D154" s="416"/>
      <c r="E154" s="416"/>
      <c r="F154" s="416"/>
      <c r="G154" s="416"/>
      <c r="H154" s="416"/>
      <c r="I154" s="417" t="n">
        <f aca="false">SUM(C154:H154)</f>
        <v>0</v>
      </c>
      <c r="K154" s="70"/>
      <c r="L154" s="70"/>
      <c r="M154" s="70"/>
      <c r="N154" s="345"/>
      <c r="O154" s="70"/>
      <c r="P154" s="70"/>
      <c r="Q154" s="70"/>
      <c r="R154" s="70"/>
      <c r="AJ154" s="1"/>
      <c r="AK154" s="1"/>
      <c r="AN154" s="1"/>
      <c r="AO154" s="1"/>
      <c r="AP154" s="1"/>
      <c r="AQ154" s="1"/>
      <c r="AR154" s="1"/>
      <c r="AS154" s="1"/>
      <c r="AT154" s="1"/>
    </row>
    <row r="155" customFormat="false" ht="12.75" hidden="false" customHeight="true" outlineLevel="0" collapsed="false">
      <c r="A155" s="367"/>
      <c r="B155" s="413" t="n">
        <f aca="false">+B154+1</f>
        <v>37178</v>
      </c>
      <c r="C155" s="416"/>
      <c r="D155" s="416"/>
      <c r="E155" s="416"/>
      <c r="F155" s="416"/>
      <c r="G155" s="416"/>
      <c r="H155" s="416"/>
      <c r="I155" s="417" t="n">
        <f aca="false">SUM(C155:H155)</f>
        <v>0</v>
      </c>
      <c r="K155" s="70"/>
      <c r="L155" s="70"/>
      <c r="M155" s="70"/>
      <c r="N155" s="345"/>
      <c r="O155" s="70"/>
      <c r="P155" s="70"/>
      <c r="Q155" s="70"/>
      <c r="R155" s="70"/>
      <c r="AJ155" s="1"/>
      <c r="AK155" s="1"/>
      <c r="AN155" s="1"/>
      <c r="AO155" s="1"/>
      <c r="AP155" s="1"/>
      <c r="AQ155" s="1"/>
      <c r="AR155" s="1"/>
      <c r="AS155" s="1"/>
      <c r="AT155" s="1"/>
    </row>
    <row r="156" customFormat="false" ht="12.75" hidden="false" customHeight="true" outlineLevel="0" collapsed="false">
      <c r="A156" s="367"/>
      <c r="B156" s="413" t="n">
        <f aca="false">+B155+1</f>
        <v>37179</v>
      </c>
      <c r="C156" s="416"/>
      <c r="D156" s="416"/>
      <c r="E156" s="416"/>
      <c r="F156" s="416"/>
      <c r="G156" s="416"/>
      <c r="H156" s="416"/>
      <c r="I156" s="417" t="n">
        <f aca="false">SUM(C156:H156)</f>
        <v>0</v>
      </c>
      <c r="K156" s="70"/>
      <c r="L156" s="70"/>
      <c r="M156" s="70"/>
      <c r="N156" s="345"/>
      <c r="O156" s="70"/>
      <c r="P156" s="70"/>
      <c r="Q156" s="70"/>
      <c r="R156" s="70"/>
      <c r="AJ156" s="1"/>
      <c r="AK156" s="1"/>
      <c r="AN156" s="1"/>
      <c r="AO156" s="1"/>
      <c r="AP156" s="1"/>
      <c r="AQ156" s="1"/>
      <c r="AR156" s="1"/>
      <c r="AS156" s="1"/>
      <c r="AT156" s="1"/>
    </row>
    <row r="157" customFormat="false" ht="12.75" hidden="false" customHeight="true" outlineLevel="0" collapsed="false">
      <c r="A157" s="367"/>
      <c r="B157" s="413" t="n">
        <f aca="false">+B156+1</f>
        <v>37180</v>
      </c>
      <c r="C157" s="416"/>
      <c r="D157" s="416"/>
      <c r="E157" s="416"/>
      <c r="F157" s="416"/>
      <c r="G157" s="416"/>
      <c r="H157" s="416"/>
      <c r="I157" s="417" t="n">
        <f aca="false">SUM(C157:H157)</f>
        <v>0</v>
      </c>
      <c r="K157" s="70"/>
      <c r="L157" s="70"/>
      <c r="M157" s="70"/>
      <c r="N157" s="345"/>
      <c r="O157" s="70"/>
      <c r="P157" s="70"/>
      <c r="Q157" s="70"/>
      <c r="R157" s="70"/>
      <c r="AJ157" s="1"/>
      <c r="AK157" s="1"/>
      <c r="AN157" s="1"/>
      <c r="AO157" s="1"/>
      <c r="AP157" s="1"/>
      <c r="AQ157" s="1"/>
      <c r="AR157" s="1"/>
      <c r="AS157" s="1"/>
      <c r="AT157" s="1"/>
    </row>
    <row r="158" customFormat="false" ht="12.75" hidden="false" customHeight="true" outlineLevel="0" collapsed="false">
      <c r="A158" s="367"/>
      <c r="B158" s="413" t="n">
        <f aca="false">+B157+1</f>
        <v>37181</v>
      </c>
      <c r="C158" s="393"/>
      <c r="D158" s="394"/>
      <c r="E158" s="393"/>
      <c r="F158" s="395"/>
      <c r="G158" s="416"/>
      <c r="H158" s="416"/>
      <c r="I158" s="417" t="n">
        <f aca="false">SUM(C158:H158)</f>
        <v>0</v>
      </c>
      <c r="K158" s="70"/>
      <c r="L158" s="70"/>
      <c r="M158" s="70"/>
      <c r="N158" s="345"/>
      <c r="O158" s="70"/>
      <c r="P158" s="70"/>
      <c r="Q158" s="70"/>
      <c r="R158" s="70"/>
      <c r="AJ158" s="1"/>
      <c r="AK158" s="1"/>
      <c r="AN158" s="1"/>
      <c r="AO158" s="1"/>
      <c r="AP158" s="1"/>
      <c r="AQ158" s="1"/>
      <c r="AR158" s="1"/>
      <c r="AS158" s="1"/>
      <c r="AT158" s="1"/>
    </row>
    <row r="159" customFormat="false" ht="12.75" hidden="false" customHeight="true" outlineLevel="0" collapsed="false">
      <c r="A159" s="367"/>
      <c r="B159" s="413" t="n">
        <f aca="false">+B158+1</f>
        <v>37182</v>
      </c>
      <c r="C159" s="416"/>
      <c r="D159" s="416"/>
      <c r="E159" s="416"/>
      <c r="F159" s="416"/>
      <c r="G159" s="416"/>
      <c r="H159" s="416"/>
      <c r="I159" s="417" t="n">
        <f aca="false">SUM(C159:H159)</f>
        <v>0</v>
      </c>
      <c r="K159" s="70"/>
      <c r="L159" s="70"/>
      <c r="M159" s="70"/>
      <c r="N159" s="345"/>
      <c r="O159" s="70"/>
      <c r="P159" s="70"/>
      <c r="Q159" s="70"/>
      <c r="R159" s="70"/>
      <c r="AJ159" s="1"/>
      <c r="AK159" s="1"/>
      <c r="AN159" s="1"/>
      <c r="AO159" s="1"/>
      <c r="AP159" s="1"/>
      <c r="AQ159" s="1"/>
      <c r="AR159" s="1"/>
      <c r="AS159" s="1"/>
      <c r="AT159" s="1"/>
    </row>
    <row r="160" customFormat="false" ht="12.75" hidden="false" customHeight="true" outlineLevel="0" collapsed="false">
      <c r="A160" s="418"/>
      <c r="B160" s="413" t="n">
        <f aca="false">+B159+1</f>
        <v>37183</v>
      </c>
      <c r="C160" s="393"/>
      <c r="D160" s="394"/>
      <c r="E160" s="393"/>
      <c r="F160" s="395"/>
      <c r="G160" s="419"/>
      <c r="H160" s="403"/>
      <c r="I160" s="417" t="n">
        <f aca="false">SUM(C160:H160)</f>
        <v>0</v>
      </c>
      <c r="K160" s="70"/>
      <c r="L160" s="70"/>
      <c r="M160" s="70"/>
      <c r="N160" s="345"/>
      <c r="O160" s="70"/>
      <c r="P160" s="70"/>
      <c r="Q160" s="70"/>
      <c r="R160" s="70"/>
      <c r="AJ160" s="1"/>
      <c r="AK160" s="1"/>
      <c r="AN160" s="1"/>
      <c r="AO160" s="1"/>
      <c r="AP160" s="1"/>
      <c r="AQ160" s="1"/>
      <c r="AR160" s="1"/>
      <c r="AS160" s="1"/>
      <c r="AT160" s="1"/>
    </row>
    <row r="161" customFormat="false" ht="12.75" hidden="false" customHeight="true" outlineLevel="0" collapsed="false">
      <c r="A161" s="418"/>
      <c r="B161" s="413" t="n">
        <f aca="false">+B160+1</f>
        <v>37184</v>
      </c>
      <c r="C161" s="416"/>
      <c r="D161" s="416"/>
      <c r="E161" s="416"/>
      <c r="F161" s="416"/>
      <c r="G161" s="416"/>
      <c r="H161" s="416"/>
      <c r="I161" s="417" t="n">
        <f aca="false">SUM(C161:H161)</f>
        <v>0</v>
      </c>
      <c r="K161" s="70"/>
      <c r="L161" s="70"/>
      <c r="M161" s="70"/>
      <c r="N161" s="345"/>
      <c r="O161" s="70"/>
      <c r="P161" s="70"/>
      <c r="Q161" s="70"/>
      <c r="R161" s="70"/>
      <c r="AJ161" s="1"/>
      <c r="AK161" s="1"/>
      <c r="AN161" s="1"/>
      <c r="AO161" s="1"/>
      <c r="AP161" s="1"/>
      <c r="AQ161" s="1"/>
      <c r="AR161" s="1"/>
      <c r="AS161" s="1"/>
      <c r="AT161" s="1"/>
    </row>
    <row r="162" customFormat="false" ht="12.75" hidden="false" customHeight="true" outlineLevel="0" collapsed="false">
      <c r="A162" s="418"/>
      <c r="B162" s="413" t="n">
        <f aca="false">+B161+1</f>
        <v>37185</v>
      </c>
      <c r="C162" s="416"/>
      <c r="D162" s="416"/>
      <c r="E162" s="416"/>
      <c r="F162" s="416"/>
      <c r="G162" s="416"/>
      <c r="H162" s="416"/>
      <c r="I162" s="417" t="n">
        <f aca="false">SUM(C162:H162)</f>
        <v>0</v>
      </c>
      <c r="K162" s="70"/>
      <c r="L162" s="70"/>
      <c r="M162" s="70"/>
      <c r="N162" s="345"/>
      <c r="O162" s="70"/>
      <c r="P162" s="70"/>
      <c r="Q162" s="70"/>
      <c r="R162" s="70"/>
      <c r="AJ162" s="1"/>
      <c r="AK162" s="1"/>
      <c r="AN162" s="1"/>
      <c r="AO162" s="1"/>
      <c r="AP162" s="1"/>
      <c r="AQ162" s="1"/>
      <c r="AR162" s="1"/>
      <c r="AS162" s="1"/>
      <c r="AT162" s="1"/>
    </row>
    <row r="163" customFormat="false" ht="12.75" hidden="false" customHeight="true" outlineLevel="0" collapsed="false">
      <c r="A163" s="367"/>
      <c r="B163" s="413" t="n">
        <f aca="false">+B162+1</f>
        <v>37186</v>
      </c>
      <c r="C163" s="416"/>
      <c r="D163" s="416"/>
      <c r="E163" s="416"/>
      <c r="F163" s="416"/>
      <c r="G163" s="416"/>
      <c r="H163" s="416"/>
      <c r="I163" s="417" t="n">
        <f aca="false">SUM(C163:H163)</f>
        <v>0</v>
      </c>
      <c r="K163" s="70"/>
      <c r="L163" s="70"/>
      <c r="M163" s="70"/>
      <c r="N163" s="345"/>
      <c r="O163" s="70"/>
      <c r="P163" s="70"/>
      <c r="Q163" s="70"/>
      <c r="R163" s="70"/>
      <c r="AJ163" s="1"/>
      <c r="AK163" s="1"/>
      <c r="AN163" s="1"/>
      <c r="AO163" s="1"/>
      <c r="AP163" s="1"/>
      <c r="AQ163" s="1"/>
      <c r="AR163" s="1"/>
      <c r="AS163" s="1"/>
      <c r="AT163" s="1"/>
    </row>
    <row r="164" customFormat="false" ht="12.75" hidden="false" customHeight="true" outlineLevel="0" collapsed="false">
      <c r="A164" s="367"/>
      <c r="B164" s="413" t="n">
        <f aca="false">+B163+1</f>
        <v>37187</v>
      </c>
      <c r="C164" s="416"/>
      <c r="D164" s="416"/>
      <c r="E164" s="416"/>
      <c r="F164" s="416"/>
      <c r="G164" s="416"/>
      <c r="H164" s="416"/>
      <c r="I164" s="417" t="n">
        <f aca="false">SUM(C164:H164)</f>
        <v>0</v>
      </c>
      <c r="K164" s="70"/>
      <c r="L164" s="70"/>
      <c r="M164" s="70"/>
      <c r="N164" s="345"/>
      <c r="O164" s="70"/>
      <c r="P164" s="70"/>
      <c r="Q164" s="70"/>
      <c r="R164" s="70"/>
      <c r="AJ164" s="1"/>
      <c r="AK164" s="1"/>
      <c r="AN164" s="1"/>
      <c r="AO164" s="1"/>
      <c r="AP164" s="1"/>
      <c r="AQ164" s="1"/>
      <c r="AR164" s="1"/>
      <c r="AS164" s="1"/>
      <c r="AT164" s="1"/>
    </row>
    <row r="165" customFormat="false" ht="12.75" hidden="false" customHeight="true" outlineLevel="0" collapsed="false">
      <c r="A165" s="420" t="s">
        <v>260</v>
      </c>
      <c r="B165" s="413" t="n">
        <f aca="false">+B164+1</f>
        <v>37188</v>
      </c>
      <c r="C165" s="416"/>
      <c r="D165" s="416"/>
      <c r="E165" s="416"/>
      <c r="F165" s="416"/>
      <c r="G165" s="416"/>
      <c r="H165" s="416"/>
      <c r="I165" s="417" t="n">
        <f aca="false">SUM(C165:H165)</f>
        <v>0</v>
      </c>
      <c r="K165" s="70"/>
      <c r="L165" s="70"/>
      <c r="M165" s="70"/>
      <c r="N165" s="345"/>
      <c r="O165" s="70"/>
      <c r="P165" s="70"/>
      <c r="Q165" s="70"/>
      <c r="R165" s="70"/>
      <c r="AJ165" s="1"/>
      <c r="AK165" s="1"/>
      <c r="AN165" s="1"/>
      <c r="AO165" s="1"/>
      <c r="AP165" s="1"/>
      <c r="AQ165" s="1"/>
      <c r="AR165" s="1"/>
      <c r="AS165" s="1"/>
      <c r="AT165" s="1"/>
    </row>
    <row r="166" customFormat="false" ht="12.75" hidden="false" customHeight="true" outlineLevel="0" collapsed="false">
      <c r="A166" s="421" t="n">
        <v>0</v>
      </c>
      <c r="B166" s="413" t="n">
        <f aca="false">+B165+1</f>
        <v>37189</v>
      </c>
      <c r="C166" s="416"/>
      <c r="D166" s="416"/>
      <c r="E166" s="416"/>
      <c r="F166" s="416"/>
      <c r="G166" s="416"/>
      <c r="H166" s="416"/>
      <c r="I166" s="417" t="n">
        <f aca="false">SUM(C166:H166)</f>
        <v>0</v>
      </c>
      <c r="K166" s="70"/>
      <c r="L166" s="70"/>
      <c r="M166" s="70"/>
      <c r="N166" s="345"/>
      <c r="O166" s="70"/>
      <c r="P166" s="70"/>
      <c r="Q166" s="70"/>
      <c r="R166" s="70"/>
      <c r="AJ166" s="1"/>
      <c r="AK166" s="1"/>
      <c r="AN166" s="1"/>
      <c r="AO166" s="1"/>
      <c r="AP166" s="1"/>
      <c r="AQ166" s="1"/>
      <c r="AR166" s="1"/>
      <c r="AS166" s="1"/>
      <c r="AT166" s="1"/>
    </row>
    <row r="167" customFormat="false" ht="12.75" hidden="false" customHeight="true" outlineLevel="0" collapsed="false">
      <c r="A167" s="418" t="n">
        <f aca="false">SUM(C173:D173)</f>
        <v>0</v>
      </c>
      <c r="B167" s="413" t="n">
        <f aca="false">+B166+1</f>
        <v>37190</v>
      </c>
      <c r="C167" s="416"/>
      <c r="D167" s="416"/>
      <c r="E167" s="416"/>
      <c r="F167" s="416"/>
      <c r="G167" s="416"/>
      <c r="H167" s="416"/>
      <c r="I167" s="417" t="n">
        <f aca="false">SUM(C167:H167)</f>
        <v>0</v>
      </c>
      <c r="K167" s="70"/>
      <c r="L167" s="70"/>
      <c r="M167" s="70"/>
      <c r="N167" s="345"/>
      <c r="O167" s="70"/>
      <c r="P167" s="70"/>
      <c r="Q167" s="70"/>
      <c r="R167" s="70"/>
      <c r="AJ167" s="1"/>
      <c r="AK167" s="1"/>
      <c r="AN167" s="1"/>
      <c r="AO167" s="1"/>
      <c r="AP167" s="1"/>
      <c r="AQ167" s="1"/>
      <c r="AR167" s="1"/>
      <c r="AS167" s="1"/>
      <c r="AT167" s="1"/>
    </row>
    <row r="168" customFormat="false" ht="12.75" hidden="false" customHeight="true" outlineLevel="0" collapsed="false">
      <c r="A168" s="422" t="n">
        <f aca="false">+A166-A167</f>
        <v>0</v>
      </c>
      <c r="B168" s="413" t="n">
        <f aca="false">+B167+1</f>
        <v>37191</v>
      </c>
      <c r="C168" s="416"/>
      <c r="D168" s="416"/>
      <c r="E168" s="416"/>
      <c r="F168" s="416"/>
      <c r="G168" s="416"/>
      <c r="H168" s="416"/>
      <c r="I168" s="417" t="n">
        <f aca="false">SUM(C168:H168)</f>
        <v>0</v>
      </c>
      <c r="K168" s="70"/>
      <c r="L168" s="70"/>
      <c r="M168" s="70"/>
      <c r="N168" s="345"/>
      <c r="O168" s="70"/>
      <c r="P168" s="70"/>
      <c r="Q168" s="70"/>
      <c r="R168" s="70"/>
      <c r="AJ168" s="1"/>
      <c r="AK168" s="1"/>
      <c r="AN168" s="1"/>
      <c r="AO168" s="1"/>
      <c r="AP168" s="1"/>
      <c r="AQ168" s="1"/>
      <c r="AR168" s="1"/>
      <c r="AS168" s="1"/>
      <c r="AT168" s="1"/>
    </row>
    <row r="169" customFormat="false" ht="12.75" hidden="false" customHeight="true" outlineLevel="0" collapsed="false">
      <c r="A169" s="367"/>
      <c r="B169" s="413" t="n">
        <f aca="false">+B168+1</f>
        <v>37192</v>
      </c>
      <c r="C169" s="416"/>
      <c r="D169" s="416"/>
      <c r="E169" s="416"/>
      <c r="F169" s="416"/>
      <c r="G169" s="416"/>
      <c r="H169" s="416"/>
      <c r="I169" s="417" t="n">
        <f aca="false">SUM(C169:H169)</f>
        <v>0</v>
      </c>
      <c r="K169" s="70"/>
      <c r="L169" s="70"/>
      <c r="M169" s="70"/>
      <c r="N169" s="345"/>
      <c r="O169" s="70"/>
      <c r="P169" s="70"/>
      <c r="Q169" s="70"/>
      <c r="R169" s="70"/>
      <c r="AJ169" s="1"/>
      <c r="AK169" s="1"/>
      <c r="AN169" s="1"/>
      <c r="AO169" s="1"/>
      <c r="AP169" s="1"/>
      <c r="AQ169" s="1"/>
      <c r="AR169" s="1"/>
      <c r="AS169" s="1"/>
      <c r="AT169" s="1"/>
    </row>
    <row r="170" customFormat="false" ht="12.75" hidden="false" customHeight="true" outlineLevel="0" collapsed="false">
      <c r="A170" s="367"/>
      <c r="B170" s="413" t="n">
        <f aca="false">+B169+1</f>
        <v>37193</v>
      </c>
      <c r="C170" s="416"/>
      <c r="D170" s="416"/>
      <c r="E170" s="416"/>
      <c r="F170" s="416"/>
      <c r="G170" s="416"/>
      <c r="H170" s="304"/>
      <c r="I170" s="417" t="n">
        <f aca="false">SUM(C170:H170)</f>
        <v>0</v>
      </c>
      <c r="K170" s="70"/>
      <c r="L170" s="70"/>
      <c r="M170" s="70"/>
      <c r="N170" s="345"/>
      <c r="O170" s="70"/>
      <c r="P170" s="70"/>
      <c r="Q170" s="70"/>
      <c r="R170" s="70"/>
      <c r="AJ170" s="1"/>
      <c r="AK170" s="1"/>
      <c r="AN170" s="1"/>
      <c r="AO170" s="1"/>
      <c r="AP170" s="1"/>
      <c r="AQ170" s="1"/>
      <c r="AR170" s="1"/>
      <c r="AS170" s="1"/>
      <c r="AT170" s="1"/>
    </row>
    <row r="171" customFormat="false" ht="12.75" hidden="false" customHeight="true" outlineLevel="0" collapsed="false">
      <c r="A171" s="367"/>
      <c r="B171" s="413" t="n">
        <f aca="false">+B170+1</f>
        <v>37194</v>
      </c>
      <c r="C171" s="416"/>
      <c r="D171" s="416"/>
      <c r="E171" s="416"/>
      <c r="F171" s="416"/>
      <c r="G171" s="416"/>
      <c r="H171" s="304"/>
      <c r="I171" s="417" t="n">
        <f aca="false">SUM(C171:H171)</f>
        <v>0</v>
      </c>
      <c r="K171" s="70"/>
      <c r="L171" s="70"/>
      <c r="M171" s="70"/>
      <c r="N171" s="345"/>
      <c r="O171" s="70"/>
      <c r="P171" s="70"/>
      <c r="Q171" s="70"/>
      <c r="R171" s="70"/>
      <c r="AJ171" s="1"/>
      <c r="AK171" s="1"/>
      <c r="AN171" s="1"/>
      <c r="AO171" s="1"/>
      <c r="AP171" s="1"/>
      <c r="AQ171" s="1"/>
      <c r="AR171" s="1"/>
      <c r="AS171" s="1"/>
      <c r="AT171" s="1"/>
    </row>
    <row r="172" customFormat="false" ht="12.75" hidden="false" customHeight="true" outlineLevel="0" collapsed="false">
      <c r="A172" s="367"/>
      <c r="B172" s="413" t="n">
        <f aca="false">+B171+1</f>
        <v>37195</v>
      </c>
      <c r="C172" s="423"/>
      <c r="D172" s="424"/>
      <c r="E172" s="424"/>
      <c r="F172" s="424"/>
      <c r="G172" s="423"/>
      <c r="H172" s="425"/>
      <c r="I172" s="426" t="n">
        <f aca="false">SUM(C172:H172)</f>
        <v>0</v>
      </c>
      <c r="K172" s="70"/>
      <c r="L172" s="70"/>
      <c r="M172" s="70"/>
      <c r="N172" s="345"/>
      <c r="O172" s="70"/>
      <c r="P172" s="70"/>
      <c r="Q172" s="70"/>
      <c r="R172" s="70"/>
      <c r="AJ172" s="1"/>
      <c r="AK172" s="1"/>
      <c r="AN172" s="1"/>
      <c r="AO172" s="1"/>
      <c r="AP172" s="1"/>
      <c r="AQ172" s="1"/>
      <c r="AR172" s="1"/>
      <c r="AS172" s="1"/>
      <c r="AT172" s="1"/>
    </row>
    <row r="173" customFormat="false" ht="12.75" hidden="false" customHeight="true" outlineLevel="0" collapsed="false">
      <c r="A173" s="367"/>
      <c r="B173" s="427" t="s">
        <v>261</v>
      </c>
      <c r="C173" s="407" t="n">
        <f aca="false">SUM(C142:C172)</f>
        <v>0</v>
      </c>
      <c r="D173" s="407" t="n">
        <f aca="false">SUM(D142:D172)</f>
        <v>0</v>
      </c>
      <c r="E173" s="407" t="n">
        <f aca="false">SUM(E142:E172)</f>
        <v>0</v>
      </c>
      <c r="F173" s="407" t="n">
        <f aca="false">SUM(F142:F172)</f>
        <v>0</v>
      </c>
      <c r="G173" s="407" t="n">
        <f aca="false">SUM(G142:G172)</f>
        <v>0</v>
      </c>
      <c r="H173" s="407" t="n">
        <f aca="false">SUM(H142:H172)</f>
        <v>0</v>
      </c>
      <c r="I173" s="417" t="n">
        <f aca="false">SUM(I142:I172)</f>
        <v>0</v>
      </c>
      <c r="K173" s="70"/>
      <c r="L173" s="70"/>
      <c r="M173" s="70"/>
      <c r="N173" s="345"/>
      <c r="O173" s="70"/>
      <c r="P173" s="70"/>
      <c r="Q173" s="70"/>
      <c r="R173" s="70"/>
      <c r="AJ173" s="1"/>
      <c r="AK173" s="1"/>
      <c r="AN173" s="1"/>
      <c r="AO173" s="1"/>
      <c r="AP173" s="1"/>
      <c r="AQ173" s="1"/>
      <c r="AR173" s="1"/>
      <c r="AS173" s="1"/>
      <c r="AT173" s="1"/>
    </row>
    <row r="174" customFormat="false" ht="12.75" hidden="false" customHeight="true" outlineLevel="0" collapsed="false">
      <c r="A174" s="367"/>
      <c r="B174" s="427" t="s">
        <v>127</v>
      </c>
      <c r="C174" s="428"/>
      <c r="D174" s="135"/>
      <c r="E174" s="407"/>
      <c r="F174" s="135"/>
      <c r="G174" s="135"/>
      <c r="H174" s="135"/>
      <c r="I174" s="429"/>
      <c r="K174" s="70"/>
      <c r="L174" s="70"/>
      <c r="M174" s="70"/>
      <c r="N174" s="345"/>
      <c r="O174" s="70"/>
      <c r="P174" s="70"/>
      <c r="Q174" s="70"/>
      <c r="R174" s="70"/>
      <c r="AJ174" s="1"/>
      <c r="AK174" s="1"/>
      <c r="AN174" s="1"/>
      <c r="AO174" s="1"/>
      <c r="AP174" s="1"/>
      <c r="AQ174" s="1"/>
      <c r="AR174" s="1"/>
      <c r="AS174" s="1"/>
      <c r="AT174" s="1"/>
    </row>
    <row r="175" customFormat="false" ht="12.75" hidden="false" customHeight="true" outlineLevel="0" collapsed="false">
      <c r="A175" s="430"/>
      <c r="B175" s="431"/>
      <c r="C175" s="432"/>
      <c r="D175" s="432"/>
      <c r="E175" s="432"/>
      <c r="F175" s="433"/>
      <c r="G175" s="432"/>
      <c r="H175" s="432"/>
      <c r="I175" s="434"/>
      <c r="K175" s="70"/>
      <c r="L175" s="70"/>
      <c r="M175" s="70"/>
      <c r="N175" s="345"/>
      <c r="O175" s="70"/>
      <c r="P175" s="70"/>
      <c r="Q175" s="70"/>
      <c r="R175" s="70"/>
      <c r="AJ175" s="1"/>
      <c r="AK175" s="1"/>
      <c r="AN175" s="1"/>
      <c r="AO175" s="1"/>
      <c r="AP175" s="1"/>
      <c r="AQ175" s="1"/>
      <c r="AR175" s="1"/>
      <c r="AS175" s="1"/>
      <c r="AT175" s="1"/>
    </row>
    <row r="176" customFormat="false" ht="12.75" hidden="false" customHeight="true" outlineLevel="0" collapsed="false">
      <c r="A176" s="435"/>
      <c r="B176" s="27"/>
      <c r="C176" s="23"/>
      <c r="D176" s="23"/>
      <c r="E176" s="23"/>
      <c r="F176" s="436"/>
      <c r="G176" s="23"/>
      <c r="H176" s="23"/>
      <c r="I176" s="23"/>
      <c r="K176" s="70"/>
      <c r="L176" s="70"/>
      <c r="M176" s="70"/>
      <c r="N176" s="345"/>
      <c r="O176" s="70"/>
      <c r="P176" s="70"/>
      <c r="Q176" s="70"/>
      <c r="R176" s="70"/>
      <c r="AJ176" s="1"/>
      <c r="AK176" s="1"/>
      <c r="AN176" s="1"/>
      <c r="AO176" s="1"/>
      <c r="AP176" s="1"/>
      <c r="AQ176" s="1"/>
      <c r="AR176" s="1"/>
      <c r="AS176" s="1"/>
      <c r="AT176" s="1"/>
    </row>
    <row r="177" customFormat="false" ht="12.75" hidden="false" customHeight="true" outlineLevel="0" collapsed="false">
      <c r="A177" s="9"/>
      <c r="B177" s="437"/>
      <c r="C177" s="438"/>
      <c r="D177" s="438"/>
      <c r="E177" s="9"/>
      <c r="F177" s="438"/>
      <c r="G177" s="70"/>
      <c r="H177" s="70"/>
      <c r="I177" s="70"/>
      <c r="K177" s="70"/>
      <c r="L177" s="70"/>
      <c r="M177" s="70"/>
      <c r="N177" s="345"/>
      <c r="O177" s="70"/>
      <c r="P177" s="70"/>
      <c r="Q177" s="70"/>
      <c r="R177" s="70"/>
      <c r="AJ177" s="1"/>
      <c r="AK177" s="1"/>
      <c r="AN177" s="1"/>
      <c r="AO177" s="1"/>
      <c r="AP177" s="1"/>
      <c r="AQ177" s="1"/>
      <c r="AR177" s="1"/>
      <c r="AS177" s="1"/>
      <c r="AT177" s="1"/>
    </row>
    <row r="178" customFormat="false" ht="12.75" hidden="false" customHeight="true" outlineLevel="0" collapsed="false">
      <c r="A178" s="9"/>
      <c r="B178" s="439"/>
      <c r="C178" s="440"/>
      <c r="D178" s="437"/>
      <c r="E178" s="9"/>
      <c r="F178" s="441"/>
      <c r="G178" s="70"/>
      <c r="H178" s="70"/>
      <c r="I178" s="70"/>
      <c r="K178" s="70"/>
      <c r="L178" s="70"/>
      <c r="M178" s="70"/>
      <c r="N178" s="345"/>
      <c r="O178" s="70"/>
      <c r="P178" s="70"/>
      <c r="Q178" s="70"/>
      <c r="R178" s="70"/>
      <c r="AJ178" s="1"/>
      <c r="AK178" s="1"/>
      <c r="AN178" s="1"/>
      <c r="AO178" s="1"/>
      <c r="AP178" s="1"/>
      <c r="AQ178" s="1"/>
      <c r="AR178" s="1"/>
      <c r="AS178" s="1"/>
      <c r="AT178" s="1"/>
    </row>
    <row r="179" customFormat="false" ht="12.75" hidden="false" customHeight="true" outlineLevel="0" collapsed="false">
      <c r="A179" s="9"/>
      <c r="B179" s="439"/>
      <c r="C179" s="440"/>
      <c r="D179" s="437"/>
      <c r="E179" s="9"/>
      <c r="F179" s="437"/>
      <c r="G179" s="70"/>
      <c r="H179" s="70"/>
      <c r="I179" s="70"/>
      <c r="K179" s="70"/>
      <c r="L179" s="70"/>
      <c r="M179" s="70"/>
      <c r="N179" s="345"/>
      <c r="O179" s="70"/>
      <c r="P179" s="70"/>
      <c r="Q179" s="70"/>
      <c r="R179" s="70"/>
      <c r="AJ179" s="1"/>
      <c r="AK179" s="1"/>
      <c r="AN179" s="1"/>
      <c r="AO179" s="1"/>
      <c r="AP179" s="1"/>
      <c r="AQ179" s="1"/>
      <c r="AR179" s="1"/>
      <c r="AS179" s="1"/>
      <c r="AT179" s="1"/>
    </row>
    <row r="180" customFormat="false" ht="12.75" hidden="false" customHeight="true" outlineLevel="0" collapsed="false">
      <c r="A180" s="9"/>
      <c r="B180" s="439"/>
      <c r="C180" s="437"/>
      <c r="D180" s="437"/>
      <c r="E180" s="9"/>
      <c r="F180" s="437"/>
      <c r="G180" s="70"/>
      <c r="H180" s="70"/>
      <c r="I180" s="70"/>
      <c r="K180" s="70"/>
      <c r="L180" s="70"/>
      <c r="M180" s="70"/>
      <c r="N180" s="345"/>
      <c r="O180" s="70"/>
      <c r="P180" s="70"/>
      <c r="Q180" s="70"/>
      <c r="R180" s="70"/>
      <c r="AJ180" s="1"/>
      <c r="AK180" s="1"/>
      <c r="AN180" s="1"/>
      <c r="AO180" s="1"/>
      <c r="AP180" s="1"/>
      <c r="AQ180" s="1"/>
      <c r="AR180" s="1"/>
      <c r="AS180" s="1"/>
      <c r="AT180" s="1"/>
    </row>
    <row r="181" customFormat="false" ht="12.75" hidden="false" customHeight="true" outlineLevel="0" collapsed="false">
      <c r="A181" s="9"/>
      <c r="B181" s="439"/>
      <c r="C181" s="437"/>
      <c r="D181" s="437"/>
      <c r="E181" s="9"/>
      <c r="F181" s="437"/>
      <c r="G181" s="70"/>
      <c r="H181" s="70"/>
      <c r="I181" s="70"/>
      <c r="K181" s="70"/>
      <c r="L181" s="70"/>
      <c r="M181" s="70"/>
      <c r="N181" s="345"/>
      <c r="O181" s="70"/>
      <c r="P181" s="70"/>
      <c r="Q181" s="70"/>
      <c r="R181" s="70"/>
      <c r="AJ181" s="1"/>
      <c r="AK181" s="1"/>
      <c r="AN181" s="1"/>
      <c r="AO181" s="1"/>
      <c r="AP181" s="1"/>
      <c r="AQ181" s="1"/>
      <c r="AR181" s="1"/>
      <c r="AS181" s="1"/>
      <c r="AT181" s="1"/>
    </row>
    <row r="182" customFormat="false" ht="12.75" hidden="false" customHeight="true" outlineLevel="0" collapsed="false">
      <c r="A182" s="9"/>
      <c r="B182" s="442"/>
      <c r="C182" s="443"/>
      <c r="D182" s="443"/>
      <c r="E182" s="9"/>
      <c r="F182" s="443"/>
      <c r="G182" s="70"/>
      <c r="H182" s="70"/>
      <c r="I182" s="70"/>
      <c r="K182" s="70"/>
      <c r="L182" s="70"/>
      <c r="M182" s="70"/>
      <c r="N182" s="345"/>
      <c r="O182" s="70"/>
      <c r="P182" s="70"/>
      <c r="Q182" s="70"/>
      <c r="R182" s="70"/>
      <c r="AJ182" s="1"/>
      <c r="AK182" s="1"/>
      <c r="AN182" s="1"/>
      <c r="AO182" s="1"/>
      <c r="AP182" s="1"/>
      <c r="AQ182" s="1"/>
      <c r="AR182" s="1"/>
      <c r="AS182" s="1"/>
      <c r="AT182" s="1"/>
    </row>
    <row r="183" customFormat="false" ht="12.75" hidden="false" customHeight="true" outlineLevel="0" collapsed="false">
      <c r="A183" s="9"/>
      <c r="B183" s="9"/>
      <c r="C183" s="9"/>
      <c r="D183" s="9"/>
      <c r="E183" s="9"/>
      <c r="F183" s="9"/>
      <c r="G183" s="70"/>
      <c r="H183" s="70"/>
      <c r="I183" s="70"/>
      <c r="K183" s="70"/>
      <c r="L183" s="70"/>
      <c r="M183" s="70"/>
      <c r="N183" s="345"/>
      <c r="O183" s="70"/>
      <c r="P183" s="70"/>
      <c r="Q183" s="70"/>
      <c r="R183" s="70"/>
      <c r="AJ183" s="1"/>
      <c r="AK183" s="1"/>
      <c r="AN183" s="1"/>
      <c r="AO183" s="1"/>
      <c r="AP183" s="1"/>
      <c r="AQ183" s="1"/>
      <c r="AR183" s="1"/>
      <c r="AS183" s="1"/>
      <c r="AT183" s="1"/>
    </row>
    <row r="184" customFormat="false" ht="12.75" hidden="false" customHeight="true" outlineLevel="0" collapsed="false">
      <c r="A184" s="444"/>
      <c r="B184" s="444"/>
      <c r="C184" s="437"/>
      <c r="D184" s="437"/>
      <c r="E184" s="437"/>
      <c r="F184" s="70"/>
      <c r="K184" s="70"/>
      <c r="L184" s="70"/>
      <c r="M184" s="70"/>
      <c r="N184" s="345"/>
      <c r="O184" s="70"/>
      <c r="P184" s="70"/>
      <c r="Q184" s="70"/>
      <c r="R184" s="70"/>
      <c r="AJ184" s="1"/>
      <c r="AK184" s="1"/>
      <c r="AN184" s="1"/>
      <c r="AO184" s="1"/>
      <c r="AP184" s="1"/>
      <c r="AQ184" s="1"/>
      <c r="AR184" s="1"/>
      <c r="AS184" s="1"/>
      <c r="AT184" s="1"/>
    </row>
    <row r="185" customFormat="false" ht="12.75" hidden="false" customHeight="true" outlineLevel="0" collapsed="false">
      <c r="A185" s="346" t="s">
        <v>262</v>
      </c>
      <c r="B185" s="349"/>
      <c r="C185" s="70"/>
      <c r="D185" s="445" t="s">
        <v>263</v>
      </c>
      <c r="E185" s="445"/>
      <c r="F185" s="445"/>
      <c r="G185" s="445"/>
      <c r="H185" s="445"/>
      <c r="I185" s="445"/>
      <c r="J185" s="445"/>
      <c r="K185" s="345"/>
      <c r="L185" s="70"/>
      <c r="M185" s="70"/>
      <c r="N185" s="70"/>
      <c r="O185" s="70"/>
      <c r="AG185" s="1"/>
      <c r="AH185" s="1"/>
      <c r="AK185" s="1"/>
      <c r="AL185" s="1"/>
      <c r="AM185" s="1"/>
      <c r="AN185" s="1"/>
      <c r="AO185" s="1"/>
      <c r="AP185" s="1"/>
      <c r="AQ185" s="1"/>
    </row>
    <row r="186" customFormat="false" ht="12.75" hidden="false" customHeight="true" outlineLevel="0" collapsed="false">
      <c r="A186" s="446" t="s">
        <v>238</v>
      </c>
      <c r="B186" s="447" t="s">
        <v>264</v>
      </c>
      <c r="D186" s="448" t="s">
        <v>265</v>
      </c>
      <c r="E186" s="449" t="s">
        <v>266</v>
      </c>
      <c r="F186" s="449"/>
      <c r="G186" s="449"/>
      <c r="H186" s="449"/>
      <c r="I186" s="449"/>
      <c r="J186" s="450" t="s">
        <v>264</v>
      </c>
      <c r="K186" s="345"/>
      <c r="L186" s="70"/>
      <c r="M186" s="70"/>
      <c r="N186" s="70"/>
      <c r="O186" s="70"/>
      <c r="AG186" s="1"/>
      <c r="AH186" s="1"/>
      <c r="AK186" s="1"/>
      <c r="AL186" s="1"/>
      <c r="AM186" s="1"/>
      <c r="AN186" s="1"/>
      <c r="AO186" s="1"/>
      <c r="AP186" s="1"/>
      <c r="AQ186" s="1"/>
    </row>
    <row r="187" customFormat="false" ht="12.75" hidden="false" customHeight="true" outlineLevel="0" collapsed="false">
      <c r="A187" s="451" t="s">
        <v>267</v>
      </c>
      <c r="B187" s="452"/>
      <c r="D187" s="453"/>
      <c r="E187" s="454"/>
      <c r="F187" s="454"/>
      <c r="G187" s="70"/>
      <c r="H187" s="1"/>
      <c r="I187" s="455"/>
      <c r="J187" s="456"/>
      <c r="K187" s="345"/>
      <c r="L187" s="70"/>
      <c r="M187" s="70"/>
      <c r="N187" s="70"/>
      <c r="O187" s="70"/>
      <c r="AG187" s="1"/>
      <c r="AH187" s="1"/>
      <c r="AK187" s="1"/>
      <c r="AL187" s="1"/>
      <c r="AM187" s="1"/>
      <c r="AN187" s="1"/>
      <c r="AO187" s="1"/>
      <c r="AP187" s="1"/>
      <c r="AQ187" s="1"/>
    </row>
    <row r="188" customFormat="false" ht="12.75" hidden="false" customHeight="true" outlineLevel="0" collapsed="false">
      <c r="A188" s="457" t="n">
        <v>35079</v>
      </c>
      <c r="B188" s="458"/>
      <c r="D188" s="459"/>
      <c r="E188" s="9"/>
      <c r="F188" s="9"/>
      <c r="G188" s="48"/>
      <c r="H188" s="1"/>
      <c r="I188" s="455"/>
      <c r="J188" s="456"/>
      <c r="K188" s="345"/>
      <c r="L188" s="70"/>
      <c r="M188" s="70"/>
      <c r="N188" s="70"/>
      <c r="O188" s="70"/>
      <c r="AG188" s="1"/>
      <c r="AH188" s="1"/>
      <c r="AK188" s="1"/>
      <c r="AL188" s="1"/>
      <c r="AM188" s="1"/>
      <c r="AN188" s="1"/>
      <c r="AO188" s="1"/>
      <c r="AP188" s="1"/>
      <c r="AQ188" s="1"/>
    </row>
    <row r="189" customFormat="false" ht="12.75" hidden="false" customHeight="true" outlineLevel="0" collapsed="false">
      <c r="A189" s="457" t="n">
        <v>35111</v>
      </c>
      <c r="B189" s="458"/>
      <c r="D189" s="459"/>
      <c r="E189" s="70"/>
      <c r="F189" s="70"/>
      <c r="G189" s="1"/>
      <c r="H189" s="1"/>
      <c r="I189" s="455"/>
      <c r="J189" s="456"/>
      <c r="K189" s="345"/>
      <c r="L189" s="70"/>
      <c r="M189" s="70"/>
      <c r="N189" s="70"/>
      <c r="O189" s="70"/>
      <c r="AG189" s="1"/>
      <c r="AH189" s="1"/>
      <c r="AK189" s="1"/>
      <c r="AL189" s="1"/>
      <c r="AM189" s="1"/>
      <c r="AN189" s="1"/>
      <c r="AO189" s="1"/>
      <c r="AP189" s="1"/>
      <c r="AQ189" s="1"/>
    </row>
    <row r="190" customFormat="false" ht="12.75" hidden="false" customHeight="true" outlineLevel="0" collapsed="false">
      <c r="A190" s="457" t="n">
        <v>35143</v>
      </c>
      <c r="B190" s="458"/>
      <c r="D190" s="459"/>
      <c r="E190" s="70"/>
      <c r="F190" s="70"/>
      <c r="G190" s="1"/>
      <c r="H190" s="1"/>
      <c r="I190" s="460"/>
      <c r="J190" s="461"/>
      <c r="K190" s="345"/>
      <c r="L190" s="70"/>
      <c r="M190" s="70"/>
      <c r="N190" s="70"/>
      <c r="O190" s="70"/>
      <c r="AG190" s="1"/>
      <c r="AH190" s="1"/>
      <c r="AK190" s="1"/>
      <c r="AL190" s="1"/>
      <c r="AM190" s="1"/>
      <c r="AN190" s="1"/>
      <c r="AO190" s="1"/>
      <c r="AP190" s="1"/>
      <c r="AQ190" s="1"/>
    </row>
    <row r="191" customFormat="false" ht="12.75" hidden="false" customHeight="true" outlineLevel="0" collapsed="false">
      <c r="A191" s="457" t="n">
        <v>35175</v>
      </c>
      <c r="B191" s="458"/>
      <c r="D191" s="459"/>
      <c r="E191" s="70"/>
      <c r="F191" s="70"/>
      <c r="G191" s="1"/>
      <c r="H191" s="1"/>
      <c r="I191" s="460"/>
      <c r="J191" s="456"/>
      <c r="K191" s="345"/>
      <c r="L191" s="70"/>
      <c r="M191" s="70"/>
      <c r="N191" s="70"/>
      <c r="O191" s="70"/>
      <c r="AG191" s="1"/>
      <c r="AH191" s="1"/>
      <c r="AK191" s="1"/>
      <c r="AL191" s="1"/>
      <c r="AM191" s="1"/>
      <c r="AN191" s="1"/>
      <c r="AO191" s="1"/>
      <c r="AP191" s="1"/>
      <c r="AQ191" s="1"/>
    </row>
    <row r="192" customFormat="false" ht="12.75" hidden="false" customHeight="true" outlineLevel="0" collapsed="false">
      <c r="A192" s="457" t="n">
        <v>35207</v>
      </c>
      <c r="B192" s="458"/>
      <c r="D192" s="459"/>
      <c r="E192" s="70"/>
      <c r="F192" s="70"/>
      <c r="G192" s="1"/>
      <c r="H192" s="1"/>
      <c r="I192" s="460"/>
      <c r="J192" s="456"/>
      <c r="K192" s="70"/>
      <c r="L192" s="345"/>
      <c r="M192" s="70"/>
      <c r="N192" s="70"/>
      <c r="O192" s="70"/>
      <c r="P192" s="70"/>
      <c r="AH192" s="1"/>
      <c r="AI192" s="1"/>
      <c r="AL192" s="1"/>
      <c r="AM192" s="1"/>
      <c r="AN192" s="1"/>
      <c r="AO192" s="1"/>
      <c r="AP192" s="1"/>
      <c r="AQ192" s="1"/>
    </row>
    <row r="193" customFormat="false" ht="12.75" hidden="false" customHeight="true" outlineLevel="0" collapsed="false">
      <c r="A193" s="457" t="n">
        <v>35239</v>
      </c>
      <c r="B193" s="458"/>
      <c r="D193" s="459"/>
      <c r="E193" s="1"/>
      <c r="F193" s="1"/>
      <c r="G193" s="1"/>
      <c r="H193" s="1"/>
      <c r="I193" s="455"/>
      <c r="J193" s="461"/>
      <c r="K193" s="70"/>
      <c r="L193" s="345"/>
      <c r="M193" s="70"/>
      <c r="N193" s="70"/>
      <c r="O193" s="70"/>
      <c r="P193" s="70"/>
      <c r="AH193" s="1"/>
      <c r="AI193" s="1"/>
      <c r="AL193" s="1"/>
      <c r="AM193" s="1"/>
      <c r="AN193" s="1"/>
      <c r="AO193" s="1"/>
      <c r="AP193" s="1"/>
      <c r="AQ193" s="1"/>
    </row>
    <row r="194" customFormat="false" ht="12.75" hidden="false" customHeight="true" outlineLevel="0" collapsed="false">
      <c r="A194" s="457" t="n">
        <v>35271</v>
      </c>
      <c r="B194" s="458"/>
      <c r="D194" s="459"/>
      <c r="E194" s="70"/>
      <c r="F194" s="70"/>
      <c r="G194" s="1"/>
      <c r="H194" s="1"/>
      <c r="I194" s="460"/>
      <c r="J194" s="461"/>
      <c r="K194" s="70"/>
      <c r="L194" s="345"/>
      <c r="M194" s="70"/>
      <c r="N194" s="70"/>
      <c r="O194" s="70"/>
      <c r="P194" s="70"/>
      <c r="AH194" s="1"/>
      <c r="AI194" s="1"/>
      <c r="AL194" s="1"/>
      <c r="AM194" s="1"/>
      <c r="AN194" s="1"/>
      <c r="AO194" s="1"/>
      <c r="AP194" s="1"/>
      <c r="AQ194" s="1"/>
    </row>
    <row r="195" customFormat="false" ht="12.75" hidden="false" customHeight="true" outlineLevel="0" collapsed="false">
      <c r="A195" s="457" t="n">
        <v>35303</v>
      </c>
      <c r="B195" s="458"/>
      <c r="D195" s="459"/>
      <c r="E195" s="70"/>
      <c r="F195" s="70"/>
      <c r="G195" s="1"/>
      <c r="H195" s="1"/>
      <c r="I195" s="460"/>
      <c r="J195" s="456"/>
      <c r="K195" s="70"/>
      <c r="L195" s="345"/>
      <c r="M195" s="70"/>
      <c r="N195" s="70"/>
      <c r="O195" s="70"/>
      <c r="P195" s="70"/>
      <c r="AH195" s="1"/>
      <c r="AI195" s="1"/>
      <c r="AL195" s="1"/>
      <c r="AM195" s="1"/>
      <c r="AN195" s="1"/>
      <c r="AO195" s="1"/>
      <c r="AP195" s="1"/>
      <c r="AQ195" s="1"/>
    </row>
    <row r="196" customFormat="false" ht="12.75" hidden="false" customHeight="true" outlineLevel="0" collapsed="false">
      <c r="A196" s="457" t="n">
        <v>35335</v>
      </c>
      <c r="B196" s="458"/>
      <c r="D196" s="459"/>
      <c r="E196" s="70"/>
      <c r="F196" s="70"/>
      <c r="G196" s="1"/>
      <c r="H196" s="1"/>
      <c r="I196" s="460"/>
      <c r="J196" s="456"/>
      <c r="AF196" s="70"/>
      <c r="AH196" s="70"/>
      <c r="AI196" s="4"/>
      <c r="AJ196" s="222"/>
      <c r="AK196" s="2"/>
    </row>
    <row r="197" customFormat="false" ht="12.75" hidden="false" customHeight="true" outlineLevel="0" collapsed="false">
      <c r="A197" s="457" t="n">
        <v>35367</v>
      </c>
      <c r="B197" s="458"/>
      <c r="D197" s="459"/>
      <c r="E197" s="70"/>
      <c r="F197" s="70"/>
      <c r="G197" s="1"/>
      <c r="H197" s="1"/>
      <c r="I197" s="460"/>
      <c r="J197" s="456"/>
      <c r="AF197" s="70"/>
      <c r="AH197" s="70"/>
      <c r="AI197" s="4"/>
      <c r="AJ197" s="222"/>
      <c r="AK197" s="2"/>
    </row>
    <row r="198" customFormat="false" ht="12.75" hidden="false" customHeight="true" outlineLevel="0" collapsed="false">
      <c r="A198" s="457" t="n">
        <v>35399</v>
      </c>
      <c r="B198" s="458"/>
      <c r="D198" s="459"/>
      <c r="E198" s="70"/>
      <c r="F198" s="70"/>
      <c r="G198" s="1"/>
      <c r="H198" s="1"/>
      <c r="I198" s="460"/>
      <c r="J198" s="456"/>
      <c r="AF198" s="70"/>
      <c r="AH198" s="70"/>
      <c r="AI198" s="4"/>
      <c r="AJ198" s="222"/>
      <c r="AK198" s="2"/>
    </row>
    <row r="199" customFormat="false" ht="12.75" hidden="false" customHeight="true" outlineLevel="0" collapsed="false">
      <c r="A199" s="457" t="n">
        <v>35430</v>
      </c>
      <c r="B199" s="458"/>
      <c r="D199" s="459"/>
      <c r="E199" s="70"/>
      <c r="F199" s="70"/>
      <c r="G199" s="1"/>
      <c r="H199" s="1"/>
      <c r="I199" s="460"/>
      <c r="J199" s="456"/>
      <c r="AI199" s="1"/>
      <c r="AJ199" s="222"/>
      <c r="AK199" s="2"/>
    </row>
    <row r="200" customFormat="false" ht="12.75" hidden="false" customHeight="true" outlineLevel="0" collapsed="false">
      <c r="A200" s="457" t="n">
        <v>35431</v>
      </c>
      <c r="B200" s="458"/>
      <c r="D200" s="459"/>
      <c r="E200" s="70"/>
      <c r="F200" s="70"/>
      <c r="G200" s="1"/>
      <c r="H200" s="1"/>
      <c r="I200" s="460"/>
      <c r="J200" s="456"/>
      <c r="AG200" s="1"/>
      <c r="AH200" s="9"/>
      <c r="AI200" s="9"/>
      <c r="AJ200" s="1"/>
      <c r="AK200" s="1"/>
    </row>
    <row r="201" customFormat="false" ht="12.75" hidden="false" customHeight="true" outlineLevel="0" collapsed="false">
      <c r="A201" s="457" t="n">
        <v>35462</v>
      </c>
      <c r="B201" s="458"/>
      <c r="D201" s="459"/>
      <c r="E201" s="70"/>
      <c r="F201" s="70"/>
      <c r="G201" s="1"/>
      <c r="H201" s="1"/>
      <c r="I201" s="460"/>
      <c r="J201" s="456"/>
      <c r="K201" s="1"/>
      <c r="L201" s="1"/>
      <c r="M201" s="1"/>
      <c r="N201" s="1"/>
    </row>
    <row r="202" customFormat="false" ht="12.75" hidden="false" customHeight="true" outlineLevel="0" collapsed="false">
      <c r="A202" s="457" t="n">
        <v>35490</v>
      </c>
      <c r="B202" s="458"/>
      <c r="D202" s="459"/>
      <c r="E202" s="70"/>
      <c r="F202" s="70"/>
      <c r="G202" s="1"/>
      <c r="H202" s="1"/>
      <c r="I202" s="460"/>
      <c r="J202" s="456"/>
      <c r="K202" s="1"/>
      <c r="L202" s="1"/>
      <c r="M202" s="1"/>
      <c r="N202" s="1"/>
    </row>
    <row r="203" customFormat="false" ht="12.75" hidden="false" customHeight="true" outlineLevel="0" collapsed="false">
      <c r="A203" s="457" t="n">
        <v>35521</v>
      </c>
      <c r="B203" s="462" t="n">
        <f aca="false">E87+E88</f>
        <v>0</v>
      </c>
      <c r="D203" s="459"/>
      <c r="E203" s="70"/>
      <c r="F203" s="70"/>
      <c r="G203" s="1"/>
      <c r="H203" s="1"/>
      <c r="I203" s="460"/>
      <c r="J203" s="456"/>
      <c r="K203" s="1"/>
      <c r="L203" s="1"/>
      <c r="M203" s="1"/>
      <c r="N203" s="1"/>
    </row>
    <row r="204" customFormat="false" ht="12.75" hidden="false" customHeight="true" outlineLevel="0" collapsed="false">
      <c r="A204" s="457" t="n">
        <v>35551</v>
      </c>
      <c r="B204" s="462"/>
      <c r="D204" s="459"/>
      <c r="E204" s="70"/>
      <c r="F204" s="70"/>
      <c r="G204" s="1"/>
      <c r="H204" s="1"/>
      <c r="I204" s="460"/>
      <c r="J204" s="456"/>
      <c r="K204" s="1"/>
      <c r="L204" s="1"/>
      <c r="M204" s="1"/>
      <c r="N204" s="1"/>
    </row>
    <row r="205" customFormat="false" ht="12.75" hidden="false" customHeight="true" outlineLevel="0" collapsed="false">
      <c r="A205" s="457" t="n">
        <v>35582</v>
      </c>
      <c r="B205" s="462"/>
      <c r="D205" s="459"/>
      <c r="E205" s="70"/>
      <c r="F205" s="70"/>
      <c r="G205" s="1"/>
      <c r="H205" s="1"/>
      <c r="I205" s="460"/>
      <c r="J205" s="456"/>
      <c r="K205" s="1"/>
      <c r="L205" s="1"/>
      <c r="M205" s="1"/>
      <c r="N205" s="1"/>
    </row>
    <row r="206" customFormat="false" ht="12.75" hidden="false" customHeight="true" outlineLevel="0" collapsed="false">
      <c r="A206" s="457" t="n">
        <v>35612</v>
      </c>
      <c r="B206" s="462"/>
      <c r="D206" s="459"/>
      <c r="E206" s="70"/>
      <c r="F206" s="70"/>
      <c r="G206" s="1"/>
      <c r="H206" s="1"/>
      <c r="I206" s="460"/>
      <c r="J206" s="456"/>
      <c r="K206" s="1"/>
      <c r="L206" s="1"/>
      <c r="M206" s="1"/>
      <c r="N206" s="1"/>
    </row>
    <row r="207" customFormat="false" ht="12.75" hidden="false" customHeight="true" outlineLevel="0" collapsed="false">
      <c r="A207" s="457" t="n">
        <v>35643</v>
      </c>
      <c r="B207" s="462"/>
      <c r="D207" s="459"/>
      <c r="E207" s="70"/>
      <c r="F207" s="70"/>
      <c r="G207" s="1"/>
      <c r="H207" s="1"/>
      <c r="I207" s="460"/>
      <c r="J207" s="456"/>
      <c r="K207" s="1"/>
      <c r="L207" s="1"/>
      <c r="M207" s="1"/>
      <c r="N207" s="1"/>
    </row>
    <row r="208" customFormat="false" ht="12.75" hidden="false" customHeight="true" outlineLevel="0" collapsed="false">
      <c r="A208" s="457" t="n">
        <v>35674</v>
      </c>
      <c r="B208" s="462"/>
      <c r="D208" s="459"/>
      <c r="E208" s="70"/>
      <c r="F208" s="70"/>
      <c r="G208" s="1"/>
      <c r="H208" s="1"/>
      <c r="I208" s="460"/>
      <c r="J208" s="456"/>
      <c r="K208" s="1"/>
      <c r="L208" s="1"/>
      <c r="M208" s="1"/>
      <c r="N208" s="1"/>
    </row>
    <row r="209" customFormat="false" ht="12.75" hidden="false" customHeight="true" outlineLevel="0" collapsed="false">
      <c r="A209" s="457" t="n">
        <v>35704</v>
      </c>
      <c r="B209" s="462"/>
      <c r="D209" s="459"/>
      <c r="E209" s="70"/>
      <c r="F209" s="70"/>
      <c r="G209" s="1"/>
      <c r="H209" s="1"/>
      <c r="I209" s="460"/>
      <c r="J209" s="456"/>
      <c r="K209" s="1"/>
      <c r="L209" s="1"/>
      <c r="M209" s="1"/>
      <c r="N209" s="1"/>
    </row>
    <row r="210" customFormat="false" ht="12.75" hidden="false" customHeight="true" outlineLevel="0" collapsed="false">
      <c r="A210" s="457" t="n">
        <v>35735</v>
      </c>
      <c r="B210" s="462"/>
      <c r="D210" s="459"/>
      <c r="E210" s="70"/>
      <c r="F210" s="70"/>
      <c r="G210" s="1"/>
      <c r="H210" s="1"/>
      <c r="I210" s="460"/>
      <c r="J210" s="456"/>
      <c r="K210" s="1"/>
      <c r="L210" s="1"/>
      <c r="M210" s="1"/>
      <c r="N210" s="1"/>
    </row>
    <row r="211" customFormat="false" ht="12.75" hidden="false" customHeight="true" outlineLevel="0" collapsed="false">
      <c r="A211" s="457" t="n">
        <v>35765</v>
      </c>
      <c r="B211" s="462"/>
      <c r="D211" s="459"/>
      <c r="E211" s="70"/>
      <c r="F211" s="70"/>
      <c r="G211" s="1"/>
      <c r="H211" s="1"/>
      <c r="I211" s="460"/>
      <c r="J211" s="456"/>
      <c r="K211" s="1"/>
      <c r="L211" s="1"/>
      <c r="M211" s="1"/>
      <c r="N211" s="1"/>
    </row>
    <row r="212" customFormat="false" ht="12.75" hidden="false" customHeight="true" outlineLevel="0" collapsed="false">
      <c r="A212" s="457" t="n">
        <v>35796</v>
      </c>
      <c r="B212" s="456"/>
      <c r="D212" s="459"/>
      <c r="E212" s="70"/>
      <c r="F212" s="70"/>
      <c r="G212" s="1"/>
      <c r="H212" s="1"/>
      <c r="I212" s="460"/>
      <c r="J212" s="456"/>
      <c r="K212" s="1"/>
      <c r="L212" s="1"/>
      <c r="M212" s="1"/>
      <c r="N212" s="1"/>
    </row>
    <row r="213" customFormat="false" ht="12.75" hidden="false" customHeight="true" outlineLevel="0" collapsed="false">
      <c r="A213" s="457" t="n">
        <v>35827</v>
      </c>
      <c r="B213" s="456" t="n">
        <f aca="false">E87+E88+E99</f>
        <v>0</v>
      </c>
      <c r="D213" s="459"/>
      <c r="E213" s="70"/>
      <c r="F213" s="70"/>
      <c r="G213" s="1"/>
      <c r="H213" s="1"/>
      <c r="I213" s="460"/>
      <c r="J213" s="456"/>
      <c r="K213" s="1"/>
      <c r="L213" s="1"/>
      <c r="M213" s="1"/>
      <c r="N213" s="1"/>
    </row>
    <row r="214" customFormat="false" ht="12.75" hidden="false" customHeight="true" outlineLevel="0" collapsed="false">
      <c r="A214" s="457" t="n">
        <v>35855</v>
      </c>
      <c r="B214" s="456"/>
      <c r="D214" s="459"/>
      <c r="E214" s="70"/>
      <c r="F214" s="70"/>
      <c r="G214" s="1"/>
      <c r="H214" s="1"/>
      <c r="I214" s="460"/>
      <c r="J214" s="456"/>
      <c r="K214" s="1"/>
      <c r="L214" s="1"/>
      <c r="M214" s="1"/>
      <c r="N214" s="1"/>
    </row>
    <row r="215" customFormat="false" ht="12.75" hidden="false" customHeight="true" outlineLevel="0" collapsed="false">
      <c r="A215" s="457" t="n">
        <v>35886</v>
      </c>
      <c r="B215" s="456"/>
      <c r="D215" s="459"/>
      <c r="E215" s="70"/>
      <c r="F215" s="70"/>
      <c r="G215" s="1"/>
      <c r="H215" s="1"/>
      <c r="I215" s="460"/>
      <c r="J215" s="456"/>
      <c r="K215" s="1"/>
      <c r="L215" s="1"/>
      <c r="M215" s="1"/>
      <c r="N215" s="1"/>
    </row>
    <row r="216" customFormat="false" ht="12.75" hidden="false" customHeight="true" outlineLevel="0" collapsed="false">
      <c r="A216" s="457" t="n">
        <v>35916</v>
      </c>
      <c r="B216" s="456"/>
      <c r="D216" s="459"/>
      <c r="E216" s="70"/>
      <c r="F216" s="70"/>
      <c r="G216" s="1"/>
      <c r="H216" s="1"/>
      <c r="I216" s="460"/>
      <c r="J216" s="456"/>
      <c r="K216" s="1"/>
      <c r="L216" s="1"/>
      <c r="M216" s="1"/>
      <c r="N216" s="1"/>
    </row>
    <row r="217" customFormat="false" ht="12.75" hidden="false" customHeight="true" outlineLevel="0" collapsed="false">
      <c r="A217" s="457" t="n">
        <v>35947</v>
      </c>
      <c r="B217" s="456"/>
      <c r="D217" s="459"/>
      <c r="E217" s="70"/>
      <c r="F217" s="70"/>
      <c r="G217" s="1"/>
      <c r="H217" s="1"/>
      <c r="I217" s="460"/>
      <c r="J217" s="456"/>
      <c r="K217" s="1"/>
      <c r="L217" s="1"/>
      <c r="M217" s="1"/>
      <c r="N217" s="1"/>
    </row>
    <row r="218" customFormat="false" ht="12.75" hidden="false" customHeight="true" outlineLevel="0" collapsed="false">
      <c r="A218" s="457"/>
      <c r="B218" s="456"/>
      <c r="D218" s="459"/>
      <c r="E218" s="70"/>
      <c r="F218" s="70"/>
      <c r="G218" s="1"/>
      <c r="H218" s="1"/>
      <c r="I218" s="460"/>
      <c r="J218" s="456"/>
      <c r="K218" s="1"/>
      <c r="L218" s="1"/>
      <c r="M218" s="1"/>
      <c r="N218" s="1"/>
    </row>
    <row r="219" customFormat="false" ht="12.75" hidden="false" customHeight="true" outlineLevel="0" collapsed="false">
      <c r="A219" s="457"/>
      <c r="B219" s="463"/>
      <c r="D219" s="459"/>
      <c r="E219" s="70"/>
      <c r="F219" s="70"/>
      <c r="G219" s="1"/>
      <c r="H219" s="1"/>
      <c r="I219" s="460"/>
      <c r="J219" s="463"/>
      <c r="K219" s="1"/>
      <c r="L219" s="1"/>
      <c r="M219" s="1"/>
      <c r="N219" s="1"/>
    </row>
    <row r="220" customFormat="false" ht="12.75" hidden="false" customHeight="true" outlineLevel="0" collapsed="false">
      <c r="A220" s="464" t="s">
        <v>76</v>
      </c>
      <c r="B220" s="465" t="n">
        <f aca="false">SUM(B187:B219)</f>
        <v>0</v>
      </c>
      <c r="D220" s="466"/>
      <c r="E220" s="70"/>
      <c r="F220" s="70"/>
      <c r="G220" s="1"/>
      <c r="H220" s="1"/>
      <c r="I220" s="467" t="s">
        <v>268</v>
      </c>
      <c r="J220" s="465" t="n">
        <f aca="false">SUM(J187:J219)</f>
        <v>0</v>
      </c>
      <c r="K220" s="1"/>
      <c r="L220" s="1"/>
      <c r="M220" s="1"/>
      <c r="N220" s="1"/>
    </row>
    <row r="221" customFormat="false" ht="12.75" hidden="false" customHeight="true" outlineLevel="0" collapsed="false">
      <c r="A221" s="468"/>
      <c r="B221" s="434"/>
      <c r="D221" s="469"/>
      <c r="E221" s="432"/>
      <c r="F221" s="432"/>
      <c r="G221" s="432"/>
      <c r="H221" s="432"/>
      <c r="I221" s="432"/>
      <c r="J221" s="434"/>
      <c r="K221" s="1"/>
      <c r="L221" s="1"/>
      <c r="M221" s="1"/>
      <c r="N221" s="1"/>
    </row>
    <row r="222" customFormat="false" ht="12.75" hidden="false" customHeight="true" outlineLevel="0" collapsed="false">
      <c r="A222" s="70"/>
      <c r="B222" s="70"/>
      <c r="D222" s="176"/>
      <c r="E222" s="70"/>
      <c r="F222" s="70"/>
      <c r="G222" s="70"/>
      <c r="H222" s="70"/>
      <c r="I222" s="70"/>
      <c r="J222" s="70"/>
      <c r="K222" s="1"/>
      <c r="L222" s="1"/>
      <c r="M222" s="1"/>
      <c r="N222" s="1"/>
    </row>
    <row r="223" customFormat="false" ht="12.75" hidden="false" customHeight="true" outlineLevel="0" collapsed="false">
      <c r="A223" s="70"/>
      <c r="B223" s="70"/>
      <c r="D223" s="176"/>
      <c r="E223" s="70"/>
      <c r="F223" s="70"/>
      <c r="G223" s="70"/>
      <c r="H223" s="70"/>
      <c r="I223" s="70"/>
      <c r="J223" s="70"/>
      <c r="K223" s="1"/>
      <c r="L223" s="1"/>
      <c r="M223" s="1"/>
      <c r="N223" s="1"/>
    </row>
    <row r="224" customFormat="false" ht="12.75" hidden="false" customHeight="true" outlineLevel="0" collapsed="false">
      <c r="A224" s="1"/>
      <c r="B224" s="1"/>
      <c r="C224" s="1"/>
      <c r="D224" s="1"/>
      <c r="E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</row>
    <row r="225" customFormat="false" ht="12.75" hidden="false" customHeight="true" outlineLevel="0" collapsed="false">
      <c r="A225" s="470" t="s">
        <v>269</v>
      </c>
      <c r="B225" s="471"/>
      <c r="C225" s="471"/>
      <c r="D225" s="471"/>
      <c r="E225" s="471"/>
      <c r="F225" s="471"/>
      <c r="G225" s="471"/>
      <c r="H225" s="471"/>
      <c r="I225" s="471"/>
      <c r="J225" s="471"/>
      <c r="K225" s="471"/>
      <c r="L225" s="471"/>
      <c r="M225" s="472"/>
      <c r="N225" s="70"/>
      <c r="P225" s="1"/>
      <c r="Q225" s="1"/>
      <c r="R225" s="1"/>
      <c r="S225" s="1"/>
    </row>
    <row r="226" customFormat="false" ht="12.75" hidden="false" customHeight="true" outlineLevel="0" collapsed="false">
      <c r="A226" s="473" t="s">
        <v>265</v>
      </c>
      <c r="B226" s="474" t="s">
        <v>270</v>
      </c>
      <c r="C226" s="475" t="s">
        <v>271</v>
      </c>
      <c r="D226" s="476" t="s">
        <v>266</v>
      </c>
      <c r="E226" s="476"/>
      <c r="F226" s="476"/>
      <c r="G226" s="476"/>
      <c r="H226" s="476"/>
      <c r="I226" s="476"/>
      <c r="J226" s="476"/>
      <c r="K226" s="476"/>
      <c r="L226" s="476"/>
      <c r="M226" s="477" t="s">
        <v>264</v>
      </c>
      <c r="N226" s="1"/>
      <c r="P226" s="1"/>
      <c r="Q226" s="1"/>
      <c r="R226" s="1"/>
      <c r="S226" s="1"/>
    </row>
    <row r="227" customFormat="false" ht="12.75" hidden="false" customHeight="true" outlineLevel="0" collapsed="false">
      <c r="A227" s="478"/>
      <c r="B227" s="479"/>
      <c r="C227" s="460"/>
      <c r="D227" s="70"/>
      <c r="E227" s="70"/>
      <c r="F227" s="70"/>
      <c r="G227" s="70"/>
      <c r="H227" s="70"/>
      <c r="I227" s="70"/>
      <c r="J227" s="70"/>
      <c r="K227" s="70"/>
      <c r="L227" s="70"/>
      <c r="M227" s="480"/>
      <c r="N227" s="1"/>
      <c r="P227" s="1"/>
      <c r="Q227" s="1"/>
      <c r="R227" s="1"/>
      <c r="S227" s="1"/>
    </row>
    <row r="228" customFormat="false" ht="12.75" hidden="false" customHeight="true" outlineLevel="0" collapsed="false">
      <c r="A228" s="478"/>
      <c r="B228" s="479"/>
      <c r="C228" s="460"/>
      <c r="D228" s="70"/>
      <c r="E228" s="70"/>
      <c r="F228" s="70"/>
      <c r="G228" s="70"/>
      <c r="H228" s="70"/>
      <c r="I228" s="70"/>
      <c r="J228" s="70"/>
      <c r="K228" s="70"/>
      <c r="L228" s="70"/>
      <c r="M228" s="480"/>
      <c r="N228" s="1"/>
      <c r="P228" s="1"/>
      <c r="Q228" s="1"/>
      <c r="R228" s="1"/>
      <c r="S228" s="1"/>
    </row>
    <row r="229" customFormat="false" ht="12.75" hidden="false" customHeight="true" outlineLevel="0" collapsed="false">
      <c r="A229" s="478"/>
      <c r="B229" s="479"/>
      <c r="C229" s="460"/>
      <c r="D229" s="70"/>
      <c r="E229" s="70"/>
      <c r="F229" s="70"/>
      <c r="G229" s="70"/>
      <c r="H229" s="70"/>
      <c r="I229" s="70"/>
      <c r="J229" s="70"/>
      <c r="K229" s="70"/>
      <c r="L229" s="70"/>
      <c r="M229" s="480"/>
      <c r="N229" s="1"/>
      <c r="P229" s="1"/>
      <c r="Q229" s="1"/>
      <c r="R229" s="1"/>
      <c r="S229" s="1"/>
    </row>
    <row r="230" customFormat="false" ht="12.75" hidden="false" customHeight="true" outlineLevel="0" collapsed="false">
      <c r="A230" s="478"/>
      <c r="B230" s="479"/>
      <c r="C230" s="460"/>
      <c r="D230" s="70"/>
      <c r="E230" s="70"/>
      <c r="F230" s="70"/>
      <c r="G230" s="70"/>
      <c r="H230" s="70"/>
      <c r="I230" s="70"/>
      <c r="J230" s="70"/>
      <c r="K230" s="70"/>
      <c r="L230" s="70"/>
      <c r="M230" s="480"/>
      <c r="N230" s="1"/>
      <c r="P230" s="1"/>
      <c r="Q230" s="1"/>
      <c r="R230" s="1"/>
      <c r="S230" s="1"/>
    </row>
    <row r="231" customFormat="false" ht="12.75" hidden="false" customHeight="true" outlineLevel="0" collapsed="false">
      <c r="A231" s="478"/>
      <c r="B231" s="479"/>
      <c r="C231" s="460"/>
      <c r="D231" s="70"/>
      <c r="E231" s="70"/>
      <c r="F231" s="70"/>
      <c r="G231" s="70"/>
      <c r="H231" s="70"/>
      <c r="I231" s="70"/>
      <c r="J231" s="70"/>
      <c r="K231" s="70"/>
      <c r="L231" s="70"/>
      <c r="M231" s="480"/>
      <c r="N231" s="1"/>
      <c r="P231" s="1"/>
      <c r="Q231" s="1"/>
      <c r="R231" s="1"/>
      <c r="S231" s="1"/>
    </row>
    <row r="232" customFormat="false" ht="12.75" hidden="false" customHeight="true" outlineLevel="0" collapsed="false">
      <c r="A232" s="478"/>
      <c r="B232" s="479"/>
      <c r="C232" s="460"/>
      <c r="D232" s="70"/>
      <c r="E232" s="70"/>
      <c r="F232" s="70"/>
      <c r="G232" s="70"/>
      <c r="H232" s="70"/>
      <c r="I232" s="70"/>
      <c r="J232" s="70"/>
      <c r="K232" s="70"/>
      <c r="L232" s="70"/>
      <c r="M232" s="480"/>
      <c r="N232" s="1"/>
    </row>
    <row r="233" customFormat="false" ht="12.75" hidden="false" customHeight="true" outlineLevel="0" collapsed="false">
      <c r="A233" s="478"/>
      <c r="B233" s="479"/>
      <c r="C233" s="460"/>
      <c r="D233" s="70"/>
      <c r="E233" s="70"/>
      <c r="F233" s="70"/>
      <c r="G233" s="70"/>
      <c r="H233" s="70"/>
      <c r="I233" s="70"/>
      <c r="J233" s="70"/>
      <c r="K233" s="70"/>
      <c r="L233" s="70"/>
      <c r="M233" s="480"/>
      <c r="N233" s="1"/>
    </row>
    <row r="234" customFormat="false" ht="12.75" hidden="false" customHeight="true" outlineLevel="0" collapsed="false">
      <c r="A234" s="478"/>
      <c r="B234" s="479"/>
      <c r="C234" s="460"/>
      <c r="D234" s="70"/>
      <c r="E234" s="70"/>
      <c r="F234" s="70"/>
      <c r="G234" s="70"/>
      <c r="H234" s="70"/>
      <c r="I234" s="70"/>
      <c r="J234" s="70"/>
      <c r="K234" s="70"/>
      <c r="L234" s="70"/>
      <c r="M234" s="480"/>
      <c r="N234" s="1"/>
    </row>
    <row r="235" customFormat="false" ht="12.75" hidden="false" customHeight="true" outlineLevel="0" collapsed="false">
      <c r="A235" s="478"/>
      <c r="B235" s="479"/>
      <c r="C235" s="460"/>
      <c r="D235" s="70"/>
      <c r="E235" s="70"/>
      <c r="F235" s="70"/>
      <c r="G235" s="70"/>
      <c r="H235" s="70"/>
      <c r="I235" s="70"/>
      <c r="J235" s="70"/>
      <c r="K235" s="70"/>
      <c r="L235" s="70"/>
      <c r="M235" s="480"/>
      <c r="N235" s="1"/>
    </row>
    <row r="236" customFormat="false" ht="12.75" hidden="false" customHeight="true" outlineLevel="0" collapsed="false">
      <c r="A236" s="478"/>
      <c r="B236" s="479"/>
      <c r="C236" s="460"/>
      <c r="D236" s="70"/>
      <c r="E236" s="70"/>
      <c r="F236" s="70"/>
      <c r="G236" s="70"/>
      <c r="H236" s="70"/>
      <c r="I236" s="70"/>
      <c r="J236" s="70"/>
      <c r="K236" s="70"/>
      <c r="L236" s="70"/>
      <c r="M236" s="480"/>
      <c r="N236" s="1"/>
    </row>
    <row r="237" customFormat="false" ht="12.75" hidden="false" customHeight="true" outlineLevel="0" collapsed="false">
      <c r="A237" s="478"/>
      <c r="B237" s="479"/>
      <c r="C237" s="460"/>
      <c r="D237" s="70"/>
      <c r="E237" s="70"/>
      <c r="F237" s="70"/>
      <c r="G237" s="70"/>
      <c r="H237" s="70"/>
      <c r="I237" s="70"/>
      <c r="J237" s="70"/>
      <c r="K237" s="70"/>
      <c r="L237" s="70"/>
      <c r="M237" s="480"/>
      <c r="N237" s="1"/>
    </row>
    <row r="238" customFormat="false" ht="12.75" hidden="false" customHeight="true" outlineLevel="0" collapsed="false">
      <c r="A238" s="478"/>
      <c r="B238" s="479"/>
      <c r="C238" s="460"/>
      <c r="D238" s="70"/>
      <c r="E238" s="70"/>
      <c r="F238" s="70"/>
      <c r="G238" s="70"/>
      <c r="H238" s="70"/>
      <c r="I238" s="70"/>
      <c r="J238" s="70"/>
      <c r="K238" s="70"/>
      <c r="L238" s="70"/>
      <c r="M238" s="480"/>
      <c r="N238" s="1"/>
    </row>
    <row r="239" customFormat="false" ht="12.75" hidden="false" customHeight="true" outlineLevel="0" collapsed="false">
      <c r="A239" s="478"/>
      <c r="B239" s="479"/>
      <c r="C239" s="460"/>
      <c r="D239" s="70"/>
      <c r="E239" s="70"/>
      <c r="F239" s="70"/>
      <c r="G239" s="70"/>
      <c r="H239" s="70"/>
      <c r="I239" s="70"/>
      <c r="J239" s="70"/>
      <c r="K239" s="70"/>
      <c r="L239" s="70"/>
      <c r="M239" s="480"/>
      <c r="N239" s="1"/>
    </row>
    <row r="240" customFormat="false" ht="12.75" hidden="false" customHeight="true" outlineLevel="0" collapsed="false">
      <c r="A240" s="478"/>
      <c r="B240" s="479"/>
      <c r="C240" s="460"/>
      <c r="D240" s="70"/>
      <c r="E240" s="70"/>
      <c r="F240" s="70"/>
      <c r="G240" s="70"/>
      <c r="H240" s="70"/>
      <c r="I240" s="70"/>
      <c r="J240" s="70"/>
      <c r="K240" s="70"/>
      <c r="L240" s="70"/>
      <c r="M240" s="480"/>
      <c r="N240" s="1"/>
    </row>
    <row r="241" customFormat="false" ht="12.75" hidden="false" customHeight="true" outlineLevel="0" collapsed="false">
      <c r="A241" s="478"/>
      <c r="B241" s="481"/>
      <c r="C241" s="460"/>
      <c r="D241" s="70"/>
      <c r="E241" s="70"/>
      <c r="F241" s="70"/>
      <c r="G241" s="70"/>
      <c r="H241" s="70"/>
      <c r="I241" s="70"/>
      <c r="J241" s="70"/>
      <c r="K241" s="70"/>
      <c r="L241" s="70"/>
      <c r="M241" s="480"/>
      <c r="N241" s="1"/>
    </row>
    <row r="242" customFormat="false" ht="12.75" hidden="false" customHeight="true" outlineLevel="0" collapsed="false">
      <c r="A242" s="478"/>
      <c r="B242" s="481"/>
      <c r="C242" s="460"/>
      <c r="D242" s="70"/>
      <c r="E242" s="70"/>
      <c r="F242" s="70"/>
      <c r="G242" s="70"/>
      <c r="H242" s="70"/>
      <c r="I242" s="70"/>
      <c r="J242" s="70"/>
      <c r="K242" s="70"/>
      <c r="L242" s="70"/>
      <c r="M242" s="480"/>
      <c r="N242" s="1"/>
    </row>
    <row r="243" customFormat="false" ht="12.75" hidden="false" customHeight="true" outlineLevel="0" collapsed="false">
      <c r="A243" s="478"/>
      <c r="B243" s="481"/>
      <c r="C243" s="460"/>
      <c r="D243" s="70"/>
      <c r="E243" s="70"/>
      <c r="F243" s="70"/>
      <c r="G243" s="70"/>
      <c r="H243" s="70"/>
      <c r="I243" s="70"/>
      <c r="J243" s="70"/>
      <c r="K243" s="70"/>
      <c r="L243" s="70"/>
      <c r="M243" s="480"/>
      <c r="N243" s="1"/>
    </row>
    <row r="244" customFormat="false" ht="12.75" hidden="false" customHeight="true" outlineLevel="0" collapsed="false">
      <c r="A244" s="478"/>
      <c r="B244" s="482"/>
      <c r="C244" s="460"/>
      <c r="D244" s="70"/>
      <c r="E244" s="70"/>
      <c r="F244" s="70"/>
      <c r="G244" s="70"/>
      <c r="H244" s="70"/>
      <c r="I244" s="70"/>
      <c r="J244" s="70"/>
      <c r="K244" s="70"/>
      <c r="L244" s="70"/>
      <c r="M244" s="480"/>
      <c r="N244" s="1"/>
    </row>
    <row r="245" customFormat="false" ht="12.75" hidden="false" customHeight="true" outlineLevel="0" collapsed="false">
      <c r="A245" s="478"/>
      <c r="B245" s="482"/>
      <c r="C245" s="460"/>
      <c r="D245" s="70"/>
      <c r="E245" s="70"/>
      <c r="F245" s="70"/>
      <c r="G245" s="70"/>
      <c r="H245" s="70"/>
      <c r="I245" s="70"/>
      <c r="J245" s="70"/>
      <c r="K245" s="70"/>
      <c r="L245" s="70"/>
      <c r="M245" s="480"/>
      <c r="N245" s="1"/>
    </row>
    <row r="246" customFormat="false" ht="12.75" hidden="false" customHeight="true" outlineLevel="0" collapsed="false">
      <c r="A246" s="478"/>
      <c r="B246" s="482"/>
      <c r="C246" s="460"/>
      <c r="D246" s="70"/>
      <c r="E246" s="70"/>
      <c r="F246" s="70"/>
      <c r="G246" s="70"/>
      <c r="H246" s="70"/>
      <c r="I246" s="70"/>
      <c r="J246" s="70"/>
      <c r="K246" s="70"/>
      <c r="L246" s="70"/>
      <c r="M246" s="480"/>
      <c r="N246" s="1"/>
    </row>
    <row r="247" customFormat="false" ht="12.75" hidden="false" customHeight="true" outlineLevel="0" collapsed="false">
      <c r="A247" s="478"/>
      <c r="B247" s="482"/>
      <c r="C247" s="460"/>
      <c r="D247" s="70"/>
      <c r="E247" s="70"/>
      <c r="F247" s="70"/>
      <c r="G247" s="70"/>
      <c r="H247" s="70"/>
      <c r="I247" s="70"/>
      <c r="J247" s="70"/>
      <c r="K247" s="70"/>
      <c r="L247" s="70"/>
      <c r="M247" s="480"/>
      <c r="N247" s="1"/>
    </row>
    <row r="248" customFormat="false" ht="12.75" hidden="false" customHeight="true" outlineLevel="0" collapsed="false">
      <c r="A248" s="478"/>
      <c r="B248" s="482"/>
      <c r="C248" s="460"/>
      <c r="D248" s="70"/>
      <c r="E248" s="70"/>
      <c r="F248" s="70"/>
      <c r="G248" s="70"/>
      <c r="H248" s="70"/>
      <c r="I248" s="70"/>
      <c r="J248" s="70"/>
      <c r="K248" s="70"/>
      <c r="L248" s="70"/>
      <c r="M248" s="480"/>
      <c r="N248" s="1"/>
    </row>
    <row r="249" customFormat="false" ht="12.75" hidden="false" customHeight="true" outlineLevel="0" collapsed="false">
      <c r="A249" s="478"/>
      <c r="B249" s="482"/>
      <c r="C249" s="460"/>
      <c r="D249" s="70"/>
      <c r="E249" s="70"/>
      <c r="F249" s="70"/>
      <c r="G249" s="70"/>
      <c r="H249" s="70"/>
      <c r="I249" s="70"/>
      <c r="J249" s="70"/>
      <c r="K249" s="70"/>
      <c r="L249" s="70"/>
      <c r="M249" s="480"/>
      <c r="N249" s="1"/>
    </row>
    <row r="250" customFormat="false" ht="12.75" hidden="false" customHeight="true" outlineLevel="0" collapsed="false">
      <c r="A250" s="478"/>
      <c r="B250" s="483"/>
      <c r="C250" s="460"/>
      <c r="D250" s="70"/>
      <c r="E250" s="70"/>
      <c r="F250" s="70"/>
      <c r="G250" s="70"/>
      <c r="H250" s="70"/>
      <c r="I250" s="70"/>
      <c r="J250" s="70"/>
      <c r="K250" s="70"/>
      <c r="L250" s="467" t="s">
        <v>272</v>
      </c>
      <c r="M250" s="484" t="n">
        <f aca="false">SUM(M227:M249)</f>
        <v>0</v>
      </c>
      <c r="N250" s="1"/>
    </row>
    <row r="251" customFormat="false" ht="12.75" hidden="false" customHeight="true" outlineLevel="0" collapsed="false">
      <c r="A251" s="430"/>
      <c r="B251" s="432"/>
      <c r="C251" s="432"/>
      <c r="D251" s="432"/>
      <c r="E251" s="432"/>
      <c r="F251" s="432"/>
      <c r="G251" s="432"/>
      <c r="H251" s="432"/>
      <c r="I251" s="432"/>
      <c r="J251" s="432"/>
      <c r="K251" s="432"/>
      <c r="L251" s="432"/>
      <c r="M251" s="434"/>
      <c r="N251" s="1"/>
    </row>
    <row r="252" customFormat="false" ht="12.75" hidden="false" customHeight="true" outlineLevel="0" collapsed="false"/>
    <row r="253" customFormat="false" ht="12.75" hidden="false" customHeight="true" outlineLevel="0" collapsed="false"/>
    <row r="254" customFormat="false" ht="12.75" hidden="false" customHeight="true" outlineLevel="0" collapsed="false">
      <c r="D254" s="1"/>
      <c r="E254" s="1"/>
      <c r="F254" s="1"/>
      <c r="G254" s="213"/>
      <c r="H254" s="213"/>
    </row>
    <row r="255" customFormat="false" ht="12.75" hidden="false" customHeight="true" outlineLevel="0" collapsed="false">
      <c r="A255" s="485" t="s">
        <v>273</v>
      </c>
      <c r="B255" s="486"/>
      <c r="C255" s="486"/>
      <c r="D255" s="486"/>
      <c r="E255" s="486"/>
      <c r="F255" s="487"/>
      <c r="G255" s="213"/>
      <c r="H255" s="213"/>
      <c r="I255" s="213"/>
      <c r="J255" s="213"/>
      <c r="K255" s="213"/>
      <c r="L255" s="213"/>
      <c r="M255" s="213"/>
      <c r="N255" s="213"/>
      <c r="O255" s="213"/>
    </row>
    <row r="256" customFormat="false" ht="12.75" hidden="false" customHeight="true" outlineLevel="0" collapsed="false">
      <c r="A256" s="488" t="s">
        <v>274</v>
      </c>
      <c r="B256" s="489" t="s">
        <v>265</v>
      </c>
      <c r="C256" s="490" t="s">
        <v>270</v>
      </c>
      <c r="D256" s="491" t="s">
        <v>271</v>
      </c>
      <c r="E256" s="491"/>
      <c r="F256" s="492" t="s">
        <v>264</v>
      </c>
      <c r="G256" s="493"/>
      <c r="H256" s="493"/>
      <c r="I256" s="213"/>
      <c r="J256" s="213"/>
      <c r="K256" s="213"/>
      <c r="L256" s="213"/>
      <c r="M256" s="213"/>
      <c r="N256" s="213"/>
      <c r="O256" s="213"/>
    </row>
    <row r="257" customFormat="false" ht="12.75" hidden="false" customHeight="true" outlineLevel="0" collapsed="false">
      <c r="A257" s="494"/>
      <c r="B257" s="165"/>
      <c r="C257" s="495"/>
      <c r="D257" s="70"/>
      <c r="E257" s="496"/>
      <c r="F257" s="497"/>
      <c r="G257" s="493"/>
      <c r="H257" s="493"/>
      <c r="I257" s="493"/>
      <c r="J257" s="493"/>
      <c r="K257" s="493"/>
      <c r="L257" s="493"/>
      <c r="M257" s="493"/>
      <c r="N257" s="493"/>
      <c r="O257" s="493"/>
    </row>
    <row r="258" customFormat="false" ht="12.75" hidden="false" customHeight="true" outlineLevel="0" collapsed="false">
      <c r="A258" s="494"/>
      <c r="B258" s="165"/>
      <c r="C258" s="213"/>
      <c r="D258" s="246"/>
      <c r="E258" s="496"/>
      <c r="F258" s="498"/>
      <c r="G258" s="213"/>
      <c r="H258" s="213"/>
      <c r="I258" s="493"/>
      <c r="J258" s="493"/>
      <c r="K258" s="493"/>
      <c r="L258" s="493"/>
      <c r="M258" s="493"/>
      <c r="N258" s="493"/>
      <c r="O258" s="493"/>
    </row>
    <row r="259" customFormat="false" ht="12.75" hidden="false" customHeight="true" outlineLevel="0" collapsed="false">
      <c r="A259" s="494"/>
      <c r="B259" s="165"/>
      <c r="C259" s="213"/>
      <c r="D259" s="246"/>
      <c r="E259" s="496"/>
      <c r="F259" s="499"/>
      <c r="G259" s="213"/>
      <c r="H259" s="213"/>
      <c r="I259" s="213"/>
      <c r="J259" s="213"/>
      <c r="K259" s="213"/>
      <c r="L259" s="213"/>
      <c r="M259" s="213"/>
      <c r="N259" s="213"/>
      <c r="O259" s="213"/>
    </row>
    <row r="260" customFormat="false" ht="12.75" hidden="false" customHeight="true" outlineLevel="0" collapsed="false">
      <c r="A260" s="494"/>
      <c r="B260" s="165"/>
      <c r="C260" s="213"/>
      <c r="D260" s="246"/>
      <c r="E260" s="496"/>
      <c r="F260" s="499"/>
      <c r="G260" s="213"/>
      <c r="H260" s="213"/>
      <c r="I260" s="213"/>
      <c r="J260" s="213"/>
      <c r="K260" s="213"/>
      <c r="L260" s="213"/>
      <c r="M260" s="213"/>
      <c r="N260" s="213"/>
      <c r="O260" s="213"/>
    </row>
    <row r="261" customFormat="false" ht="12.75" hidden="false" customHeight="true" outlineLevel="0" collapsed="false">
      <c r="A261" s="494"/>
      <c r="B261" s="165"/>
      <c r="C261" s="213"/>
      <c r="D261" s="246"/>
      <c r="E261" s="496"/>
      <c r="F261" s="499"/>
      <c r="G261" s="213"/>
      <c r="H261" s="213"/>
      <c r="I261" s="213"/>
      <c r="J261" s="213"/>
      <c r="K261" s="213"/>
      <c r="L261" s="213"/>
      <c r="M261" s="213"/>
      <c r="N261" s="213"/>
      <c r="O261" s="213"/>
    </row>
    <row r="262" customFormat="false" ht="12.75" hidden="false" customHeight="true" outlineLevel="0" collapsed="false">
      <c r="A262" s="494"/>
      <c r="B262" s="165"/>
      <c r="C262" s="213"/>
      <c r="D262" s="246"/>
      <c r="E262" s="496"/>
      <c r="F262" s="499"/>
      <c r="G262" s="213"/>
      <c r="H262" s="213"/>
      <c r="I262" s="213"/>
      <c r="J262" s="213"/>
      <c r="K262" s="213"/>
      <c r="L262" s="213"/>
      <c r="M262" s="213"/>
      <c r="N262" s="213"/>
      <c r="O262" s="213"/>
    </row>
    <row r="263" customFormat="false" ht="12.75" hidden="false" customHeight="true" outlineLevel="0" collapsed="false">
      <c r="A263" s="494"/>
      <c r="B263" s="165"/>
      <c r="C263" s="213"/>
      <c r="D263" s="246"/>
      <c r="E263" s="496"/>
      <c r="F263" s="499"/>
      <c r="G263" s="213"/>
      <c r="H263" s="213"/>
      <c r="I263" s="213"/>
      <c r="J263" s="213"/>
      <c r="K263" s="213"/>
      <c r="L263" s="213"/>
      <c r="M263" s="213"/>
      <c r="N263" s="213"/>
      <c r="O263" s="213"/>
    </row>
    <row r="264" customFormat="false" ht="12.75" hidden="false" customHeight="true" outlineLevel="0" collapsed="false">
      <c r="A264" s="494"/>
      <c r="B264" s="165"/>
      <c r="C264" s="213"/>
      <c r="D264" s="246"/>
      <c r="E264" s="496"/>
      <c r="F264" s="499"/>
      <c r="G264" s="213"/>
      <c r="H264" s="213"/>
      <c r="I264" s="213"/>
      <c r="J264" s="213"/>
      <c r="K264" s="213"/>
      <c r="L264" s="213"/>
      <c r="M264" s="213"/>
      <c r="N264" s="213"/>
      <c r="O264" s="213"/>
    </row>
    <row r="265" customFormat="false" ht="12.75" hidden="false" customHeight="true" outlineLevel="0" collapsed="false">
      <c r="A265" s="494"/>
      <c r="B265" s="165"/>
      <c r="C265" s="213"/>
      <c r="D265" s="246"/>
      <c r="E265" s="496"/>
      <c r="F265" s="499"/>
      <c r="G265" s="213"/>
      <c r="H265" s="213"/>
      <c r="I265" s="213"/>
      <c r="J265" s="213"/>
      <c r="K265" s="213"/>
      <c r="L265" s="213"/>
      <c r="M265" s="213"/>
      <c r="N265" s="213"/>
      <c r="O265" s="213"/>
    </row>
    <row r="266" customFormat="false" ht="12.75" hidden="false" customHeight="true" outlineLevel="0" collapsed="false">
      <c r="A266" s="494"/>
      <c r="B266" s="165"/>
      <c r="C266" s="213"/>
      <c r="D266" s="246"/>
      <c r="E266" s="496"/>
      <c r="F266" s="499"/>
      <c r="G266" s="213"/>
      <c r="H266" s="213"/>
      <c r="I266" s="213"/>
      <c r="J266" s="213"/>
      <c r="K266" s="213"/>
      <c r="L266" s="213"/>
      <c r="M266" s="213"/>
      <c r="N266" s="213"/>
      <c r="O266" s="213"/>
    </row>
    <row r="267" customFormat="false" ht="12.75" hidden="false" customHeight="true" outlineLevel="0" collapsed="false">
      <c r="A267" s="494"/>
      <c r="B267" s="165"/>
      <c r="C267" s="213"/>
      <c r="D267" s="246"/>
      <c r="E267" s="496"/>
      <c r="F267" s="499"/>
      <c r="G267" s="213"/>
      <c r="H267" s="213"/>
      <c r="I267" s="213"/>
      <c r="J267" s="213"/>
      <c r="K267" s="213"/>
      <c r="L267" s="213"/>
      <c r="M267" s="213"/>
      <c r="N267" s="213"/>
      <c r="O267" s="213"/>
    </row>
    <row r="268" customFormat="false" ht="12.75" hidden="false" customHeight="true" outlineLevel="0" collapsed="false">
      <c r="A268" s="494"/>
      <c r="B268" s="165"/>
      <c r="C268" s="213"/>
      <c r="D268" s="246"/>
      <c r="E268" s="496"/>
      <c r="F268" s="499"/>
      <c r="G268" s="213"/>
      <c r="H268" s="213"/>
      <c r="I268" s="213"/>
      <c r="J268" s="213"/>
      <c r="K268" s="213"/>
      <c r="L268" s="213"/>
      <c r="M268" s="213"/>
      <c r="N268" s="213"/>
      <c r="O268" s="213"/>
    </row>
    <row r="269" customFormat="false" ht="12.75" hidden="false" customHeight="true" outlineLevel="0" collapsed="false">
      <c r="A269" s="494"/>
      <c r="B269" s="165"/>
      <c r="C269" s="213"/>
      <c r="D269" s="246"/>
      <c r="E269" s="496"/>
      <c r="F269" s="499"/>
      <c r="G269" s="213"/>
      <c r="H269" s="213"/>
      <c r="I269" s="213"/>
      <c r="J269" s="213"/>
      <c r="K269" s="213"/>
      <c r="L269" s="213"/>
      <c r="M269" s="213"/>
      <c r="N269" s="213"/>
      <c r="O269" s="213"/>
    </row>
    <row r="270" customFormat="false" ht="12.75" hidden="false" customHeight="true" outlineLevel="0" collapsed="false">
      <c r="A270" s="494"/>
      <c r="B270" s="165"/>
      <c r="C270" s="213"/>
      <c r="D270" s="246"/>
      <c r="E270" s="496"/>
      <c r="F270" s="499"/>
      <c r="G270" s="213"/>
      <c r="H270" s="213"/>
      <c r="I270" s="213"/>
      <c r="J270" s="213"/>
      <c r="K270" s="213"/>
      <c r="L270" s="213"/>
      <c r="M270" s="213"/>
      <c r="N270" s="213"/>
      <c r="O270" s="213"/>
    </row>
    <row r="271" customFormat="false" ht="12.75" hidden="false" customHeight="true" outlineLevel="0" collapsed="false">
      <c r="A271" s="494"/>
      <c r="B271" s="165"/>
      <c r="C271" s="213"/>
      <c r="D271" s="246"/>
      <c r="E271" s="496"/>
      <c r="F271" s="499"/>
      <c r="G271" s="213"/>
      <c r="H271" s="213"/>
      <c r="I271" s="213"/>
      <c r="J271" s="213"/>
      <c r="K271" s="213"/>
      <c r="L271" s="213"/>
      <c r="M271" s="213"/>
      <c r="N271" s="213"/>
      <c r="O271" s="213"/>
    </row>
    <row r="272" customFormat="false" ht="12.75" hidden="false" customHeight="true" outlineLevel="0" collapsed="false">
      <c r="A272" s="494"/>
      <c r="B272" s="165"/>
      <c r="C272" s="213"/>
      <c r="D272" s="246"/>
      <c r="E272" s="496"/>
      <c r="F272" s="499"/>
      <c r="G272" s="213"/>
      <c r="H272" s="213"/>
      <c r="I272" s="213"/>
      <c r="J272" s="213"/>
      <c r="K272" s="213"/>
      <c r="L272" s="213"/>
      <c r="M272" s="213"/>
      <c r="N272" s="213"/>
      <c r="O272" s="213"/>
    </row>
    <row r="273" customFormat="false" ht="12.75" hidden="false" customHeight="true" outlineLevel="0" collapsed="false">
      <c r="A273" s="494"/>
      <c r="B273" s="165"/>
      <c r="C273" s="213"/>
      <c r="D273" s="246"/>
      <c r="E273" s="496"/>
      <c r="F273" s="499"/>
      <c r="G273" s="213"/>
      <c r="H273" s="213"/>
      <c r="I273" s="213"/>
      <c r="J273" s="213"/>
      <c r="K273" s="213"/>
      <c r="L273" s="213"/>
      <c r="M273" s="213"/>
      <c r="N273" s="213"/>
      <c r="O273" s="213"/>
    </row>
    <row r="274" customFormat="false" ht="12.75" hidden="false" customHeight="true" outlineLevel="0" collapsed="false">
      <c r="A274" s="494"/>
      <c r="B274" s="165"/>
      <c r="C274" s="213"/>
      <c r="D274" s="246"/>
      <c r="E274" s="496"/>
      <c r="F274" s="499"/>
      <c r="G274" s="213"/>
      <c r="H274" s="213"/>
      <c r="I274" s="213"/>
      <c r="J274" s="213"/>
      <c r="K274" s="213"/>
      <c r="L274" s="213"/>
      <c r="M274" s="213"/>
      <c r="N274" s="213"/>
      <c r="O274" s="213"/>
    </row>
    <row r="275" customFormat="false" ht="12.75" hidden="false" customHeight="true" outlineLevel="0" collapsed="false">
      <c r="A275" s="494"/>
      <c r="B275" s="165"/>
      <c r="C275" s="213"/>
      <c r="D275" s="213"/>
      <c r="E275" s="467" t="s">
        <v>275</v>
      </c>
      <c r="F275" s="500" t="n">
        <f aca="false">SUM(F257:F274)</f>
        <v>0</v>
      </c>
      <c r="G275" s="213"/>
      <c r="H275" s="213"/>
      <c r="I275" s="213"/>
      <c r="J275" s="213"/>
      <c r="K275" s="213"/>
      <c r="L275" s="213"/>
      <c r="M275" s="213"/>
      <c r="N275" s="213"/>
      <c r="O275" s="213"/>
    </row>
    <row r="276" customFormat="false" ht="12.75" hidden="false" customHeight="true" outlineLevel="0" collapsed="false">
      <c r="A276" s="501"/>
      <c r="B276" s="502"/>
      <c r="C276" s="503"/>
      <c r="D276" s="503"/>
      <c r="E276" s="504"/>
      <c r="F276" s="505"/>
      <c r="I276" s="213"/>
      <c r="J276" s="213"/>
      <c r="K276" s="213"/>
      <c r="L276" s="213"/>
      <c r="M276" s="213"/>
      <c r="N276" s="213"/>
      <c r="O276" s="213"/>
    </row>
    <row r="277" customFormat="false" ht="12.75" hidden="false" customHeight="true" outlineLevel="0" collapsed="false"/>
  </sheetData>
  <mergeCells count="11">
    <mergeCell ref="G6:H6"/>
    <mergeCell ref="F14:I14"/>
    <mergeCell ref="F34:G34"/>
    <mergeCell ref="A67:B67"/>
    <mergeCell ref="A120:B120"/>
    <mergeCell ref="C131:D131"/>
    <mergeCell ref="E131:G131"/>
    <mergeCell ref="D185:J185"/>
    <mergeCell ref="E186:I186"/>
    <mergeCell ref="D226:L226"/>
    <mergeCell ref="D256:E256"/>
  </mergeCells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drawing r:id="rId2"/>
  <legacyDrawing r:id="rId3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277"/>
  <sheetViews>
    <sheetView showFormulas="false" showGridLines="true" showRowColHeaders="true" showZeros="true" rightToLeft="false" tabSelected="false" showOutlineSymbols="true" defaultGridColor="true" view="normal" topLeftCell="S9" colorId="64" zoomScale="80" zoomScaleNormal="80" zoomScalePageLayoutView="100" workbookViewId="0">
      <selection pane="topLeft" activeCell="C174" activeCellId="0" sqref="C174:I174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49" width="25.41"/>
    <col collapsed="false" customWidth="true" hidden="false" outlineLevel="0" max="2" min="2" style="49" width="17.28"/>
    <col collapsed="false" customWidth="true" hidden="false" outlineLevel="0" max="3" min="3" style="49" width="14.41"/>
    <col collapsed="false" customWidth="true" hidden="false" outlineLevel="0" max="4" min="4" style="49" width="14.85"/>
    <col collapsed="false" customWidth="true" hidden="false" outlineLevel="0" max="5" min="5" style="49" width="17.28"/>
    <col collapsed="false" customWidth="true" hidden="false" outlineLevel="0" max="6" min="6" style="49" width="19.85"/>
    <col collapsed="false" customWidth="true" hidden="false" outlineLevel="0" max="7" min="7" style="49" width="16.99"/>
    <col collapsed="false" customWidth="true" hidden="false" outlineLevel="0" max="8" min="8" style="49" width="16.7"/>
    <col collapsed="false" customWidth="true" hidden="false" outlineLevel="0" max="9" min="9" style="49" width="19.85"/>
    <col collapsed="false" customWidth="true" hidden="false" outlineLevel="0" max="10" min="10" style="49" width="14.85"/>
    <col collapsed="false" customWidth="true" hidden="false" outlineLevel="0" max="11" min="11" style="49" width="16.84"/>
    <col collapsed="false" customWidth="true" hidden="false" outlineLevel="0" max="12" min="12" style="49" width="14.85"/>
    <col collapsed="false" customWidth="true" hidden="false" outlineLevel="0" max="13" min="13" style="49" width="15.28"/>
    <col collapsed="false" customWidth="true" hidden="false" outlineLevel="0" max="18" min="14" style="49" width="14.85"/>
    <col collapsed="false" customWidth="true" hidden="false" outlineLevel="0" max="19" min="19" style="49" width="20.85"/>
    <col collapsed="false" customWidth="true" hidden="false" outlineLevel="0" max="24" min="20" style="49" width="14.85"/>
    <col collapsed="false" customWidth="true" hidden="false" outlineLevel="0" max="25" min="25" style="49" width="15.41"/>
    <col collapsed="false" customWidth="true" hidden="false" outlineLevel="0" max="34" min="26" style="49" width="14.85"/>
    <col collapsed="false" customWidth="true" hidden="false" outlineLevel="0" max="35" min="35" style="49" width="13.85"/>
    <col collapsed="false" customWidth="true" hidden="false" outlineLevel="0" max="36" min="36" style="49" width="15.13"/>
    <col collapsed="false" customWidth="true" hidden="false" outlineLevel="0" max="37" min="37" style="49" width="16.13"/>
    <col collapsed="false" customWidth="true" hidden="false" outlineLevel="0" max="38" min="38" style="49" width="14.56"/>
    <col collapsed="false" customWidth="true" hidden="false" outlineLevel="0" max="39" min="39" style="49" width="11.99"/>
    <col collapsed="false" customWidth="true" hidden="false" outlineLevel="0" max="40" min="40" style="49" width="13.28"/>
    <col collapsed="false" customWidth="true" hidden="false" outlineLevel="0" max="41" min="41" style="49" width="11.56"/>
    <col collapsed="false" customWidth="true" hidden="false" outlineLevel="0" max="42" min="42" style="49" width="14.56"/>
    <col collapsed="false" customWidth="false" hidden="false" outlineLevel="0" max="257" min="43" style="49" width="9.14"/>
  </cols>
  <sheetData>
    <row r="1" customFormat="false" ht="18" hidden="false" customHeight="true" outlineLevel="0" collapsed="false">
      <c r="B1" s="120"/>
      <c r="C1" s="121"/>
      <c r="D1" s="122"/>
      <c r="E1" s="1" t="s">
        <v>102</v>
      </c>
      <c r="F1" s="1"/>
      <c r="G1" s="1"/>
      <c r="H1" s="1"/>
      <c r="I1" s="1"/>
      <c r="J1" s="1"/>
      <c r="K1" s="1"/>
      <c r="L1" s="1"/>
      <c r="M1" s="1"/>
      <c r="N1" s="1"/>
      <c r="O1" s="1"/>
      <c r="P1" s="1"/>
    </row>
    <row r="2" customFormat="false" ht="12.75" hidden="false" customHeight="true" outlineLevel="0" collapsed="false">
      <c r="A2" s="123" t="s">
        <v>103</v>
      </c>
      <c r="B2" s="124"/>
      <c r="D2" s="125"/>
      <c r="E2" s="98" t="s">
        <v>104</v>
      </c>
      <c r="F2" s="1"/>
      <c r="G2" s="1"/>
      <c r="H2" s="1"/>
      <c r="I2" s="1"/>
      <c r="J2" s="1"/>
      <c r="K2" s="1"/>
      <c r="L2" s="1"/>
      <c r="M2" s="1"/>
      <c r="N2" s="1"/>
      <c r="O2" s="1"/>
      <c r="P2" s="1"/>
      <c r="S2" s="1"/>
      <c r="T2" s="1"/>
      <c r="U2" s="1"/>
    </row>
    <row r="3" customFormat="false" ht="12.75" hidden="false" customHeight="true" outlineLevel="0" collapsed="false">
      <c r="A3" s="126" t="s">
        <v>105</v>
      </c>
      <c r="B3" s="127" t="s">
        <v>280</v>
      </c>
      <c r="C3" s="124"/>
      <c r="D3" s="128"/>
      <c r="E3" s="1" t="s">
        <v>107</v>
      </c>
      <c r="F3" s="1"/>
      <c r="G3" s="1"/>
      <c r="H3" s="1"/>
      <c r="I3" s="1"/>
      <c r="J3" s="1"/>
      <c r="K3" s="1"/>
      <c r="L3" s="1"/>
      <c r="M3" s="1"/>
      <c r="N3" s="1"/>
      <c r="O3" s="1"/>
      <c r="P3" s="1"/>
      <c r="S3" s="1"/>
      <c r="T3" s="1"/>
      <c r="U3" s="1"/>
    </row>
    <row r="4" customFormat="false" ht="12.75" hidden="false" customHeight="true" outlineLevel="0" collapsed="false">
      <c r="A4" s="126" t="s">
        <v>108</v>
      </c>
      <c r="B4" s="129" t="n">
        <f aca="false">'WSCC-N'!B4</f>
        <v>37165</v>
      </c>
      <c r="D4" s="130"/>
      <c r="E4" s="1" t="s">
        <v>109</v>
      </c>
      <c r="F4" s="1"/>
      <c r="G4" s="1"/>
      <c r="H4" s="1"/>
      <c r="I4" s="1"/>
      <c r="J4" s="131"/>
      <c r="K4" s="1"/>
      <c r="L4" s="1"/>
      <c r="M4" s="1"/>
      <c r="N4" s="1"/>
      <c r="O4" s="1"/>
      <c r="P4" s="1"/>
      <c r="S4" s="1"/>
      <c r="T4" s="1"/>
      <c r="U4" s="1"/>
    </row>
    <row r="5" customFormat="false" ht="12.75" hidden="false" customHeight="true" outlineLevel="0" collapsed="false">
      <c r="A5" s="126" t="s">
        <v>110</v>
      </c>
      <c r="B5" s="132" t="n">
        <f aca="false">'WSCC-N'!B5</f>
        <v>37195</v>
      </c>
      <c r="C5" s="133"/>
      <c r="J5" s="134"/>
      <c r="K5" s="1"/>
      <c r="S5" s="135"/>
      <c r="T5" s="135"/>
      <c r="U5" s="135"/>
      <c r="V5" s="135"/>
      <c r="W5" s="135"/>
      <c r="X5" s="135"/>
      <c r="Y5" s="135"/>
      <c r="Z5" s="135"/>
      <c r="AA5" s="135"/>
      <c r="AB5" s="135"/>
      <c r="AC5" s="136"/>
      <c r="AD5" s="136"/>
      <c r="AE5" s="136"/>
      <c r="AF5" s="136"/>
      <c r="AG5" s="136"/>
      <c r="AH5" s="136"/>
      <c r="AI5" s="136"/>
      <c r="AJ5" s="136"/>
    </row>
    <row r="6" customFormat="false" ht="12.75" hidden="false" customHeight="true" outlineLevel="0" collapsed="false">
      <c r="A6" s="137"/>
      <c r="B6" s="138"/>
      <c r="C6" s="133"/>
      <c r="D6" s="139" t="s">
        <v>111</v>
      </c>
      <c r="E6" s="1"/>
      <c r="F6" s="140" t="s">
        <v>112</v>
      </c>
      <c r="G6" s="141" t="s">
        <v>113</v>
      </c>
      <c r="H6" s="141"/>
      <c r="I6" s="142" t="s">
        <v>114</v>
      </c>
      <c r="J6" s="143"/>
      <c r="K6" s="1"/>
      <c r="L6" s="1"/>
      <c r="M6" s="1"/>
      <c r="N6" s="144" t="s">
        <v>115</v>
      </c>
      <c r="O6" s="144" t="s">
        <v>116</v>
      </c>
      <c r="P6" s="144" t="s">
        <v>117</v>
      </c>
      <c r="Q6" s="1"/>
      <c r="R6" s="1"/>
      <c r="S6" s="145"/>
      <c r="T6" s="146" t="s">
        <v>118</v>
      </c>
      <c r="U6" s="146" t="s">
        <v>118</v>
      </c>
      <c r="V6" s="147" t="s">
        <v>119</v>
      </c>
      <c r="W6" s="147" t="s">
        <v>120</v>
      </c>
      <c r="X6" s="147" t="s">
        <v>121</v>
      </c>
      <c r="Y6" s="147" t="s">
        <v>122</v>
      </c>
      <c r="Z6" s="147" t="s">
        <v>123</v>
      </c>
      <c r="AA6" s="147" t="s">
        <v>124</v>
      </c>
      <c r="AB6" s="147" t="s">
        <v>80</v>
      </c>
      <c r="AC6" s="147" t="s">
        <v>80</v>
      </c>
      <c r="AD6" s="147" t="s">
        <v>125</v>
      </c>
      <c r="AE6" s="147" t="s">
        <v>41</v>
      </c>
      <c r="AF6" s="147" t="s">
        <v>126</v>
      </c>
      <c r="AG6" s="147" t="s">
        <v>127</v>
      </c>
      <c r="AH6" s="147" t="s">
        <v>126</v>
      </c>
      <c r="AI6" s="147" t="s">
        <v>127</v>
      </c>
      <c r="AJ6" s="147" t="s">
        <v>128</v>
      </c>
    </row>
    <row r="7" customFormat="false" ht="12.75" hidden="false" customHeight="true" outlineLevel="0" collapsed="false">
      <c r="A7" s="148" t="s">
        <v>129</v>
      </c>
      <c r="C7" s="1"/>
      <c r="D7" s="149" t="s">
        <v>130</v>
      </c>
      <c r="E7" s="28" t="s">
        <v>131</v>
      </c>
      <c r="F7" s="150"/>
      <c r="G7" s="151" t="s">
        <v>126</v>
      </c>
      <c r="H7" s="152" t="s">
        <v>127</v>
      </c>
      <c r="I7" s="153" t="s">
        <v>126</v>
      </c>
      <c r="J7" s="154" t="s">
        <v>132</v>
      </c>
      <c r="K7" s="1"/>
      <c r="L7" s="1"/>
      <c r="M7" s="1"/>
      <c r="N7" s="144" t="s">
        <v>133</v>
      </c>
      <c r="O7" s="155"/>
      <c r="P7" s="155"/>
      <c r="Q7" s="1"/>
      <c r="R7" s="1"/>
      <c r="S7" s="156"/>
      <c r="T7" s="157" t="s">
        <v>134</v>
      </c>
      <c r="U7" s="157" t="s">
        <v>135</v>
      </c>
      <c r="V7" s="157" t="s">
        <v>136</v>
      </c>
      <c r="W7" s="157" t="s">
        <v>136</v>
      </c>
      <c r="X7" s="157"/>
      <c r="Y7" s="157" t="s">
        <v>81</v>
      </c>
      <c r="Z7" s="157" t="s">
        <v>81</v>
      </c>
      <c r="AA7" s="157"/>
      <c r="AB7" s="157" t="s">
        <v>137</v>
      </c>
      <c r="AC7" s="157"/>
      <c r="AD7" s="157"/>
      <c r="AE7" s="157"/>
      <c r="AF7" s="157" t="s">
        <v>122</v>
      </c>
      <c r="AG7" s="157" t="s">
        <v>122</v>
      </c>
      <c r="AH7" s="157" t="s">
        <v>123</v>
      </c>
      <c r="AI7" s="157" t="s">
        <v>123</v>
      </c>
      <c r="AJ7" s="157" t="s">
        <v>138</v>
      </c>
    </row>
    <row r="8" customFormat="false" ht="12.75" hidden="false" customHeight="true" outlineLevel="0" collapsed="false">
      <c r="A8" s="49" t="s">
        <v>139</v>
      </c>
      <c r="C8" s="1"/>
      <c r="D8" s="158" t="n">
        <f aca="false">VLOOKUP($B$5,$S$8:$AG$38,2,0)+E8+E9+E10</f>
        <v>0</v>
      </c>
      <c r="E8" s="159"/>
      <c r="F8" s="160" t="s">
        <v>122</v>
      </c>
      <c r="G8" s="161"/>
      <c r="H8" s="161"/>
      <c r="I8" s="162"/>
      <c r="J8" s="163" t="n">
        <f aca="false">H8-I8</f>
        <v>0</v>
      </c>
      <c r="K8" s="1"/>
      <c r="L8" s="1"/>
      <c r="M8" s="1"/>
      <c r="N8" s="164" t="n">
        <v>0</v>
      </c>
      <c r="O8" s="164" t="n">
        <f aca="false">D16-P16</f>
        <v>0</v>
      </c>
      <c r="P8" s="164" t="n">
        <v>0</v>
      </c>
      <c r="Q8" s="1"/>
      <c r="R8" s="1"/>
      <c r="S8" s="165" t="n">
        <f aca="false">B4</f>
        <v>37165</v>
      </c>
      <c r="T8" s="166"/>
      <c r="U8" s="166"/>
      <c r="V8" s="166"/>
      <c r="W8" s="166"/>
      <c r="X8" s="166"/>
      <c r="Y8" s="166"/>
      <c r="Z8" s="166"/>
      <c r="AA8" s="166"/>
      <c r="AB8" s="166"/>
      <c r="AC8" s="166"/>
      <c r="AD8" s="166"/>
      <c r="AE8" s="166"/>
      <c r="AF8" s="166"/>
      <c r="AG8" s="166"/>
      <c r="AH8" s="166"/>
      <c r="AI8" s="166"/>
      <c r="AJ8" s="166"/>
    </row>
    <row r="9" customFormat="false" ht="12.75" hidden="false" customHeight="true" outlineLevel="0" collapsed="false">
      <c r="A9" s="49" t="s">
        <v>140</v>
      </c>
      <c r="C9" s="1"/>
      <c r="D9" s="161" t="n">
        <f aca="false">VLOOKUP($B$5,$S$8:$AG$38,3,0)</f>
        <v>0</v>
      </c>
      <c r="E9" s="125"/>
      <c r="F9" s="160" t="s">
        <v>123</v>
      </c>
      <c r="G9" s="161"/>
      <c r="H9" s="161"/>
      <c r="I9" s="162"/>
      <c r="J9" s="163" t="n">
        <f aca="false">H9-I9</f>
        <v>0</v>
      </c>
      <c r="K9" s="1"/>
      <c r="L9" s="1"/>
      <c r="M9" s="1"/>
      <c r="N9" s="167" t="n">
        <v>0</v>
      </c>
      <c r="O9" s="168"/>
      <c r="P9" s="167" t="n">
        <v>0</v>
      </c>
      <c r="Q9" s="1"/>
      <c r="R9" s="1"/>
      <c r="S9" s="165" t="n">
        <f aca="false">+S8+1</f>
        <v>37166</v>
      </c>
      <c r="T9" s="166"/>
      <c r="U9" s="166"/>
      <c r="V9" s="166"/>
      <c r="W9" s="166"/>
      <c r="X9" s="166"/>
      <c r="Y9" s="166"/>
      <c r="Z9" s="166"/>
      <c r="AA9" s="166"/>
      <c r="AB9" s="166"/>
      <c r="AC9" s="166"/>
      <c r="AD9" s="166"/>
      <c r="AE9" s="166"/>
      <c r="AF9" s="166"/>
      <c r="AG9" s="166"/>
      <c r="AH9" s="166"/>
      <c r="AI9" s="166"/>
      <c r="AJ9" s="166"/>
    </row>
    <row r="10" customFormat="false" ht="12.75" hidden="false" customHeight="true" outlineLevel="0" collapsed="false">
      <c r="A10" s="49" t="s">
        <v>141</v>
      </c>
      <c r="C10" s="1"/>
      <c r="D10" s="169" t="n">
        <v>0</v>
      </c>
      <c r="E10" s="125"/>
      <c r="F10" s="160" t="s">
        <v>142</v>
      </c>
      <c r="G10" s="170" t="n">
        <f aca="false">SUM(G8:G9)</f>
        <v>0</v>
      </c>
      <c r="H10" s="171" t="n">
        <f aca="false">SUM(H8:H9)</f>
        <v>0</v>
      </c>
      <c r="I10" s="171" t="n">
        <v>0</v>
      </c>
      <c r="J10" s="172" t="n">
        <f aca="false">H10-I10</f>
        <v>0</v>
      </c>
      <c r="K10" s="1"/>
      <c r="L10" s="1"/>
      <c r="M10" s="1"/>
      <c r="N10" s="167" t="n">
        <v>0</v>
      </c>
      <c r="O10" s="168"/>
      <c r="P10" s="167" t="n">
        <v>0</v>
      </c>
      <c r="Q10" s="1"/>
      <c r="R10" s="1"/>
      <c r="S10" s="165" t="n">
        <f aca="false">+S9+1</f>
        <v>37167</v>
      </c>
      <c r="T10" s="166"/>
      <c r="U10" s="166"/>
      <c r="V10" s="166"/>
      <c r="W10" s="166"/>
      <c r="X10" s="166"/>
      <c r="Y10" s="166"/>
      <c r="Z10" s="166"/>
      <c r="AA10" s="166"/>
      <c r="AB10" s="166"/>
      <c r="AC10" s="166"/>
      <c r="AD10" s="166"/>
      <c r="AE10" s="166"/>
      <c r="AF10" s="166"/>
      <c r="AG10" s="166"/>
      <c r="AH10" s="166"/>
      <c r="AI10" s="166"/>
      <c r="AJ10" s="166"/>
    </row>
    <row r="11" customFormat="false" ht="12.75" hidden="false" customHeight="true" outlineLevel="0" collapsed="false">
      <c r="A11" s="49" t="s">
        <v>143</v>
      </c>
      <c r="D11" s="169" t="n">
        <v>0</v>
      </c>
      <c r="E11" s="1"/>
      <c r="F11" s="173"/>
      <c r="G11" s="174"/>
      <c r="H11" s="174"/>
      <c r="I11" s="174"/>
      <c r="J11" s="175"/>
      <c r="K11" s="1"/>
      <c r="L11" s="1"/>
      <c r="M11" s="1"/>
      <c r="N11" s="167" t="n">
        <v>0</v>
      </c>
      <c r="O11" s="168"/>
      <c r="P11" s="167" t="n">
        <v>0</v>
      </c>
      <c r="Q11" s="1"/>
      <c r="R11" s="1"/>
      <c r="S11" s="165" t="n">
        <f aca="false">+S10+1</f>
        <v>37168</v>
      </c>
      <c r="T11" s="166"/>
      <c r="U11" s="166"/>
      <c r="V11" s="166"/>
      <c r="W11" s="166"/>
      <c r="X11" s="166"/>
      <c r="Y11" s="166"/>
      <c r="Z11" s="166"/>
      <c r="AA11" s="166"/>
      <c r="AB11" s="166"/>
      <c r="AC11" s="166"/>
      <c r="AD11" s="166"/>
      <c r="AE11" s="166"/>
      <c r="AF11" s="166"/>
      <c r="AG11" s="166"/>
      <c r="AH11" s="166"/>
      <c r="AI11" s="166"/>
      <c r="AJ11" s="166"/>
    </row>
    <row r="12" customFormat="false" ht="12.75" hidden="false" customHeight="true" outlineLevel="0" collapsed="false">
      <c r="A12" s="49" t="s">
        <v>144</v>
      </c>
      <c r="D12" s="169" t="n">
        <v>0</v>
      </c>
      <c r="E12" s="1"/>
      <c r="F12" s="1"/>
      <c r="G12" s="1"/>
      <c r="H12" s="1"/>
      <c r="I12" s="1"/>
      <c r="J12" s="176"/>
      <c r="K12" s="1"/>
      <c r="L12" s="1"/>
      <c r="M12" s="1"/>
      <c r="N12" s="167" t="n">
        <v>0</v>
      </c>
      <c r="O12" s="168"/>
      <c r="P12" s="167" t="n">
        <v>0</v>
      </c>
      <c r="Q12" s="1"/>
      <c r="R12" s="1"/>
      <c r="S12" s="165" t="n">
        <f aca="false">+S11+1</f>
        <v>37169</v>
      </c>
      <c r="T12" s="166"/>
      <c r="U12" s="166"/>
      <c r="V12" s="166"/>
      <c r="W12" s="166"/>
      <c r="X12" s="166"/>
      <c r="Y12" s="166"/>
      <c r="Z12" s="166"/>
      <c r="AA12" s="166"/>
      <c r="AB12" s="166"/>
      <c r="AC12" s="166"/>
      <c r="AD12" s="166"/>
      <c r="AE12" s="166"/>
      <c r="AF12" s="166"/>
      <c r="AG12" s="166"/>
      <c r="AH12" s="166"/>
      <c r="AI12" s="166"/>
      <c r="AJ12" s="166"/>
    </row>
    <row r="13" customFormat="false" ht="12.75" hidden="false" customHeight="true" outlineLevel="0" collapsed="false">
      <c r="A13" s="49" t="s">
        <v>145</v>
      </c>
      <c r="D13" s="177" t="n">
        <v>0</v>
      </c>
      <c r="E13" s="1"/>
      <c r="F13" s="1"/>
      <c r="G13" s="1"/>
      <c r="H13" s="59"/>
      <c r="I13" s="1"/>
      <c r="J13" s="134"/>
      <c r="K13" s="1"/>
      <c r="L13" s="1"/>
      <c r="M13" s="1"/>
      <c r="N13" s="167" t="n">
        <v>0</v>
      </c>
      <c r="O13" s="168"/>
      <c r="P13" s="167" t="n">
        <v>0</v>
      </c>
      <c r="Q13" s="1"/>
      <c r="R13" s="1"/>
      <c r="S13" s="165" t="n">
        <f aca="false">+S12+1</f>
        <v>37170</v>
      </c>
      <c r="T13" s="166"/>
      <c r="U13" s="166"/>
      <c r="V13" s="166"/>
      <c r="W13" s="166"/>
      <c r="X13" s="166"/>
      <c r="Y13" s="166"/>
      <c r="Z13" s="166"/>
      <c r="AA13" s="166"/>
      <c r="AB13" s="166"/>
      <c r="AC13" s="166"/>
      <c r="AD13" s="166"/>
      <c r="AE13" s="166"/>
      <c r="AF13" s="166"/>
      <c r="AG13" s="166"/>
      <c r="AH13" s="166"/>
      <c r="AI13" s="166"/>
      <c r="AJ13" s="166"/>
    </row>
    <row r="14" customFormat="false" ht="12.75" hidden="false" customHeight="true" outlineLevel="0" collapsed="false">
      <c r="A14" s="49" t="s">
        <v>146</v>
      </c>
      <c r="D14" s="177" t="n">
        <f aca="false">+J220</f>
        <v>0</v>
      </c>
      <c r="E14" s="1"/>
      <c r="F14" s="178" t="s">
        <v>147</v>
      </c>
      <c r="G14" s="178"/>
      <c r="H14" s="178"/>
      <c r="I14" s="178"/>
      <c r="J14" s="134"/>
      <c r="K14" s="1"/>
      <c r="L14" s="1"/>
      <c r="M14" s="1"/>
      <c r="N14" s="167" t="n">
        <v>0</v>
      </c>
      <c r="O14" s="168"/>
      <c r="P14" s="167" t="n">
        <v>0</v>
      </c>
      <c r="Q14" s="1"/>
      <c r="R14" s="1"/>
      <c r="S14" s="165" t="n">
        <f aca="false">+S13+1</f>
        <v>37171</v>
      </c>
      <c r="T14" s="166"/>
      <c r="U14" s="166"/>
      <c r="V14" s="166"/>
      <c r="W14" s="166"/>
      <c r="X14" s="166"/>
      <c r="Y14" s="166"/>
      <c r="Z14" s="166"/>
      <c r="AA14" s="166"/>
      <c r="AB14" s="166"/>
      <c r="AC14" s="166"/>
      <c r="AD14" s="166"/>
      <c r="AE14" s="166"/>
      <c r="AF14" s="166"/>
      <c r="AG14" s="166"/>
      <c r="AH14" s="166"/>
      <c r="AI14" s="166"/>
      <c r="AJ14" s="166"/>
    </row>
    <row r="15" customFormat="false" ht="12.75" hidden="false" customHeight="true" outlineLevel="0" collapsed="false">
      <c r="A15" s="1"/>
      <c r="D15" s="177"/>
      <c r="F15" s="150"/>
      <c r="G15" s="179" t="s">
        <v>148</v>
      </c>
      <c r="H15" s="180"/>
      <c r="I15" s="181"/>
      <c r="J15" s="176"/>
      <c r="K15" s="1"/>
      <c r="L15" s="1"/>
      <c r="M15" s="1"/>
      <c r="N15" s="167"/>
      <c r="O15" s="168"/>
      <c r="P15" s="167"/>
      <c r="Q15" s="1"/>
      <c r="R15" s="1"/>
      <c r="S15" s="165" t="n">
        <f aca="false">+S14+1</f>
        <v>37172</v>
      </c>
      <c r="T15" s="166"/>
      <c r="U15" s="166"/>
      <c r="V15" s="166"/>
      <c r="W15" s="166"/>
      <c r="X15" s="166"/>
      <c r="Y15" s="166"/>
      <c r="Z15" s="166"/>
      <c r="AA15" s="166"/>
      <c r="AB15" s="166"/>
      <c r="AC15" s="166"/>
      <c r="AD15" s="166"/>
      <c r="AE15" s="166"/>
      <c r="AF15" s="166"/>
      <c r="AG15" s="166"/>
      <c r="AH15" s="166"/>
      <c r="AI15" s="166"/>
      <c r="AJ15" s="166"/>
    </row>
    <row r="16" customFormat="false" ht="12.75" hidden="false" customHeight="true" outlineLevel="0" collapsed="false">
      <c r="A16" s="155" t="s">
        <v>17</v>
      </c>
      <c r="D16" s="182" t="n">
        <f aca="false">SUM(D8:D15)</f>
        <v>0</v>
      </c>
      <c r="E16" s="1"/>
      <c r="F16" s="183" t="s">
        <v>149</v>
      </c>
      <c r="G16" s="184" t="s">
        <v>150</v>
      </c>
      <c r="H16" s="185" t="s">
        <v>151</v>
      </c>
      <c r="I16" s="186" t="s">
        <v>142</v>
      </c>
      <c r="J16" s="176"/>
      <c r="K16" s="1"/>
      <c r="L16" s="1"/>
      <c r="M16" s="1"/>
      <c r="N16" s="182" t="n">
        <v>0</v>
      </c>
      <c r="O16" s="182" t="n">
        <f aca="false">SUM(O8:O14)</f>
        <v>0</v>
      </c>
      <c r="P16" s="182" t="n">
        <v>0</v>
      </c>
      <c r="Q16" s="1"/>
      <c r="R16" s="1"/>
      <c r="S16" s="165" t="n">
        <f aca="false">+S15+1</f>
        <v>37173</v>
      </c>
      <c r="T16" s="166"/>
      <c r="U16" s="166"/>
      <c r="V16" s="166"/>
      <c r="W16" s="166"/>
      <c r="X16" s="166"/>
      <c r="Y16" s="166"/>
      <c r="Z16" s="166"/>
      <c r="AA16" s="166"/>
      <c r="AB16" s="166"/>
      <c r="AC16" s="166"/>
      <c r="AD16" s="166"/>
      <c r="AE16" s="166"/>
      <c r="AF16" s="166"/>
      <c r="AG16" s="166"/>
      <c r="AH16" s="166"/>
      <c r="AI16" s="166"/>
      <c r="AJ16" s="166"/>
    </row>
    <row r="17" customFormat="false" ht="12.75" hidden="false" customHeight="true" outlineLevel="0" collapsed="false">
      <c r="A17" s="1"/>
      <c r="D17" s="1"/>
      <c r="E17" s="1"/>
      <c r="F17" s="187"/>
      <c r="G17" s="188"/>
      <c r="H17" s="189"/>
      <c r="I17" s="190"/>
      <c r="J17" s="176"/>
      <c r="K17" s="1"/>
      <c r="L17" s="1"/>
      <c r="M17" s="1"/>
      <c r="N17" s="1"/>
      <c r="P17" s="1"/>
      <c r="Q17" s="1"/>
      <c r="R17" s="1"/>
      <c r="S17" s="165" t="n">
        <f aca="false">+S16+1</f>
        <v>37174</v>
      </c>
      <c r="T17" s="166"/>
      <c r="U17" s="166"/>
      <c r="V17" s="166"/>
      <c r="W17" s="166"/>
      <c r="X17" s="166"/>
      <c r="Y17" s="166"/>
      <c r="Z17" s="166"/>
      <c r="AA17" s="166"/>
      <c r="AB17" s="166"/>
      <c r="AC17" s="166"/>
      <c r="AD17" s="166"/>
      <c r="AE17" s="166"/>
      <c r="AF17" s="166"/>
      <c r="AG17" s="166"/>
      <c r="AH17" s="166"/>
      <c r="AI17" s="166"/>
      <c r="AJ17" s="166"/>
    </row>
    <row r="18" customFormat="false" ht="12.75" hidden="false" customHeight="true" outlineLevel="0" collapsed="false">
      <c r="A18" s="148" t="s">
        <v>152</v>
      </c>
      <c r="D18" s="136"/>
      <c r="E18" s="1"/>
      <c r="F18" s="191" t="s">
        <v>153</v>
      </c>
      <c r="G18" s="192" t="n">
        <v>1</v>
      </c>
      <c r="H18" s="161" t="n">
        <f aca="false">VLOOKUP($B$5,$S$8:$AG$38,6,0)</f>
        <v>0</v>
      </c>
      <c r="I18" s="193" t="n">
        <f aca="false">H18*G18</f>
        <v>0</v>
      </c>
      <c r="J18" s="176"/>
      <c r="K18" s="1"/>
      <c r="L18" s="1"/>
      <c r="M18" s="1"/>
      <c r="Q18" s="1"/>
      <c r="R18" s="1"/>
      <c r="S18" s="165" t="n">
        <f aca="false">+S17+1</f>
        <v>37175</v>
      </c>
      <c r="T18" s="166"/>
      <c r="U18" s="166"/>
      <c r="V18" s="166"/>
      <c r="W18" s="166"/>
      <c r="X18" s="166"/>
      <c r="Y18" s="166"/>
      <c r="Z18" s="166"/>
      <c r="AA18" s="166"/>
      <c r="AB18" s="166"/>
      <c r="AC18" s="166"/>
      <c r="AD18" s="166"/>
      <c r="AE18" s="166"/>
      <c r="AF18" s="166"/>
      <c r="AG18" s="166"/>
      <c r="AH18" s="166"/>
      <c r="AI18" s="166"/>
      <c r="AJ18" s="166"/>
    </row>
    <row r="19" customFormat="false" ht="12.75" hidden="false" customHeight="true" outlineLevel="0" collapsed="false">
      <c r="A19" s="1" t="s">
        <v>154</v>
      </c>
      <c r="D19" s="161" t="n">
        <f aca="false">VLOOKUP($B$5,$S$8:$AG$38,11,0)</f>
        <v>0</v>
      </c>
      <c r="E19" s="1"/>
      <c r="F19" s="194" t="s">
        <v>155</v>
      </c>
      <c r="G19" s="195" t="n">
        <v>8.57</v>
      </c>
      <c r="H19" s="196"/>
      <c r="I19" s="197" t="n">
        <f aca="false">H18*G19</f>
        <v>0</v>
      </c>
      <c r="J19" s="176"/>
      <c r="K19" s="1"/>
      <c r="L19" s="1"/>
      <c r="M19" s="1"/>
      <c r="N19" s="198" t="n">
        <v>0</v>
      </c>
      <c r="O19" s="199" t="n">
        <f aca="false">D24-P24</f>
        <v>0</v>
      </c>
      <c r="P19" s="164" t="n">
        <v>0</v>
      </c>
      <c r="Q19" s="1"/>
      <c r="R19" s="1"/>
      <c r="S19" s="165" t="n">
        <f aca="false">+S18+1</f>
        <v>37176</v>
      </c>
      <c r="T19" s="166"/>
      <c r="U19" s="166"/>
      <c r="V19" s="166"/>
      <c r="W19" s="166"/>
      <c r="X19" s="166"/>
      <c r="Y19" s="166"/>
      <c r="Z19" s="166"/>
      <c r="AA19" s="166"/>
      <c r="AB19" s="166"/>
      <c r="AC19" s="166"/>
      <c r="AD19" s="166"/>
      <c r="AE19" s="166"/>
      <c r="AF19" s="166"/>
      <c r="AG19" s="166"/>
      <c r="AH19" s="166"/>
      <c r="AI19" s="166"/>
      <c r="AJ19" s="166"/>
    </row>
    <row r="20" customFormat="false" ht="12.75" hidden="false" customHeight="true" outlineLevel="0" collapsed="false">
      <c r="A20" s="49" t="s">
        <v>156</v>
      </c>
      <c r="D20" s="177" t="n">
        <v>0</v>
      </c>
      <c r="E20" s="1"/>
      <c r="F20" s="194"/>
      <c r="G20" s="200"/>
      <c r="H20" s="196"/>
      <c r="I20" s="197"/>
      <c r="J20" s="176"/>
      <c r="K20" s="1"/>
      <c r="L20" s="1"/>
      <c r="M20" s="1"/>
      <c r="N20" s="167" t="n">
        <v>0</v>
      </c>
      <c r="O20" s="167"/>
      <c r="P20" s="201" t="n">
        <v>0</v>
      </c>
      <c r="Q20" s="1"/>
      <c r="R20" s="1"/>
      <c r="S20" s="165" t="n">
        <f aca="false">+S19+1</f>
        <v>37177</v>
      </c>
      <c r="T20" s="166"/>
      <c r="U20" s="166"/>
      <c r="V20" s="166"/>
      <c r="W20" s="166"/>
      <c r="X20" s="166"/>
      <c r="Y20" s="166"/>
      <c r="Z20" s="166"/>
      <c r="AA20" s="166"/>
      <c r="AB20" s="166"/>
      <c r="AC20" s="166"/>
      <c r="AD20" s="166"/>
      <c r="AE20" s="166"/>
      <c r="AF20" s="166"/>
      <c r="AG20" s="166"/>
      <c r="AH20" s="166"/>
      <c r="AI20" s="166"/>
      <c r="AJ20" s="166"/>
    </row>
    <row r="21" customFormat="false" ht="12.75" hidden="false" customHeight="true" outlineLevel="0" collapsed="false">
      <c r="A21" s="1"/>
      <c r="D21" s="202"/>
      <c r="E21" s="1"/>
      <c r="F21" s="191" t="s">
        <v>157</v>
      </c>
      <c r="G21" s="203"/>
      <c r="H21" s="161" t="n">
        <f aca="false">VLOOKUP($B$5,$S$8:$AG$38,4,0)</f>
        <v>0</v>
      </c>
      <c r="I21" s="193" t="n">
        <f aca="false">H21</f>
        <v>0</v>
      </c>
      <c r="J21" s="176"/>
      <c r="K21" s="1"/>
      <c r="L21" s="1"/>
      <c r="M21" s="1"/>
      <c r="N21" s="167"/>
      <c r="O21" s="167"/>
      <c r="P21" s="201"/>
      <c r="Q21" s="1"/>
      <c r="R21" s="1"/>
      <c r="S21" s="165" t="n">
        <f aca="false">+S20+1</f>
        <v>37178</v>
      </c>
      <c r="T21" s="166"/>
      <c r="U21" s="166"/>
      <c r="V21" s="166"/>
      <c r="W21" s="166"/>
      <c r="X21" s="166"/>
      <c r="Y21" s="166"/>
      <c r="Z21" s="166"/>
      <c r="AA21" s="166"/>
      <c r="AB21" s="166"/>
      <c r="AC21" s="166"/>
      <c r="AD21" s="166"/>
      <c r="AE21" s="166"/>
      <c r="AF21" s="166"/>
      <c r="AG21" s="166"/>
      <c r="AH21" s="166"/>
      <c r="AI21" s="166"/>
      <c r="AJ21" s="166"/>
    </row>
    <row r="22" customFormat="false" ht="12.75" hidden="false" customHeight="true" outlineLevel="0" collapsed="false">
      <c r="D22" s="177"/>
      <c r="E22" s="1"/>
      <c r="F22" s="191" t="s">
        <v>158</v>
      </c>
      <c r="G22" s="203"/>
      <c r="H22" s="161" t="n">
        <f aca="false">VLOOKUP($B$5,$S$8:$AG$38,5,0)</f>
        <v>0</v>
      </c>
      <c r="I22" s="193" t="n">
        <f aca="false">H22</f>
        <v>0</v>
      </c>
      <c r="J22" s="176"/>
      <c r="K22" s="1"/>
      <c r="L22" s="1"/>
      <c r="M22" s="4"/>
      <c r="N22" s="167"/>
      <c r="O22" s="167"/>
      <c r="P22" s="201"/>
      <c r="Q22" s="1"/>
      <c r="R22" s="1"/>
      <c r="S22" s="165" t="n">
        <f aca="false">+S21+1</f>
        <v>37179</v>
      </c>
      <c r="T22" s="166"/>
      <c r="U22" s="166"/>
      <c r="V22" s="166"/>
      <c r="W22" s="166"/>
      <c r="X22" s="166"/>
      <c r="Y22" s="166"/>
      <c r="Z22" s="166"/>
      <c r="AA22" s="166"/>
      <c r="AB22" s="166"/>
      <c r="AC22" s="166"/>
      <c r="AD22" s="166"/>
      <c r="AE22" s="166"/>
      <c r="AF22" s="166"/>
      <c r="AG22" s="166"/>
      <c r="AH22" s="166"/>
      <c r="AI22" s="166"/>
      <c r="AJ22" s="166"/>
    </row>
    <row r="23" customFormat="false" ht="12.75" hidden="false" customHeight="true" outlineLevel="0" collapsed="false">
      <c r="D23" s="204"/>
      <c r="E23" s="1"/>
      <c r="F23" s="205" t="s">
        <v>159</v>
      </c>
      <c r="G23" s="206"/>
      <c r="H23" s="207"/>
      <c r="I23" s="208" t="n">
        <f aca="false">SUM(I21:I22)</f>
        <v>0</v>
      </c>
      <c r="J23" s="176"/>
      <c r="K23" s="1"/>
      <c r="L23" s="1"/>
      <c r="M23" s="4"/>
      <c r="N23" s="167"/>
      <c r="O23" s="167"/>
      <c r="P23" s="201"/>
      <c r="Q23" s="1"/>
      <c r="R23" s="1"/>
      <c r="S23" s="165" t="n">
        <f aca="false">+S22+1</f>
        <v>37180</v>
      </c>
      <c r="T23" s="166"/>
      <c r="U23" s="166"/>
      <c r="V23" s="166"/>
      <c r="W23" s="166"/>
      <c r="X23" s="166"/>
      <c r="Y23" s="166"/>
      <c r="Z23" s="166"/>
      <c r="AA23" s="166"/>
      <c r="AB23" s="166"/>
      <c r="AC23" s="166"/>
      <c r="AD23" s="166"/>
      <c r="AE23" s="166"/>
      <c r="AF23" s="166"/>
      <c r="AG23" s="166"/>
      <c r="AH23" s="166"/>
      <c r="AI23" s="166"/>
      <c r="AJ23" s="166"/>
    </row>
    <row r="24" customFormat="false" ht="12.75" hidden="false" customHeight="true" outlineLevel="0" collapsed="false">
      <c r="A24" s="155" t="s">
        <v>160</v>
      </c>
      <c r="D24" s="209" t="n">
        <f aca="false">SUM(D19:D22)</f>
        <v>0</v>
      </c>
      <c r="E24" s="1"/>
      <c r="F24" s="210" t="s">
        <v>161</v>
      </c>
      <c r="G24" s="211"/>
      <c r="H24" s="212"/>
      <c r="I24" s="190"/>
      <c r="J24" s="1"/>
      <c r="K24" s="1"/>
      <c r="L24" s="1"/>
      <c r="M24" s="1"/>
      <c r="N24" s="209" t="n">
        <v>0</v>
      </c>
      <c r="O24" s="209" t="n">
        <f aca="false">SUM(O19:O22)</f>
        <v>0</v>
      </c>
      <c r="P24" s="209" t="n">
        <v>0</v>
      </c>
      <c r="Q24" s="1"/>
      <c r="R24" s="1"/>
      <c r="S24" s="165" t="n">
        <f aca="false">+S23+1</f>
        <v>37181</v>
      </c>
      <c r="T24" s="166"/>
      <c r="U24" s="166"/>
      <c r="V24" s="166"/>
      <c r="W24" s="166"/>
      <c r="X24" s="166"/>
      <c r="Y24" s="166"/>
      <c r="Z24" s="166"/>
      <c r="AA24" s="166"/>
      <c r="AB24" s="166"/>
      <c r="AC24" s="166"/>
      <c r="AD24" s="166"/>
      <c r="AE24" s="166"/>
      <c r="AF24" s="166"/>
      <c r="AG24" s="166"/>
      <c r="AH24" s="166"/>
      <c r="AI24" s="166"/>
      <c r="AJ24" s="166"/>
    </row>
    <row r="25" customFormat="false" ht="12.75" hidden="false" customHeight="true" outlineLevel="0" collapsed="false">
      <c r="A25" s="1"/>
      <c r="D25" s="70"/>
      <c r="E25" s="1"/>
      <c r="F25" s="194" t="s">
        <v>157</v>
      </c>
      <c r="G25" s="9"/>
      <c r="H25" s="9"/>
      <c r="I25" s="193" t="n">
        <v>0</v>
      </c>
      <c r="J25" s="1"/>
      <c r="K25" s="1"/>
      <c r="L25" s="1"/>
      <c r="M25" s="1"/>
      <c r="N25" s="213"/>
      <c r="O25" s="213"/>
      <c r="P25" s="213"/>
      <c r="Q25" s="1"/>
      <c r="R25" s="1"/>
      <c r="S25" s="165" t="n">
        <f aca="false">+S24+1</f>
        <v>37182</v>
      </c>
      <c r="T25" s="166"/>
      <c r="U25" s="166"/>
      <c r="V25" s="166"/>
      <c r="W25" s="166"/>
      <c r="X25" s="166"/>
      <c r="Y25" s="166"/>
      <c r="Z25" s="166"/>
      <c r="AA25" s="166"/>
      <c r="AB25" s="166"/>
      <c r="AC25" s="166"/>
      <c r="AD25" s="166"/>
      <c r="AE25" s="166"/>
      <c r="AF25" s="166"/>
      <c r="AG25" s="166"/>
      <c r="AH25" s="166"/>
      <c r="AI25" s="166"/>
      <c r="AJ25" s="166"/>
      <c r="AK25" s="70"/>
    </row>
    <row r="26" customFormat="false" ht="12.75" hidden="false" customHeight="true" outlineLevel="0" collapsed="false">
      <c r="E26" s="1"/>
      <c r="F26" s="194" t="s">
        <v>158</v>
      </c>
      <c r="G26" s="9"/>
      <c r="H26" s="9"/>
      <c r="I26" s="193" t="n">
        <v>0</v>
      </c>
      <c r="J26" s="1"/>
      <c r="K26" s="1"/>
      <c r="L26" s="1"/>
      <c r="M26" s="1"/>
      <c r="Q26" s="1"/>
      <c r="R26" s="9"/>
      <c r="S26" s="165" t="n">
        <f aca="false">+S25+1</f>
        <v>37183</v>
      </c>
      <c r="T26" s="166"/>
      <c r="U26" s="166"/>
      <c r="V26" s="166"/>
      <c r="W26" s="166"/>
      <c r="X26" s="166"/>
      <c r="Y26" s="166"/>
      <c r="Z26" s="166"/>
      <c r="AA26" s="166"/>
      <c r="AB26" s="166"/>
      <c r="AC26" s="166"/>
      <c r="AD26" s="166"/>
      <c r="AE26" s="166"/>
      <c r="AF26" s="166"/>
      <c r="AG26" s="166"/>
      <c r="AH26" s="166"/>
      <c r="AI26" s="166"/>
      <c r="AJ26" s="166"/>
      <c r="AK26" s="70"/>
    </row>
    <row r="27" customFormat="false" ht="12.75" hidden="false" customHeight="true" outlineLevel="0" collapsed="false">
      <c r="A27" s="148" t="s">
        <v>162</v>
      </c>
      <c r="D27" s="70"/>
      <c r="E27" s="1"/>
      <c r="F27" s="214" t="s">
        <v>159</v>
      </c>
      <c r="G27" s="9"/>
      <c r="H27" s="9"/>
      <c r="I27" s="193" t="n">
        <v>0</v>
      </c>
      <c r="J27" s="1"/>
      <c r="K27" s="1"/>
      <c r="L27" s="1"/>
      <c r="M27" s="1"/>
      <c r="N27" s="70"/>
      <c r="O27" s="70"/>
      <c r="P27" s="70"/>
      <c r="Q27" s="1"/>
      <c r="R27" s="9"/>
      <c r="S27" s="165" t="n">
        <f aca="false">+S26+1</f>
        <v>37184</v>
      </c>
      <c r="T27" s="166"/>
      <c r="U27" s="166"/>
      <c r="V27" s="166"/>
      <c r="W27" s="166"/>
      <c r="X27" s="166"/>
      <c r="Y27" s="166"/>
      <c r="Z27" s="166"/>
      <c r="AA27" s="166"/>
      <c r="AB27" s="166"/>
      <c r="AC27" s="166"/>
      <c r="AD27" s="166"/>
      <c r="AE27" s="166"/>
      <c r="AF27" s="166"/>
      <c r="AG27" s="166"/>
      <c r="AH27" s="166"/>
      <c r="AI27" s="166"/>
      <c r="AJ27" s="166"/>
      <c r="AK27" s="70"/>
    </row>
    <row r="28" customFormat="false" ht="12.75" hidden="false" customHeight="true" outlineLevel="0" collapsed="false">
      <c r="A28" s="49" t="s">
        <v>163</v>
      </c>
      <c r="D28" s="164" t="n">
        <f aca="false">N38</f>
        <v>15520</v>
      </c>
      <c r="E28" s="1"/>
      <c r="F28" s="194"/>
      <c r="G28" s="215"/>
      <c r="H28" s="9"/>
      <c r="I28" s="216"/>
      <c r="J28" s="1"/>
      <c r="K28" s="1"/>
      <c r="L28" s="1"/>
      <c r="M28" s="1"/>
      <c r="N28" s="164" t="n">
        <v>15520</v>
      </c>
      <c r="O28" s="164" t="n">
        <f aca="false">D38-P38</f>
        <v>0</v>
      </c>
      <c r="P28" s="164" t="n">
        <v>15520</v>
      </c>
      <c r="Q28" s="1"/>
      <c r="R28" s="70"/>
      <c r="S28" s="165" t="n">
        <f aca="false">+S27+1</f>
        <v>37185</v>
      </c>
      <c r="T28" s="166"/>
      <c r="U28" s="166"/>
      <c r="V28" s="166"/>
      <c r="W28" s="166"/>
      <c r="X28" s="166"/>
      <c r="Y28" s="166"/>
      <c r="Z28" s="166"/>
      <c r="AA28" s="166"/>
      <c r="AB28" s="166"/>
      <c r="AC28" s="166"/>
      <c r="AD28" s="166"/>
      <c r="AE28" s="166"/>
      <c r="AF28" s="166"/>
      <c r="AG28" s="166"/>
      <c r="AH28" s="166"/>
      <c r="AI28" s="166"/>
      <c r="AJ28" s="166"/>
      <c r="AK28" s="70"/>
    </row>
    <row r="29" customFormat="false" ht="12.75" hidden="false" customHeight="true" outlineLevel="0" collapsed="false">
      <c r="A29" s="49" t="s">
        <v>164</v>
      </c>
      <c r="D29" s="167" t="n">
        <f aca="false">E173+G173+C178+C179</f>
        <v>0</v>
      </c>
      <c r="E29" s="1"/>
      <c r="F29" s="217" t="s">
        <v>165</v>
      </c>
      <c r="G29" s="218"/>
      <c r="H29" s="219"/>
      <c r="I29" s="220" t="n">
        <f aca="false">I23-I27</f>
        <v>0</v>
      </c>
      <c r="J29" s="70"/>
      <c r="K29" s="1"/>
      <c r="L29" s="1"/>
      <c r="M29" s="1"/>
      <c r="N29" s="167" t="n">
        <v>0</v>
      </c>
      <c r="O29" s="221"/>
      <c r="P29" s="167" t="n">
        <v>0</v>
      </c>
      <c r="Q29" s="1"/>
      <c r="R29" s="9"/>
      <c r="S29" s="165" t="n">
        <f aca="false">+S28+1</f>
        <v>37186</v>
      </c>
      <c r="T29" s="166"/>
      <c r="U29" s="166"/>
      <c r="V29" s="166"/>
      <c r="W29" s="166"/>
      <c r="X29" s="166"/>
      <c r="Y29" s="166"/>
      <c r="Z29" s="166"/>
      <c r="AA29" s="166"/>
      <c r="AB29" s="166"/>
      <c r="AC29" s="166"/>
      <c r="AD29" s="166"/>
      <c r="AE29" s="166"/>
      <c r="AF29" s="166"/>
      <c r="AG29" s="166"/>
      <c r="AH29" s="166"/>
      <c r="AI29" s="166"/>
      <c r="AJ29" s="166"/>
      <c r="AK29" s="70"/>
    </row>
    <row r="30" customFormat="false" ht="12.75" hidden="false" customHeight="true" outlineLevel="0" collapsed="false">
      <c r="A30" s="1" t="s">
        <v>166</v>
      </c>
      <c r="D30" s="167" t="n">
        <f aca="false">C173</f>
        <v>0</v>
      </c>
      <c r="E30" s="1"/>
      <c r="F30" s="1"/>
      <c r="G30" s="1"/>
      <c r="H30" s="1"/>
      <c r="I30" s="1"/>
      <c r="J30" s="70"/>
      <c r="K30" s="1"/>
      <c r="L30" s="1"/>
      <c r="M30" s="1"/>
      <c r="N30" s="167" t="n">
        <v>0</v>
      </c>
      <c r="O30" s="221"/>
      <c r="P30" s="167" t="n">
        <v>0</v>
      </c>
      <c r="Q30" s="1"/>
      <c r="R30" s="9"/>
      <c r="S30" s="165" t="n">
        <f aca="false">+S29+1</f>
        <v>37187</v>
      </c>
      <c r="T30" s="166"/>
      <c r="U30" s="166"/>
      <c r="V30" s="166"/>
      <c r="W30" s="166"/>
      <c r="X30" s="166"/>
      <c r="Y30" s="166"/>
      <c r="Z30" s="166"/>
      <c r="AA30" s="166"/>
      <c r="AB30" s="166"/>
      <c r="AC30" s="166"/>
      <c r="AD30" s="166"/>
      <c r="AE30" s="166"/>
      <c r="AF30" s="166"/>
      <c r="AG30" s="166"/>
      <c r="AH30" s="166"/>
      <c r="AI30" s="166"/>
      <c r="AJ30" s="166"/>
      <c r="AK30" s="70"/>
    </row>
    <row r="31" customFormat="false" ht="12.75" hidden="false" customHeight="true" outlineLevel="0" collapsed="false">
      <c r="A31" s="222" t="s">
        <v>167</v>
      </c>
      <c r="B31" s="223"/>
      <c r="C31" s="223"/>
      <c r="D31" s="224" t="n">
        <f aca="false">D173</f>
        <v>0</v>
      </c>
      <c r="E31" s="1"/>
      <c r="F31" s="1"/>
      <c r="G31" s="1"/>
      <c r="H31" s="1"/>
      <c r="I31" s="1"/>
      <c r="J31" s="70"/>
      <c r="K31" s="1"/>
      <c r="L31" s="1"/>
      <c r="M31" s="1"/>
      <c r="N31" s="167" t="n">
        <v>0</v>
      </c>
      <c r="O31" s="221"/>
      <c r="P31" s="167" t="n">
        <v>0</v>
      </c>
      <c r="Q31" s="1"/>
      <c r="R31" s="70"/>
      <c r="S31" s="165" t="n">
        <f aca="false">+S30+1</f>
        <v>37188</v>
      </c>
      <c r="T31" s="166"/>
      <c r="U31" s="166"/>
      <c r="V31" s="166"/>
      <c r="W31" s="166"/>
      <c r="X31" s="166"/>
      <c r="Y31" s="166"/>
      <c r="Z31" s="166"/>
      <c r="AA31" s="166"/>
      <c r="AB31" s="166"/>
      <c r="AC31" s="166"/>
      <c r="AD31" s="166"/>
      <c r="AE31" s="166"/>
      <c r="AF31" s="166"/>
      <c r="AG31" s="166"/>
      <c r="AH31" s="166"/>
      <c r="AI31" s="166"/>
      <c r="AJ31" s="166"/>
      <c r="AK31" s="70"/>
    </row>
    <row r="32" customFormat="false" ht="12.75" hidden="false" customHeight="true" outlineLevel="0" collapsed="false">
      <c r="A32" s="222" t="s">
        <v>168</v>
      </c>
      <c r="B32" s="223"/>
      <c r="C32" s="223"/>
      <c r="D32" s="224" t="n">
        <f aca="false">F173</f>
        <v>0</v>
      </c>
      <c r="E32" s="1"/>
      <c r="F32" s="140"/>
      <c r="G32" s="225"/>
      <c r="H32" s="225"/>
      <c r="I32" s="225"/>
      <c r="J32" s="225"/>
      <c r="K32" s="225"/>
      <c r="L32" s="226"/>
      <c r="M32" s="1"/>
      <c r="N32" s="167" t="n">
        <v>0</v>
      </c>
      <c r="O32" s="221"/>
      <c r="P32" s="167" t="n">
        <v>0</v>
      </c>
      <c r="Q32" s="1"/>
      <c r="R32" s="70"/>
      <c r="S32" s="165" t="n">
        <f aca="false">+S31+1</f>
        <v>37189</v>
      </c>
      <c r="T32" s="166"/>
      <c r="U32" s="166"/>
      <c r="V32" s="166"/>
      <c r="W32" s="166"/>
      <c r="X32" s="166"/>
      <c r="Y32" s="166"/>
      <c r="Z32" s="166"/>
      <c r="AA32" s="166"/>
      <c r="AB32" s="166"/>
      <c r="AC32" s="166"/>
      <c r="AD32" s="166"/>
      <c r="AE32" s="166"/>
      <c r="AF32" s="166"/>
      <c r="AG32" s="166"/>
      <c r="AH32" s="166"/>
      <c r="AI32" s="166"/>
      <c r="AJ32" s="166"/>
      <c r="AK32" s="70"/>
    </row>
    <row r="33" customFormat="false" ht="12.75" hidden="false" customHeight="true" outlineLevel="0" collapsed="false">
      <c r="A33" s="49" t="s">
        <v>169</v>
      </c>
      <c r="D33" s="167" t="n">
        <v>0</v>
      </c>
      <c r="E33" s="1"/>
      <c r="F33" s="227"/>
      <c r="G33" s="70"/>
      <c r="H33" s="70"/>
      <c r="I33" s="70"/>
      <c r="J33" s="23" t="s">
        <v>170</v>
      </c>
      <c r="K33" s="70"/>
      <c r="L33" s="228" t="s">
        <v>115</v>
      </c>
      <c r="M33" s="1"/>
      <c r="N33" s="167" t="n">
        <v>0</v>
      </c>
      <c r="O33" s="221"/>
      <c r="P33" s="167" t="n">
        <v>0</v>
      </c>
      <c r="Q33" s="1"/>
      <c r="R33" s="70"/>
      <c r="S33" s="165" t="n">
        <f aca="false">+S32+1</f>
        <v>37190</v>
      </c>
      <c r="T33" s="166"/>
      <c r="U33" s="166"/>
      <c r="V33" s="166"/>
      <c r="W33" s="166"/>
      <c r="X33" s="166"/>
      <c r="Y33" s="166"/>
      <c r="Z33" s="166"/>
      <c r="AA33" s="166"/>
      <c r="AB33" s="166"/>
      <c r="AC33" s="166"/>
      <c r="AD33" s="166"/>
      <c r="AE33" s="166"/>
      <c r="AF33" s="166"/>
      <c r="AG33" s="166"/>
      <c r="AH33" s="166"/>
      <c r="AI33" s="166"/>
      <c r="AJ33" s="166"/>
      <c r="AK33" s="70"/>
    </row>
    <row r="34" customFormat="false" ht="12.75" hidden="false" customHeight="true" outlineLevel="0" collapsed="false">
      <c r="A34" s="49" t="s">
        <v>171</v>
      </c>
      <c r="D34" s="177" t="n">
        <v>0</v>
      </c>
      <c r="E34" s="1"/>
      <c r="F34" s="229" t="s">
        <v>172</v>
      </c>
      <c r="G34" s="229"/>
      <c r="H34" s="230" t="s">
        <v>82</v>
      </c>
      <c r="I34" s="230" t="s">
        <v>80</v>
      </c>
      <c r="J34" s="231" t="s">
        <v>173</v>
      </c>
      <c r="K34" s="232" t="s">
        <v>81</v>
      </c>
      <c r="L34" s="233" t="s">
        <v>131</v>
      </c>
      <c r="M34" s="1"/>
      <c r="N34" s="167" t="n">
        <v>0</v>
      </c>
      <c r="O34" s="221"/>
      <c r="P34" s="167" t="n">
        <v>0</v>
      </c>
      <c r="Q34" s="1"/>
      <c r="R34" s="70"/>
      <c r="S34" s="165" t="n">
        <f aca="false">+S33+1</f>
        <v>37191</v>
      </c>
      <c r="T34" s="166"/>
      <c r="U34" s="166"/>
      <c r="V34" s="166"/>
      <c r="W34" s="166"/>
      <c r="X34" s="166"/>
      <c r="Y34" s="166"/>
      <c r="Z34" s="166"/>
      <c r="AA34" s="166"/>
      <c r="AB34" s="166"/>
      <c r="AC34" s="166"/>
      <c r="AD34" s="166"/>
      <c r="AE34" s="166"/>
      <c r="AF34" s="166"/>
      <c r="AG34" s="166"/>
      <c r="AH34" s="166"/>
      <c r="AI34" s="166"/>
      <c r="AJ34" s="166"/>
    </row>
    <row r="35" customFormat="false" ht="12.75" hidden="false" customHeight="true" outlineLevel="0" collapsed="false">
      <c r="A35" s="49" t="s">
        <v>174</v>
      </c>
      <c r="D35" s="177" t="n">
        <f aca="false">C127</f>
        <v>0</v>
      </c>
      <c r="E35" s="1"/>
      <c r="F35" s="227"/>
      <c r="G35" s="70"/>
      <c r="H35" s="234"/>
      <c r="I35" s="234"/>
      <c r="J35" s="234"/>
      <c r="K35" s="234"/>
      <c r="L35" s="235"/>
      <c r="M35" s="1"/>
      <c r="N35" s="167" t="n">
        <v>0</v>
      </c>
      <c r="O35" s="221"/>
      <c r="P35" s="167" t="n">
        <v>0</v>
      </c>
      <c r="Q35" s="1"/>
      <c r="R35" s="70"/>
      <c r="S35" s="165" t="n">
        <f aca="false">+S34+1</f>
        <v>37192</v>
      </c>
      <c r="T35" s="166"/>
      <c r="U35" s="166"/>
      <c r="V35" s="166"/>
      <c r="W35" s="166"/>
      <c r="X35" s="166"/>
      <c r="Y35" s="166"/>
      <c r="Z35" s="166"/>
      <c r="AA35" s="166"/>
      <c r="AB35" s="166"/>
      <c r="AC35" s="166"/>
      <c r="AD35" s="166"/>
      <c r="AE35" s="166"/>
      <c r="AF35" s="166"/>
      <c r="AG35" s="166"/>
      <c r="AH35" s="166"/>
      <c r="AI35" s="166"/>
      <c r="AJ35" s="166"/>
    </row>
    <row r="36" customFormat="false" ht="12.75" hidden="false" customHeight="true" outlineLevel="0" collapsed="false">
      <c r="A36" s="49" t="s">
        <v>175</v>
      </c>
      <c r="D36" s="177" t="n">
        <f aca="false">H173</f>
        <v>0</v>
      </c>
      <c r="E36" s="1"/>
      <c r="F36" s="227" t="s">
        <v>176</v>
      </c>
      <c r="G36" s="70"/>
      <c r="H36" s="234"/>
      <c r="I36" s="234"/>
      <c r="J36" s="234" t="n">
        <f aca="false">N50</f>
        <v>0</v>
      </c>
      <c r="K36" s="234" t="n">
        <f aca="false">N38</f>
        <v>15520</v>
      </c>
      <c r="L36" s="235"/>
      <c r="M36" s="1"/>
      <c r="N36" s="167" t="n">
        <v>0</v>
      </c>
      <c r="O36" s="221"/>
      <c r="P36" s="167" t="n">
        <v>0</v>
      </c>
      <c r="Q36" s="1"/>
      <c r="R36" s="70"/>
      <c r="S36" s="165" t="n">
        <f aca="false">+S35+1</f>
        <v>37193</v>
      </c>
      <c r="T36" s="166"/>
      <c r="U36" s="166"/>
      <c r="V36" s="166"/>
      <c r="W36" s="166"/>
      <c r="X36" s="166"/>
      <c r="Y36" s="166"/>
      <c r="Z36" s="166"/>
      <c r="AA36" s="166"/>
      <c r="AB36" s="166"/>
      <c r="AC36" s="166"/>
      <c r="AD36" s="166"/>
      <c r="AE36" s="166"/>
      <c r="AF36" s="166"/>
      <c r="AG36" s="166"/>
      <c r="AH36" s="166"/>
      <c r="AI36" s="166"/>
      <c r="AJ36" s="166"/>
    </row>
    <row r="37" customFormat="false" ht="12.75" hidden="false" customHeight="true" outlineLevel="0" collapsed="false">
      <c r="A37" s="49" t="s">
        <v>177</v>
      </c>
      <c r="D37" s="177" t="n">
        <f aca="false">SUM(E87+E88)*-1</f>
        <v>-0</v>
      </c>
      <c r="E37" s="1"/>
      <c r="F37" s="227" t="s">
        <v>178</v>
      </c>
      <c r="G37" s="70"/>
      <c r="H37" s="236" t="n">
        <f aca="false">N16</f>
        <v>0</v>
      </c>
      <c r="I37" s="236"/>
      <c r="J37" s="234"/>
      <c r="K37" s="234"/>
      <c r="L37" s="235"/>
      <c r="M37" s="1"/>
      <c r="N37" s="167" t="n">
        <v>0</v>
      </c>
      <c r="O37" s="221"/>
      <c r="P37" s="167" t="n">
        <v>0</v>
      </c>
      <c r="Q37" s="1"/>
      <c r="R37" s="70"/>
      <c r="S37" s="165" t="n">
        <f aca="false">+S36+1</f>
        <v>37194</v>
      </c>
      <c r="T37" s="166"/>
      <c r="U37" s="166"/>
      <c r="V37" s="166"/>
      <c r="W37" s="166"/>
      <c r="X37" s="166"/>
      <c r="Y37" s="166"/>
      <c r="Z37" s="166"/>
      <c r="AA37" s="166"/>
      <c r="AB37" s="166"/>
      <c r="AC37" s="166"/>
      <c r="AD37" s="166"/>
      <c r="AE37" s="166"/>
      <c r="AF37" s="166"/>
      <c r="AG37" s="166"/>
      <c r="AH37" s="166"/>
      <c r="AI37" s="166"/>
      <c r="AJ37" s="166"/>
    </row>
    <row r="38" customFormat="false" ht="12.75" hidden="false" customHeight="true" outlineLevel="0" collapsed="false">
      <c r="A38" s="155" t="s">
        <v>179</v>
      </c>
      <c r="D38" s="182" t="n">
        <f aca="false">SUM(D28:D37)</f>
        <v>15520</v>
      </c>
      <c r="E38" s="1"/>
      <c r="F38" s="227" t="s">
        <v>180</v>
      </c>
      <c r="G38" s="70"/>
      <c r="H38" s="236" t="n">
        <f aca="false">N24</f>
        <v>0</v>
      </c>
      <c r="I38" s="236" t="n">
        <f aca="false">H38</f>
        <v>0</v>
      </c>
      <c r="J38" s="234"/>
      <c r="K38" s="234"/>
      <c r="L38" s="235"/>
      <c r="M38" s="1"/>
      <c r="N38" s="182" t="n">
        <v>15520</v>
      </c>
      <c r="O38" s="182" t="n">
        <f aca="false">SUM(O28:O36)</f>
        <v>0</v>
      </c>
      <c r="P38" s="182" t="n">
        <v>15520</v>
      </c>
      <c r="Q38" s="1"/>
      <c r="R38" s="70"/>
      <c r="S38" s="237" t="n">
        <f aca="false">+S37+1</f>
        <v>37195</v>
      </c>
      <c r="T38" s="238"/>
      <c r="U38" s="238"/>
      <c r="V38" s="238"/>
      <c r="W38" s="238"/>
      <c r="X38" s="238"/>
      <c r="Y38" s="238"/>
      <c r="Z38" s="238"/>
      <c r="AA38" s="238"/>
      <c r="AB38" s="238"/>
      <c r="AC38" s="238"/>
      <c r="AD38" s="238"/>
      <c r="AE38" s="238"/>
      <c r="AF38" s="238"/>
      <c r="AG38" s="238"/>
      <c r="AH38" s="238"/>
      <c r="AI38" s="238"/>
      <c r="AJ38" s="238"/>
    </row>
    <row r="39" customFormat="false" ht="12.75" hidden="false" customHeight="true" outlineLevel="0" collapsed="false">
      <c r="A39" s="1"/>
      <c r="D39" s="1"/>
      <c r="F39" s="227" t="s">
        <v>181</v>
      </c>
      <c r="G39" s="70"/>
      <c r="H39" s="236" t="n">
        <f aca="false">D28</f>
        <v>15520</v>
      </c>
      <c r="I39" s="236"/>
      <c r="J39" s="234"/>
      <c r="K39" s="234"/>
      <c r="L39" s="235"/>
      <c r="M39" s="1"/>
      <c r="N39" s="1"/>
      <c r="O39" s="1"/>
      <c r="P39" s="1"/>
      <c r="Q39" s="1"/>
      <c r="R39" s="70"/>
      <c r="S39" s="70"/>
      <c r="U39" s="213"/>
      <c r="V39" s="213"/>
      <c r="W39" s="213"/>
      <c r="X39" s="213"/>
      <c r="Y39" s="213"/>
      <c r="Z39" s="213"/>
      <c r="AA39" s="213"/>
      <c r="AB39" s="213"/>
      <c r="AC39" s="213"/>
    </row>
    <row r="40" customFormat="false" ht="12.75" hidden="false" customHeight="true" outlineLevel="0" collapsed="false">
      <c r="A40" s="148" t="s">
        <v>182</v>
      </c>
      <c r="D40" s="182" t="n">
        <f aca="false">+D38+D24+D16</f>
        <v>15520</v>
      </c>
      <c r="E40" s="1"/>
      <c r="F40" s="187"/>
      <c r="G40" s="70"/>
      <c r="H40" s="239"/>
      <c r="I40" s="236"/>
      <c r="J40" s="234"/>
      <c r="K40" s="234"/>
      <c r="L40" s="235"/>
      <c r="M40" s="1"/>
      <c r="N40" s="182" t="n">
        <v>15520</v>
      </c>
      <c r="O40" s="182" t="n">
        <f aca="false">+O38+O24+O16</f>
        <v>0</v>
      </c>
      <c r="P40" s="182" t="n">
        <v>15520</v>
      </c>
      <c r="Q40" s="1"/>
      <c r="R40" s="70"/>
      <c r="S40" s="1"/>
      <c r="T40" s="1"/>
      <c r="U40" s="1"/>
    </row>
    <row r="41" customFormat="false" ht="12.75" hidden="false" customHeight="true" outlineLevel="0" collapsed="false">
      <c r="A41" s="1"/>
      <c r="C41" s="4"/>
      <c r="D41" s="1"/>
      <c r="E41" s="1"/>
      <c r="F41" s="227" t="s">
        <v>183</v>
      </c>
      <c r="G41" s="9"/>
      <c r="H41" s="236" t="n">
        <f aca="false">E117</f>
        <v>465</v>
      </c>
      <c r="I41" s="236" t="n">
        <f aca="false">E108</f>
        <v>465</v>
      </c>
      <c r="J41" s="234" t="n">
        <f aca="false">E71+E72+E73</f>
        <v>0</v>
      </c>
      <c r="K41" s="234" t="n">
        <f aca="false">SUM(D29:D37)</f>
        <v>0</v>
      </c>
      <c r="L41" s="235" t="n">
        <f aca="false">SUM(E29:E37)</f>
        <v>0</v>
      </c>
      <c r="M41" s="1"/>
      <c r="N41" s="1"/>
      <c r="O41" s="1"/>
      <c r="P41" s="1"/>
      <c r="Q41" s="1"/>
      <c r="R41" s="70"/>
      <c r="S41" s="1"/>
      <c r="T41" s="1"/>
      <c r="U41" s="1"/>
      <c r="AN41" s="1"/>
      <c r="AO41" s="1"/>
      <c r="AP41" s="1"/>
      <c r="AQ41" s="1"/>
      <c r="AR41" s="1"/>
      <c r="AS41" s="1"/>
    </row>
    <row r="42" customFormat="false" ht="12.75" hidden="false" customHeight="true" outlineLevel="0" collapsed="false">
      <c r="A42" s="127"/>
      <c r="C42" s="4"/>
      <c r="E42" s="1"/>
      <c r="F42" s="227" t="s">
        <v>178</v>
      </c>
      <c r="G42" s="70"/>
      <c r="H42" s="239"/>
      <c r="I42" s="239"/>
      <c r="J42" s="239"/>
      <c r="K42" s="240"/>
      <c r="L42" s="241"/>
      <c r="M42" s="1"/>
      <c r="N42" s="1"/>
      <c r="O42" s="1"/>
      <c r="P42" s="1"/>
      <c r="Q42" s="70"/>
      <c r="R42" s="70"/>
      <c r="S42" s="1"/>
      <c r="T42" s="1"/>
      <c r="U42" s="1"/>
      <c r="AN42" s="1"/>
      <c r="AO42" s="1"/>
      <c r="AP42" s="1"/>
      <c r="AQ42" s="1"/>
      <c r="AR42" s="1"/>
      <c r="AS42" s="1"/>
    </row>
    <row r="43" customFormat="false" ht="12.75" hidden="false" customHeight="true" outlineLevel="0" collapsed="false">
      <c r="A43" s="148" t="s">
        <v>184</v>
      </c>
      <c r="C43" s="4"/>
      <c r="D43" s="70"/>
      <c r="E43" s="9"/>
      <c r="F43" s="227" t="s">
        <v>180</v>
      </c>
      <c r="G43" s="70"/>
      <c r="H43" s="236"/>
      <c r="I43" s="236"/>
      <c r="J43" s="234"/>
      <c r="K43" s="234"/>
      <c r="L43" s="235" t="n">
        <f aca="false">+H138</f>
        <v>0</v>
      </c>
      <c r="M43" s="1"/>
      <c r="N43" s="1"/>
      <c r="O43" s="1"/>
      <c r="P43" s="1"/>
      <c r="Q43" s="70"/>
      <c r="R43" s="70"/>
      <c r="S43" s="1"/>
      <c r="T43" s="1"/>
      <c r="U43" s="1"/>
      <c r="AN43" s="1"/>
      <c r="AO43" s="1"/>
      <c r="AP43" s="1"/>
      <c r="AQ43" s="1"/>
      <c r="AR43" s="1"/>
      <c r="AS43" s="1"/>
    </row>
    <row r="44" customFormat="false" ht="12.75" hidden="false" customHeight="true" outlineLevel="0" collapsed="false">
      <c r="A44" s="242" t="s">
        <v>185</v>
      </c>
      <c r="C44" s="4"/>
      <c r="D44" s="243" t="n">
        <f aca="false">N50</f>
        <v>0</v>
      </c>
      <c r="E44" s="9"/>
      <c r="F44" s="227" t="s">
        <v>186</v>
      </c>
      <c r="G44" s="70"/>
      <c r="H44" s="236"/>
      <c r="I44" s="236"/>
      <c r="J44" s="234"/>
      <c r="K44" s="240"/>
      <c r="L44" s="241"/>
      <c r="M44" s="1"/>
      <c r="N44" s="244" t="n">
        <v>0</v>
      </c>
      <c r="O44" s="244" t="n">
        <f aca="false">D50-P50</f>
        <v>0</v>
      </c>
      <c r="P44" s="243" t="n">
        <v>0</v>
      </c>
      <c r="Q44" s="70"/>
      <c r="R44" s="70"/>
      <c r="S44" s="1"/>
      <c r="T44" s="1"/>
      <c r="U44" s="1"/>
      <c r="AN44" s="1"/>
      <c r="AO44" s="1"/>
      <c r="AP44" s="1"/>
      <c r="AQ44" s="1"/>
      <c r="AR44" s="1"/>
      <c r="AS44" s="1"/>
    </row>
    <row r="45" customFormat="false" ht="12.75" hidden="false" customHeight="true" outlineLevel="0" collapsed="false">
      <c r="A45" s="245" t="s">
        <v>187</v>
      </c>
      <c r="C45" s="4"/>
      <c r="D45" s="177" t="n">
        <v>0</v>
      </c>
      <c r="E45" s="9"/>
      <c r="F45" s="227" t="s">
        <v>142</v>
      </c>
      <c r="G45" s="9"/>
      <c r="H45" s="236" t="n">
        <f aca="false">SUM(H37:H41)</f>
        <v>15985</v>
      </c>
      <c r="I45" s="236" t="n">
        <f aca="false">SUM(I37:I41)</f>
        <v>465</v>
      </c>
      <c r="J45" s="236" t="n">
        <f aca="false">SUM(J35:J41)</f>
        <v>0</v>
      </c>
      <c r="K45" s="234" t="n">
        <f aca="false">K36+K41</f>
        <v>15520</v>
      </c>
      <c r="L45" s="235" t="n">
        <f aca="false">+F275</f>
        <v>0</v>
      </c>
      <c r="M45" s="1"/>
      <c r="N45" s="246" t="n">
        <v>0</v>
      </c>
      <c r="O45" s="246"/>
      <c r="P45" s="177" t="n">
        <v>0</v>
      </c>
      <c r="Q45" s="70"/>
      <c r="R45" s="70"/>
      <c r="S45" s="1"/>
      <c r="T45" s="1"/>
      <c r="U45" s="1"/>
      <c r="AN45" s="1"/>
      <c r="AO45" s="1"/>
      <c r="AP45" s="1"/>
      <c r="AQ45" s="1"/>
      <c r="AR45" s="1"/>
      <c r="AS45" s="1"/>
    </row>
    <row r="46" customFormat="false" ht="12.75" hidden="false" customHeight="true" outlineLevel="0" collapsed="false">
      <c r="A46" s="245" t="s">
        <v>188</v>
      </c>
      <c r="C46" s="4"/>
      <c r="D46" s="177" t="n">
        <f aca="false">E71</f>
        <v>0</v>
      </c>
      <c r="E46" s="1"/>
      <c r="F46" s="187"/>
      <c r="G46" s="9"/>
      <c r="H46" s="240"/>
      <c r="I46" s="240"/>
      <c r="J46" s="234"/>
      <c r="K46" s="240"/>
      <c r="L46" s="241"/>
      <c r="M46" s="1"/>
      <c r="N46" s="246" t="n">
        <v>0</v>
      </c>
      <c r="O46" s="246"/>
      <c r="P46" s="177" t="n">
        <v>0</v>
      </c>
      <c r="Q46" s="70"/>
      <c r="R46" s="70"/>
      <c r="S46" s="1"/>
      <c r="T46" s="1"/>
      <c r="U46" s="1"/>
      <c r="AN46" s="1"/>
      <c r="AO46" s="1"/>
      <c r="AP46" s="1"/>
      <c r="AQ46" s="1"/>
      <c r="AR46" s="1"/>
      <c r="AS46" s="1"/>
    </row>
    <row r="47" customFormat="false" ht="12.75" hidden="false" customHeight="true" outlineLevel="0" collapsed="false">
      <c r="A47" s="245" t="s">
        <v>189</v>
      </c>
      <c r="C47" s="4"/>
      <c r="D47" s="177" t="n">
        <f aca="false">E72</f>
        <v>0</v>
      </c>
      <c r="E47" s="1"/>
      <c r="F47" s="227"/>
      <c r="G47" s="247" t="s">
        <v>83</v>
      </c>
      <c r="H47" s="248" t="n">
        <f aca="false">H45-D40</f>
        <v>465</v>
      </c>
      <c r="I47" s="248" t="n">
        <f aca="false">+I45-D24</f>
        <v>465</v>
      </c>
      <c r="J47" s="248" t="n">
        <f aca="false">+J45-D50</f>
        <v>0</v>
      </c>
      <c r="K47" s="249" t="n">
        <f aca="false">+K45-D38</f>
        <v>0</v>
      </c>
      <c r="L47" s="250" t="n">
        <f aca="false">+L43-L45</f>
        <v>0</v>
      </c>
      <c r="M47" s="1"/>
      <c r="N47" s="246" t="n">
        <v>0</v>
      </c>
      <c r="O47" s="246"/>
      <c r="P47" s="177" t="n">
        <v>0</v>
      </c>
      <c r="Q47" s="70"/>
      <c r="R47" s="70"/>
      <c r="AN47" s="1"/>
      <c r="AO47" s="1"/>
      <c r="AP47" s="1"/>
      <c r="AQ47" s="1"/>
      <c r="AR47" s="1"/>
      <c r="AS47" s="1"/>
    </row>
    <row r="48" customFormat="false" ht="12.75" hidden="false" customHeight="true" outlineLevel="0" collapsed="false">
      <c r="A48" s="245" t="s">
        <v>190</v>
      </c>
      <c r="C48" s="4"/>
      <c r="D48" s="177" t="n">
        <f aca="false">E73</f>
        <v>0</v>
      </c>
      <c r="E48" s="1"/>
      <c r="F48" s="251"/>
      <c r="G48" s="252"/>
      <c r="H48" s="253"/>
      <c r="I48" s="253"/>
      <c r="J48" s="254"/>
      <c r="K48" s="255"/>
      <c r="L48" s="256"/>
      <c r="M48" s="1"/>
      <c r="N48" s="246" t="n">
        <v>0</v>
      </c>
      <c r="O48" s="246"/>
      <c r="P48" s="177" t="n">
        <v>0</v>
      </c>
      <c r="Q48" s="70"/>
      <c r="R48" s="70"/>
      <c r="AN48" s="1"/>
      <c r="AO48" s="1"/>
      <c r="AP48" s="1"/>
      <c r="AQ48" s="1"/>
      <c r="AR48" s="1"/>
      <c r="AS48" s="1"/>
    </row>
    <row r="49" customFormat="false" ht="12.75" hidden="true" customHeight="true" outlineLevel="0" collapsed="false">
      <c r="A49" s="245" t="s">
        <v>191</v>
      </c>
      <c r="C49" s="4"/>
      <c r="D49" s="177" t="n">
        <v>0</v>
      </c>
      <c r="E49" s="1"/>
      <c r="F49" s="1"/>
      <c r="G49" s="1"/>
      <c r="H49" s="1"/>
      <c r="I49" s="1"/>
      <c r="J49" s="213"/>
      <c r="K49" s="1"/>
      <c r="L49" s="1"/>
      <c r="M49" s="1"/>
      <c r="N49" s="177" t="n">
        <v>0</v>
      </c>
      <c r="O49" s="177" t="n">
        <v>0</v>
      </c>
      <c r="P49" s="204" t="n">
        <v>0</v>
      </c>
      <c r="Q49" s="70"/>
      <c r="R49" s="70"/>
      <c r="AN49" s="1"/>
      <c r="AO49" s="1"/>
      <c r="AP49" s="1"/>
      <c r="AQ49" s="1"/>
      <c r="AR49" s="1"/>
      <c r="AS49" s="1"/>
    </row>
    <row r="50" customFormat="false" ht="12.75" hidden="false" customHeight="true" outlineLevel="0" collapsed="false">
      <c r="A50" s="245" t="s">
        <v>192</v>
      </c>
      <c r="C50" s="4"/>
      <c r="D50" s="257" t="n">
        <f aca="false">SUM(D44:D48)</f>
        <v>0</v>
      </c>
      <c r="E50" s="1"/>
      <c r="F50" s="1"/>
      <c r="G50" s="1"/>
      <c r="H50" s="1"/>
      <c r="I50" s="1"/>
      <c r="J50" s="213"/>
      <c r="K50" s="1"/>
      <c r="L50" s="1"/>
      <c r="M50" s="1"/>
      <c r="N50" s="257" t="n">
        <v>0</v>
      </c>
      <c r="O50" s="257" t="n">
        <f aca="false">SUM(O44:O48)</f>
        <v>0</v>
      </c>
      <c r="P50" s="257" t="n">
        <v>0</v>
      </c>
      <c r="Q50" s="70"/>
      <c r="R50" s="70"/>
      <c r="V50" s="258" t="n">
        <f aca="false">Y55+AA55</f>
        <v>0</v>
      </c>
      <c r="AN50" s="1"/>
      <c r="AO50" s="1"/>
      <c r="AP50" s="1"/>
      <c r="AQ50" s="1"/>
      <c r="AR50" s="1"/>
      <c r="AS50" s="1"/>
    </row>
    <row r="51" customFormat="false" ht="12.75" hidden="false" customHeight="true" outlineLevel="0" collapsed="false">
      <c r="A51" s="127"/>
      <c r="C51" s="4"/>
      <c r="D51" s="1"/>
      <c r="E51" s="213"/>
      <c r="F51" s="1"/>
      <c r="G51" s="155"/>
      <c r="H51" s="213"/>
      <c r="I51" s="1"/>
      <c r="J51" s="213"/>
      <c r="K51" s="1"/>
      <c r="L51" s="1"/>
      <c r="M51" s="1"/>
      <c r="N51" s="1"/>
      <c r="O51" s="1"/>
      <c r="P51" s="1"/>
      <c r="Q51" s="70"/>
      <c r="R51" s="70"/>
      <c r="V51" s="258" t="n">
        <f aca="false">W55</f>
        <v>0</v>
      </c>
      <c r="AN51" s="1"/>
      <c r="AO51" s="1"/>
      <c r="AP51" s="1"/>
      <c r="AQ51" s="1"/>
      <c r="AR51" s="1"/>
      <c r="AS51" s="1"/>
    </row>
    <row r="52" customFormat="false" ht="12.75" hidden="false" customHeight="true" outlineLevel="0" collapsed="false">
      <c r="A52" s="1"/>
      <c r="B52" s="1"/>
      <c r="C52" s="1"/>
      <c r="D52" s="1"/>
      <c r="G52" s="1"/>
      <c r="H52" s="1"/>
      <c r="I52" s="1"/>
      <c r="J52" s="213"/>
      <c r="K52" s="1"/>
      <c r="L52" s="1"/>
      <c r="M52" s="1"/>
      <c r="N52" s="1"/>
      <c r="O52" s="1"/>
      <c r="P52" s="1"/>
      <c r="Q52" s="70"/>
      <c r="R52" s="70"/>
      <c r="AN52" s="1"/>
      <c r="AO52" s="1"/>
      <c r="AP52" s="1"/>
      <c r="AQ52" s="1"/>
      <c r="AR52" s="1"/>
      <c r="AS52" s="1"/>
    </row>
    <row r="53" customFormat="false" ht="12.75" hidden="false" customHeight="true" outlineLevel="0" collapsed="false">
      <c r="A53" s="148" t="s">
        <v>193</v>
      </c>
      <c r="C53" s="4"/>
      <c r="D53" s="209" t="n">
        <v>15520</v>
      </c>
      <c r="E53" s="1"/>
      <c r="F53" s="1"/>
      <c r="G53" s="1"/>
      <c r="H53" s="1"/>
      <c r="I53" s="1"/>
      <c r="J53" s="70"/>
      <c r="K53" s="1"/>
      <c r="L53" s="1"/>
      <c r="M53" s="1"/>
      <c r="N53" s="1"/>
      <c r="O53" s="1"/>
      <c r="P53" s="1"/>
      <c r="Q53" s="70"/>
      <c r="R53" s="70"/>
      <c r="AJ53" s="1"/>
      <c r="AK53" s="1"/>
      <c r="AN53" s="1"/>
      <c r="AO53" s="1"/>
      <c r="AP53" s="1"/>
      <c r="AQ53" s="1"/>
      <c r="AR53" s="1"/>
      <c r="AS53" s="1"/>
    </row>
    <row r="54" customFormat="false" ht="12.75" hidden="false" customHeight="true" outlineLevel="0" collapsed="false">
      <c r="A54" s="1"/>
      <c r="E54" s="1"/>
      <c r="F54" s="1"/>
      <c r="G54" s="1"/>
      <c r="H54" s="1"/>
      <c r="I54" s="1"/>
      <c r="J54" s="70"/>
      <c r="K54" s="1"/>
      <c r="L54" s="1"/>
      <c r="M54" s="1"/>
      <c r="N54" s="1"/>
      <c r="O54" s="1"/>
      <c r="P54" s="1"/>
      <c r="Q54" s="70"/>
      <c r="R54" s="70"/>
      <c r="AJ54" s="1"/>
      <c r="AK54" s="1"/>
      <c r="AN54" s="1"/>
      <c r="AO54" s="1"/>
      <c r="AP54" s="1"/>
      <c r="AQ54" s="1"/>
      <c r="AR54" s="1"/>
      <c r="AS54" s="1"/>
    </row>
    <row r="55" customFormat="false" ht="12.75" hidden="true" customHeight="true" outlineLevel="0" collapsed="false">
      <c r="A55" s="1"/>
      <c r="E55" s="1"/>
      <c r="F55" s="1"/>
      <c r="G55" s="1"/>
      <c r="H55" s="1"/>
      <c r="I55" s="1"/>
      <c r="J55" s="70"/>
      <c r="K55" s="1"/>
      <c r="L55" s="1"/>
      <c r="M55" s="1"/>
      <c r="N55" s="1"/>
      <c r="O55" s="1"/>
      <c r="P55" s="1"/>
      <c r="Q55" s="70"/>
      <c r="R55" s="70"/>
      <c r="AJ55" s="1"/>
      <c r="AK55" s="1"/>
      <c r="AN55" s="1"/>
      <c r="AO55" s="1"/>
      <c r="AP55" s="1"/>
      <c r="AQ55" s="1"/>
      <c r="AR55" s="1"/>
      <c r="AS55" s="1"/>
    </row>
    <row r="56" customFormat="false" ht="12.75" hidden="true" customHeight="true" outlineLevel="0" collapsed="false">
      <c r="A56" s="1"/>
      <c r="E56" s="1"/>
      <c r="F56" s="1"/>
      <c r="G56" s="1"/>
      <c r="H56" s="1"/>
      <c r="I56" s="1"/>
      <c r="J56" s="70"/>
      <c r="K56" s="70"/>
      <c r="L56" s="247"/>
      <c r="M56" s="40"/>
      <c r="N56" s="40"/>
      <c r="O56" s="70"/>
      <c r="P56" s="70"/>
      <c r="Q56" s="70"/>
      <c r="R56" s="70"/>
      <c r="AJ56" s="1"/>
      <c r="AK56" s="1"/>
      <c r="AN56" s="1"/>
      <c r="AO56" s="1"/>
      <c r="AP56" s="1"/>
      <c r="AQ56" s="1"/>
      <c r="AR56" s="1"/>
      <c r="AS56" s="1"/>
    </row>
    <row r="57" customFormat="false" ht="12.75" hidden="true" customHeight="true" outlineLevel="0" collapsed="false">
      <c r="A57" s="1"/>
      <c r="D57" s="1"/>
      <c r="E57" s="1"/>
      <c r="F57" s="1"/>
      <c r="G57" s="1"/>
      <c r="H57" s="1"/>
      <c r="I57" s="259"/>
      <c r="J57" s="70"/>
      <c r="K57" s="70"/>
      <c r="L57" s="247"/>
      <c r="M57" s="40"/>
      <c r="N57" s="40"/>
      <c r="O57" s="70"/>
      <c r="P57" s="70"/>
      <c r="Q57" s="70"/>
      <c r="R57" s="70"/>
      <c r="AJ57" s="1"/>
      <c r="AK57" s="1"/>
      <c r="AN57" s="1"/>
      <c r="AO57" s="1"/>
      <c r="AP57" s="1"/>
      <c r="AQ57" s="1"/>
      <c r="AR57" s="1"/>
      <c r="AS57" s="1"/>
    </row>
    <row r="58" customFormat="false" ht="12.75" hidden="true" customHeight="true" outlineLevel="0" collapsed="false">
      <c r="A58" s="1"/>
      <c r="D58" s="1"/>
      <c r="E58" s="1"/>
      <c r="F58" s="1"/>
      <c r="G58" s="1"/>
      <c r="H58" s="1"/>
      <c r="I58" s="259"/>
      <c r="J58" s="70"/>
      <c r="K58" s="70"/>
      <c r="L58" s="247"/>
      <c r="M58" s="40"/>
      <c r="N58" s="40"/>
      <c r="O58" s="70"/>
      <c r="P58" s="70"/>
      <c r="Q58" s="70"/>
      <c r="R58" s="70"/>
      <c r="AJ58" s="1"/>
      <c r="AK58" s="1"/>
      <c r="AN58" s="1"/>
      <c r="AO58" s="1"/>
      <c r="AP58" s="1"/>
      <c r="AQ58" s="1"/>
      <c r="AR58" s="1"/>
      <c r="AS58" s="1"/>
    </row>
    <row r="59" customFormat="false" ht="12.75" hidden="true" customHeight="true" outlineLevel="0" collapsed="false">
      <c r="A59" s="1"/>
      <c r="D59" s="1"/>
      <c r="E59" s="1"/>
      <c r="F59" s="1"/>
      <c r="G59" s="1"/>
      <c r="H59" s="1"/>
      <c r="I59" s="259"/>
      <c r="J59" s="70"/>
      <c r="K59" s="70"/>
      <c r="L59" s="247"/>
      <c r="M59" s="40"/>
      <c r="N59" s="40"/>
      <c r="O59" s="70"/>
      <c r="P59" s="70"/>
      <c r="Q59" s="70"/>
      <c r="R59" s="70"/>
      <c r="AJ59" s="1"/>
      <c r="AK59" s="1"/>
      <c r="AN59" s="1"/>
      <c r="AO59" s="1"/>
      <c r="AP59" s="1"/>
      <c r="AQ59" s="1"/>
      <c r="AR59" s="1"/>
      <c r="AS59" s="1"/>
    </row>
    <row r="60" customFormat="false" ht="12.75" hidden="true" customHeight="true" outlineLevel="0" collapsed="false">
      <c r="A60" s="1"/>
      <c r="D60" s="1"/>
      <c r="E60" s="1"/>
      <c r="F60" s="1"/>
      <c r="G60" s="1"/>
      <c r="H60" s="1"/>
      <c r="I60" s="259"/>
      <c r="J60" s="70"/>
      <c r="K60" s="70"/>
      <c r="L60" s="247"/>
      <c r="M60" s="40"/>
      <c r="N60" s="40"/>
      <c r="O60" s="70"/>
      <c r="P60" s="70"/>
      <c r="Q60" s="70"/>
      <c r="R60" s="70"/>
      <c r="AJ60" s="1"/>
      <c r="AK60" s="1"/>
      <c r="AN60" s="1"/>
      <c r="AO60" s="1"/>
      <c r="AP60" s="1"/>
      <c r="AQ60" s="1"/>
      <c r="AR60" s="1"/>
      <c r="AS60" s="1"/>
    </row>
    <row r="61" customFormat="false" ht="12.75" hidden="true" customHeight="true" outlineLevel="0" collapsed="false">
      <c r="A61" s="1"/>
      <c r="D61" s="1"/>
      <c r="E61" s="1"/>
      <c r="F61" s="1"/>
      <c r="G61" s="1"/>
      <c r="H61" s="1"/>
      <c r="I61" s="259"/>
      <c r="J61" s="70"/>
      <c r="K61" s="70"/>
      <c r="L61" s="247"/>
      <c r="M61" s="40"/>
      <c r="N61" s="40"/>
      <c r="O61" s="70"/>
      <c r="P61" s="70"/>
      <c r="Q61" s="70"/>
      <c r="R61" s="70"/>
      <c r="AJ61" s="1"/>
      <c r="AK61" s="1"/>
      <c r="AN61" s="1"/>
      <c r="AO61" s="1"/>
      <c r="AP61" s="1"/>
      <c r="AQ61" s="1"/>
      <c r="AR61" s="1"/>
      <c r="AS61" s="1"/>
    </row>
    <row r="62" customFormat="false" ht="12.75" hidden="true" customHeight="true" outlineLevel="0" collapsed="false">
      <c r="A62" s="1"/>
      <c r="D62" s="1"/>
      <c r="E62" s="1"/>
      <c r="F62" s="1"/>
      <c r="G62" s="1"/>
      <c r="H62" s="1"/>
      <c r="I62" s="1"/>
      <c r="J62" s="70"/>
      <c r="K62" s="70"/>
      <c r="L62" s="247"/>
      <c r="M62" s="40"/>
      <c r="N62" s="40"/>
      <c r="O62" s="70"/>
      <c r="P62" s="70"/>
      <c r="Q62" s="70"/>
      <c r="R62" s="70"/>
      <c r="AJ62" s="1"/>
      <c r="AK62" s="1"/>
      <c r="AN62" s="1"/>
      <c r="AO62" s="1"/>
      <c r="AP62" s="1"/>
      <c r="AQ62" s="1"/>
      <c r="AR62" s="1"/>
      <c r="AS62" s="1"/>
    </row>
    <row r="63" customFormat="false" ht="12.75" hidden="false" customHeight="true" outlineLevel="0" collapsed="false">
      <c r="A63" s="1"/>
      <c r="E63" s="1"/>
      <c r="F63" s="1"/>
      <c r="G63" s="1"/>
      <c r="H63" s="1"/>
      <c r="I63" s="1"/>
      <c r="J63" s="70"/>
      <c r="K63" s="70"/>
      <c r="L63" s="247"/>
      <c r="M63" s="40"/>
      <c r="N63" s="40"/>
      <c r="O63" s="70"/>
      <c r="P63" s="70"/>
      <c r="Q63" s="70"/>
      <c r="R63" s="70"/>
      <c r="AJ63" s="1"/>
      <c r="AK63" s="1"/>
      <c r="AN63" s="1"/>
      <c r="AO63" s="1"/>
      <c r="AP63" s="1"/>
      <c r="AQ63" s="1"/>
      <c r="AR63" s="1"/>
      <c r="AS63" s="1"/>
    </row>
    <row r="64" customFormat="false" ht="12.75" hidden="false" customHeight="true" outlineLevel="0" collapsed="false">
      <c r="A64" s="1"/>
      <c r="E64" s="1"/>
      <c r="F64" s="1"/>
      <c r="G64" s="1"/>
      <c r="H64" s="260" t="s">
        <v>81</v>
      </c>
      <c r="I64" s="1"/>
      <c r="J64" s="70"/>
      <c r="K64" s="70"/>
      <c r="L64" s="247"/>
      <c r="M64" s="40"/>
      <c r="N64" s="40"/>
      <c r="O64" s="70"/>
      <c r="P64" s="70"/>
      <c r="Q64" s="70"/>
      <c r="R64" s="70"/>
      <c r="AJ64" s="1"/>
      <c r="AK64" s="1"/>
      <c r="AN64" s="1"/>
      <c r="AO64" s="1"/>
      <c r="AP64" s="1"/>
      <c r="AQ64" s="1"/>
      <c r="AR64" s="1"/>
      <c r="AS64" s="1"/>
    </row>
    <row r="65" customFormat="false" ht="12.75" hidden="false" customHeight="true" outlineLevel="0" collapsed="false">
      <c r="A65" s="1"/>
      <c r="H65" s="261" t="n">
        <f aca="false">H70</f>
        <v>37165</v>
      </c>
      <c r="I65" s="262" t="n">
        <f aca="false">H65+1</f>
        <v>37166</v>
      </c>
      <c r="J65" s="262" t="n">
        <f aca="false">I65+1</f>
        <v>37167</v>
      </c>
      <c r="K65" s="262" t="n">
        <f aca="false">J65+1</f>
        <v>37168</v>
      </c>
      <c r="L65" s="262" t="n">
        <f aca="false">K65+1</f>
        <v>37169</v>
      </c>
      <c r="M65" s="262" t="n">
        <f aca="false">L65+1</f>
        <v>37170</v>
      </c>
      <c r="N65" s="262" t="n">
        <f aca="false">M65+1</f>
        <v>37171</v>
      </c>
      <c r="O65" s="262" t="n">
        <f aca="false">N65+1</f>
        <v>37172</v>
      </c>
      <c r="P65" s="262" t="n">
        <f aca="false">O65+1</f>
        <v>37173</v>
      </c>
      <c r="Q65" s="262" t="n">
        <f aca="false">P65+1</f>
        <v>37174</v>
      </c>
      <c r="R65" s="262" t="n">
        <f aca="false">Q65+1</f>
        <v>37175</v>
      </c>
      <c r="S65" s="262" t="n">
        <f aca="false">R65+1</f>
        <v>37176</v>
      </c>
      <c r="T65" s="262" t="n">
        <f aca="false">S65+1</f>
        <v>37177</v>
      </c>
      <c r="U65" s="262" t="n">
        <f aca="false">T65+1</f>
        <v>37178</v>
      </c>
      <c r="V65" s="262" t="n">
        <f aca="false">U65+1</f>
        <v>37179</v>
      </c>
      <c r="W65" s="262" t="n">
        <f aca="false">V65+1</f>
        <v>37180</v>
      </c>
      <c r="X65" s="262" t="n">
        <f aca="false">W65+1</f>
        <v>37181</v>
      </c>
      <c r="Y65" s="262" t="n">
        <f aca="false">X65+1</f>
        <v>37182</v>
      </c>
      <c r="Z65" s="262" t="n">
        <f aca="false">Y65+1</f>
        <v>37183</v>
      </c>
      <c r="AA65" s="262" t="n">
        <f aca="false">Z65+1</f>
        <v>37184</v>
      </c>
      <c r="AB65" s="262" t="n">
        <f aca="false">AA65+1</f>
        <v>37185</v>
      </c>
      <c r="AC65" s="262" t="n">
        <f aca="false">AB65+1</f>
        <v>37186</v>
      </c>
      <c r="AD65" s="262" t="n">
        <f aca="false">AC65+1</f>
        <v>37187</v>
      </c>
      <c r="AE65" s="262" t="n">
        <f aca="false">AD65+1</f>
        <v>37188</v>
      </c>
      <c r="AF65" s="262" t="n">
        <f aca="false">AE65+1</f>
        <v>37189</v>
      </c>
      <c r="AG65" s="262" t="n">
        <f aca="false">AF65+1</f>
        <v>37190</v>
      </c>
      <c r="AH65" s="262" t="n">
        <f aca="false">AG65+1</f>
        <v>37191</v>
      </c>
      <c r="AI65" s="262" t="n">
        <f aca="false">AH65+1</f>
        <v>37192</v>
      </c>
      <c r="AJ65" s="262" t="n">
        <f aca="false">AI65+1</f>
        <v>37193</v>
      </c>
      <c r="AK65" s="262" t="n">
        <f aca="false">AJ65+1</f>
        <v>37194</v>
      </c>
      <c r="AL65" s="263" t="n">
        <f aca="false">AK65+1</f>
        <v>37195</v>
      </c>
      <c r="AN65" s="1"/>
      <c r="AO65" s="1"/>
      <c r="AP65" s="1"/>
      <c r="AQ65" s="1"/>
      <c r="AR65" s="1"/>
      <c r="AS65" s="1"/>
    </row>
    <row r="66" customFormat="false" ht="12.75" hidden="false" customHeight="true" outlineLevel="0" collapsed="false">
      <c r="D66" s="1"/>
      <c r="E66" s="1"/>
      <c r="F66" s="1"/>
      <c r="G66" s="264" t="s">
        <v>194</v>
      </c>
      <c r="H66" s="265" t="n">
        <f aca="false">VLOOKUP(H$65,$S$8:$AG$38,7,0)+VLOOKUP(H$65,$S$8:$AG38,8,0)</f>
        <v>0</v>
      </c>
      <c r="I66" s="265" t="n">
        <f aca="false">VLOOKUP(I$65,$S$8:$AG$38,7,0)+VLOOKUP(I$65,$S$8:$AG38,8,0)</f>
        <v>0</v>
      </c>
      <c r="J66" s="265" t="n">
        <f aca="false">VLOOKUP(J$65,$S$8:$AG$38,7,0)+VLOOKUP(J$65,$S$8:$AG38,8,0)</f>
        <v>0</v>
      </c>
      <c r="K66" s="265" t="n">
        <f aca="false">VLOOKUP(K$65,$S$8:$AG$38,7,0)+VLOOKUP(K$65,$S$8:$AG38,8,0)</f>
        <v>0</v>
      </c>
      <c r="L66" s="265" t="n">
        <f aca="false">VLOOKUP(L$65,$S$8:$AG$38,7,0)+VLOOKUP(L$65,$S$8:$AG38,8,0)</f>
        <v>0</v>
      </c>
      <c r="M66" s="265" t="n">
        <f aca="false">VLOOKUP(M$65,$S$8:$AG$38,7,0)+VLOOKUP(M$65,$S$8:$AG38,8,0)</f>
        <v>0</v>
      </c>
      <c r="N66" s="265" t="n">
        <f aca="false">VLOOKUP(N$65,$S$8:$AG$38,7,0)+VLOOKUP(N$65,$S$8:$AG38,8,0)</f>
        <v>0</v>
      </c>
      <c r="O66" s="265" t="n">
        <f aca="false">VLOOKUP(O$65,$S$8:$AG$38,7,0)+VLOOKUP(O$65,$S$8:$AG38,8,0)</f>
        <v>0</v>
      </c>
      <c r="P66" s="265" t="n">
        <f aca="false">VLOOKUP(P$65,$S$8:$AG$38,7,0)+VLOOKUP(P$65,$S$8:$AG38,8,0)</f>
        <v>0</v>
      </c>
      <c r="Q66" s="265" t="n">
        <f aca="false">VLOOKUP(Q$65,$S$8:$AG$38,7,0)+VLOOKUP(Q$65,$S$8:$AG38,8,0)</f>
        <v>0</v>
      </c>
      <c r="R66" s="265" t="n">
        <f aca="false">VLOOKUP(R$65,$S$8:$AG$38,7,0)+VLOOKUP(R$65,$S$8:$AG38,8,0)</f>
        <v>0</v>
      </c>
      <c r="S66" s="265" t="n">
        <f aca="false">VLOOKUP(S$65,$S$8:$AG$38,7,0)+VLOOKUP(S$65,$S$8:$AG38,8,0)</f>
        <v>0</v>
      </c>
      <c r="T66" s="265" t="n">
        <f aca="false">VLOOKUP(T$65,$S$8:$AG$38,7,0)+VLOOKUP(T$65,$S$8:$AG38,8,0)</f>
        <v>0</v>
      </c>
      <c r="U66" s="265" t="n">
        <f aca="false">VLOOKUP(U$65,$S$8:$AG$38,7,0)+VLOOKUP(U$65,$S$8:$AG38,8,0)</f>
        <v>0</v>
      </c>
      <c r="V66" s="265" t="n">
        <f aca="false">VLOOKUP(V$65,$S$8:$AG$38,7,0)+VLOOKUP(V$65,$S$8:$AG38,8,0)</f>
        <v>0</v>
      </c>
      <c r="W66" s="265" t="n">
        <f aca="false">VLOOKUP(W$65,$S$8:$AG$38,7,0)+VLOOKUP(W$65,$S$8:$AG38,8,0)</f>
        <v>0</v>
      </c>
      <c r="X66" s="265" t="n">
        <f aca="false">VLOOKUP(X$65,$S$8:$AG$38,7,0)+VLOOKUP(X$65,$S$8:$AG38,8,0)</f>
        <v>0</v>
      </c>
      <c r="Y66" s="265" t="n">
        <f aca="false">VLOOKUP(Y$65,$S$8:$AG$38,7,0)+VLOOKUP(Y$65,$S$8:$AG38,8,0)</f>
        <v>0</v>
      </c>
      <c r="Z66" s="265" t="n">
        <f aca="false">VLOOKUP(Z$65,$S$8:$AG$38,7,0)+VLOOKUP(Z$65,$S$8:$AG38,8,0)</f>
        <v>0</v>
      </c>
      <c r="AA66" s="265" t="n">
        <f aca="false">VLOOKUP(AA$65,$S$8:$AG$38,7,0)+VLOOKUP(AA$65,$S$8:$AG38,8,0)</f>
        <v>0</v>
      </c>
      <c r="AB66" s="265" t="n">
        <f aca="false">VLOOKUP(AB$65,$S$8:$AG$38,7,0)+VLOOKUP(AB$65,$S$8:$AG38,8,0)</f>
        <v>0</v>
      </c>
      <c r="AC66" s="265" t="n">
        <f aca="false">VLOOKUP(AC$65,$S$8:$AG$38,7,0)+VLOOKUP(AC$65,$S$8:$AG38,8,0)</f>
        <v>0</v>
      </c>
      <c r="AD66" s="265" t="n">
        <f aca="false">VLOOKUP(AD$65,$S$8:$AG$38,7,0)+VLOOKUP(AD$65,$S$8:$AG38,8,0)</f>
        <v>0</v>
      </c>
      <c r="AE66" s="265" t="n">
        <f aca="false">VLOOKUP(AE$65,$S$8:$AG$38,7,0)+VLOOKUP(AE$65,$S$8:$AG38,8,0)</f>
        <v>0</v>
      </c>
      <c r="AF66" s="265" t="n">
        <f aca="false">VLOOKUP(AF$65,$S$8:$AG$38,7,0)+VLOOKUP(AF$65,$S$8:$AG38,8,0)</f>
        <v>0</v>
      </c>
      <c r="AG66" s="265" t="n">
        <f aca="false">VLOOKUP(AG$65,$S$8:$AG$38,7,0)+VLOOKUP(AG$65,$S$8:$AG38,8,0)</f>
        <v>0</v>
      </c>
      <c r="AH66" s="265" t="n">
        <f aca="false">VLOOKUP(AH$65,$S$8:$AG$38,7,0)+VLOOKUP(AH$65,$S$8:$AG38,8,0)</f>
        <v>0</v>
      </c>
      <c r="AI66" s="265" t="n">
        <f aca="false">VLOOKUP(AI$65,$S$8:$AG$38,7,0)+VLOOKUP(AI$65,$S$8:$AG38,8,0)</f>
        <v>0</v>
      </c>
      <c r="AJ66" s="265" t="n">
        <f aca="false">VLOOKUP(AJ$65,$S$8:$AG$38,7,0)+VLOOKUP(AJ$65,$S$8:$AG38,8,0)</f>
        <v>0</v>
      </c>
      <c r="AK66" s="265" t="n">
        <f aca="false">VLOOKUP(AK$65,$S$8:$AG$38,7,0)+VLOOKUP(AK$65,$S$8:$AG38,8,0)</f>
        <v>0</v>
      </c>
      <c r="AL66" s="265" t="n">
        <f aca="false">VLOOKUP(AL$65,$S$8:$AG$38,7,0)+VLOOKUP(AL$65,$S$8:$AG38,8,0)</f>
        <v>0</v>
      </c>
      <c r="AO66" s="1"/>
      <c r="AP66" s="1"/>
      <c r="AQ66" s="1"/>
      <c r="AR66" s="1"/>
      <c r="AS66" s="1"/>
      <c r="AT66" s="1"/>
    </row>
    <row r="67" customFormat="false" ht="12.75" hidden="false" customHeight="true" outlineLevel="0" collapsed="false">
      <c r="A67" s="266" t="s">
        <v>195</v>
      </c>
      <c r="B67" s="266"/>
      <c r="C67" s="267"/>
      <c r="D67" s="267"/>
      <c r="E67" s="268" t="s">
        <v>196</v>
      </c>
      <c r="F67" s="267"/>
      <c r="G67" s="269" t="s">
        <v>197</v>
      </c>
      <c r="H67" s="270"/>
      <c r="I67" s="271"/>
      <c r="J67" s="271"/>
      <c r="K67" s="271"/>
      <c r="L67" s="271"/>
      <c r="M67" s="271"/>
      <c r="N67" s="271"/>
      <c r="O67" s="271"/>
      <c r="P67" s="271"/>
      <c r="Q67" s="271"/>
      <c r="R67" s="271"/>
      <c r="S67" s="271"/>
      <c r="T67" s="271"/>
      <c r="U67" s="271"/>
      <c r="V67" s="271"/>
      <c r="W67" s="271"/>
      <c r="X67" s="271"/>
      <c r="Y67" s="271"/>
      <c r="Z67" s="271"/>
      <c r="AA67" s="271"/>
      <c r="AB67" s="271"/>
      <c r="AC67" s="271"/>
      <c r="AD67" s="271"/>
      <c r="AE67" s="271"/>
      <c r="AF67" s="271"/>
      <c r="AG67" s="271"/>
      <c r="AH67" s="271"/>
      <c r="AI67" s="271"/>
      <c r="AJ67" s="271"/>
      <c r="AK67" s="271"/>
      <c r="AL67" s="272"/>
      <c r="AM67" s="267"/>
      <c r="AN67" s="267"/>
      <c r="AO67" s="1"/>
      <c r="AP67" s="1"/>
      <c r="AQ67" s="1"/>
      <c r="AR67" s="1"/>
      <c r="AS67" s="1"/>
      <c r="AT67" s="1"/>
    </row>
    <row r="68" customFormat="false" ht="12.75" hidden="false" customHeight="true" outlineLevel="0" collapsed="false">
      <c r="A68" s="273" t="s">
        <v>82</v>
      </c>
      <c r="B68" s="274" t="n">
        <f aca="false">+H47</f>
        <v>465</v>
      </c>
      <c r="C68" s="267"/>
      <c r="D68" s="275" t="s">
        <v>198</v>
      </c>
      <c r="E68" s="275" t="s">
        <v>142</v>
      </c>
      <c r="F68" s="276" t="s">
        <v>199</v>
      </c>
      <c r="G68" s="264" t="s">
        <v>200</v>
      </c>
      <c r="H68" s="277" t="n">
        <f aca="false">SUM(H66:H67)</f>
        <v>0</v>
      </c>
      <c r="I68" s="278" t="n">
        <f aca="false">SUM(I66:I67)</f>
        <v>0</v>
      </c>
      <c r="J68" s="278" t="n">
        <f aca="false">SUM(J66:J67)</f>
        <v>0</v>
      </c>
      <c r="K68" s="278" t="n">
        <f aca="false">SUM(K66:K67)</f>
        <v>0</v>
      </c>
      <c r="L68" s="278" t="n">
        <f aca="false">SUM(L66:L67)</f>
        <v>0</v>
      </c>
      <c r="M68" s="278" t="n">
        <f aca="false">SUM(M66:M67)</f>
        <v>0</v>
      </c>
      <c r="N68" s="278" t="n">
        <f aca="false">SUM(N66:N67)</f>
        <v>0</v>
      </c>
      <c r="O68" s="278" t="n">
        <f aca="false">SUM(O66:O67)</f>
        <v>0</v>
      </c>
      <c r="P68" s="278" t="n">
        <f aca="false">SUM(P66:P67)</f>
        <v>0</v>
      </c>
      <c r="Q68" s="278" t="n">
        <f aca="false">SUM(Q66:Q67)</f>
        <v>0</v>
      </c>
      <c r="R68" s="278" t="n">
        <f aca="false">SUM(R66:R67)</f>
        <v>0</v>
      </c>
      <c r="S68" s="278" t="n">
        <f aca="false">SUM(S66:S67)</f>
        <v>0</v>
      </c>
      <c r="T68" s="278" t="n">
        <f aca="false">SUM(T66:T67)</f>
        <v>0</v>
      </c>
      <c r="U68" s="278" t="n">
        <f aca="false">SUM(U66:U67)</f>
        <v>0</v>
      </c>
      <c r="V68" s="278" t="n">
        <f aca="false">SUM(V66:V67)</f>
        <v>0</v>
      </c>
      <c r="W68" s="278" t="n">
        <f aca="false">SUM(W66:W67)</f>
        <v>0</v>
      </c>
      <c r="X68" s="278" t="n">
        <f aca="false">SUM(X66:X67)</f>
        <v>0</v>
      </c>
      <c r="Y68" s="278" t="n">
        <f aca="false">SUM(Y66:Y67)</f>
        <v>0</v>
      </c>
      <c r="Z68" s="278" t="n">
        <f aca="false">SUM(Z66:Z67)</f>
        <v>0</v>
      </c>
      <c r="AA68" s="278" t="n">
        <f aca="false">SUM(AA66:AA67)</f>
        <v>0</v>
      </c>
      <c r="AB68" s="278" t="n">
        <f aca="false">SUM(AB66:AB67)</f>
        <v>0</v>
      </c>
      <c r="AC68" s="278" t="n">
        <f aca="false">SUM(AC66:AC67)</f>
        <v>0</v>
      </c>
      <c r="AD68" s="278" t="n">
        <f aca="false">SUM(AD66:AD67)</f>
        <v>0</v>
      </c>
      <c r="AE68" s="278" t="n">
        <f aca="false">SUM(AE66:AE67)</f>
        <v>0</v>
      </c>
      <c r="AF68" s="278" t="n">
        <f aca="false">SUM(AF66:AF67)</f>
        <v>0</v>
      </c>
      <c r="AG68" s="278" t="n">
        <f aca="false">SUM(AG66:AG67)</f>
        <v>0</v>
      </c>
      <c r="AH68" s="278" t="n">
        <f aca="false">SUM(AH66:AH67)</f>
        <v>0</v>
      </c>
      <c r="AI68" s="278" t="n">
        <f aca="false">SUM(AI66:AI67)</f>
        <v>0</v>
      </c>
      <c r="AJ68" s="278" t="n">
        <f aca="false">SUM(AJ66:AJ67)</f>
        <v>0</v>
      </c>
      <c r="AK68" s="278" t="n">
        <f aca="false">SUM(AK66:AK67)</f>
        <v>0</v>
      </c>
      <c r="AL68" s="279" t="n">
        <f aca="false">SUM(AL66:AL67)</f>
        <v>0</v>
      </c>
      <c r="AM68" s="267"/>
      <c r="AN68" s="1"/>
      <c r="AO68" s="1"/>
      <c r="AP68" s="1"/>
      <c r="AQ68" s="1"/>
      <c r="AR68" s="1"/>
      <c r="AS68" s="1"/>
      <c r="AT68" s="1"/>
    </row>
    <row r="69" customFormat="false" ht="12.75" hidden="false" customHeight="true" outlineLevel="0" collapsed="false">
      <c r="A69" s="273" t="s">
        <v>80</v>
      </c>
      <c r="B69" s="274" t="n">
        <f aca="false">+I47</f>
        <v>465</v>
      </c>
      <c r="C69" s="267"/>
      <c r="D69" s="280" t="s">
        <v>201</v>
      </c>
      <c r="E69" s="280" t="s">
        <v>201</v>
      </c>
      <c r="F69" s="281" t="s">
        <v>137</v>
      </c>
      <c r="G69" s="282"/>
      <c r="H69" s="283" t="s">
        <v>202</v>
      </c>
      <c r="I69" s="267"/>
      <c r="J69" s="267"/>
      <c r="K69" s="267"/>
      <c r="L69" s="267"/>
      <c r="M69" s="267"/>
      <c r="N69" s="267"/>
      <c r="O69" s="267"/>
      <c r="P69" s="267"/>
      <c r="Q69" s="267"/>
      <c r="R69" s="267"/>
      <c r="S69" s="267"/>
      <c r="T69" s="267"/>
      <c r="U69" s="267"/>
      <c r="V69" s="267"/>
      <c r="W69" s="267"/>
      <c r="X69" s="267"/>
      <c r="Y69" s="267"/>
      <c r="Z69" s="267"/>
      <c r="AA69" s="267"/>
      <c r="AB69" s="267"/>
      <c r="AC69" s="267"/>
      <c r="AD69" s="267"/>
      <c r="AE69" s="267"/>
      <c r="AF69" s="267"/>
      <c r="AG69" s="267"/>
      <c r="AH69" s="267"/>
      <c r="AI69" s="267"/>
      <c r="AJ69" s="267"/>
      <c r="AK69" s="267"/>
      <c r="AL69" s="267"/>
      <c r="AM69" s="267"/>
      <c r="AN69" s="1"/>
      <c r="AO69" s="1"/>
      <c r="AP69" s="1"/>
      <c r="AQ69" s="1"/>
      <c r="AR69" s="1"/>
      <c r="AS69" s="1"/>
      <c r="AT69" s="1"/>
    </row>
    <row r="70" customFormat="false" ht="12.75" hidden="false" customHeight="true" outlineLevel="0" collapsed="false">
      <c r="A70" s="284"/>
      <c r="B70" s="284"/>
      <c r="C70" s="267"/>
      <c r="D70" s="285"/>
      <c r="E70" s="285"/>
      <c r="F70" s="285"/>
      <c r="G70" s="284"/>
      <c r="H70" s="286" t="n">
        <f aca="false">B4</f>
        <v>37165</v>
      </c>
      <c r="I70" s="286" t="n">
        <f aca="false">C4</f>
        <v>0</v>
      </c>
      <c r="J70" s="286" t="n">
        <f aca="false">D4</f>
        <v>0</v>
      </c>
      <c r="K70" s="286" t="str">
        <f aca="false">E4</f>
        <v>Check Figures</v>
      </c>
      <c r="L70" s="286" t="n">
        <f aca="false">F4</f>
        <v>0</v>
      </c>
      <c r="M70" s="286" t="n">
        <f aca="false">G4</f>
        <v>0</v>
      </c>
      <c r="N70" s="286" t="n">
        <f aca="false">H4</f>
        <v>0</v>
      </c>
      <c r="O70" s="286" t="n">
        <f aca="false">I4</f>
        <v>0</v>
      </c>
      <c r="P70" s="286" t="n">
        <f aca="false">J4</f>
        <v>0</v>
      </c>
      <c r="Q70" s="286" t="n">
        <f aca="false">K4</f>
        <v>0</v>
      </c>
      <c r="R70" s="286" t="n">
        <f aca="false">L4</f>
        <v>0</v>
      </c>
      <c r="S70" s="286" t="n">
        <f aca="false">M4</f>
        <v>0</v>
      </c>
      <c r="T70" s="286" t="n">
        <f aca="false">N4</f>
        <v>0</v>
      </c>
      <c r="U70" s="286" t="n">
        <f aca="false">O4</f>
        <v>0</v>
      </c>
      <c r="V70" s="286" t="n">
        <f aca="false">P4</f>
        <v>0</v>
      </c>
      <c r="W70" s="286" t="n">
        <f aca="false">Q4</f>
        <v>0</v>
      </c>
      <c r="X70" s="286" t="n">
        <f aca="false">R4</f>
        <v>0</v>
      </c>
      <c r="Y70" s="286" t="n">
        <f aca="false">S4</f>
        <v>0</v>
      </c>
      <c r="Z70" s="286" t="n">
        <f aca="false">T4</f>
        <v>0</v>
      </c>
      <c r="AA70" s="286" t="n">
        <f aca="false">U4</f>
        <v>0</v>
      </c>
      <c r="AB70" s="286" t="n">
        <f aca="false">V4</f>
        <v>0</v>
      </c>
      <c r="AC70" s="286" t="n">
        <f aca="false">W4</f>
        <v>0</v>
      </c>
      <c r="AD70" s="286" t="n">
        <f aca="false">X4</f>
        <v>0</v>
      </c>
      <c r="AE70" s="286" t="n">
        <f aca="false">Y4</f>
        <v>0</v>
      </c>
      <c r="AF70" s="286" t="n">
        <f aca="false">Z4</f>
        <v>0</v>
      </c>
      <c r="AG70" s="286" t="n">
        <f aca="false">AA4</f>
        <v>0</v>
      </c>
      <c r="AH70" s="286" t="n">
        <f aca="false">AB4</f>
        <v>0</v>
      </c>
      <c r="AI70" s="286" t="n">
        <f aca="false">AC4</f>
        <v>0</v>
      </c>
      <c r="AJ70" s="286" t="n">
        <f aca="false">AD4</f>
        <v>0</v>
      </c>
      <c r="AK70" s="286" t="n">
        <f aca="false">AE4</f>
        <v>0</v>
      </c>
      <c r="AL70" s="286" t="n">
        <f aca="false">AF4</f>
        <v>0</v>
      </c>
      <c r="AM70" s="275" t="s">
        <v>142</v>
      </c>
      <c r="AN70" s="1"/>
      <c r="AO70" s="1"/>
      <c r="AP70" s="1"/>
      <c r="AQ70" s="1"/>
      <c r="AR70" s="1"/>
      <c r="AS70" s="1"/>
      <c r="AT70" s="1"/>
    </row>
    <row r="71" customFormat="false" ht="12.75" hidden="false" customHeight="true" outlineLevel="0" collapsed="false">
      <c r="A71" s="287" t="s">
        <v>203</v>
      </c>
      <c r="B71" s="288"/>
      <c r="C71" s="289"/>
      <c r="D71" s="290" t="n">
        <v>0</v>
      </c>
      <c r="E71" s="291" t="n">
        <f aca="false">AM71</f>
        <v>0</v>
      </c>
      <c r="F71" s="292" t="n">
        <f aca="false">E71-D71</f>
        <v>0</v>
      </c>
      <c r="G71" s="284"/>
      <c r="H71" s="290" t="n">
        <v>0</v>
      </c>
      <c r="I71" s="290" t="n">
        <v>0</v>
      </c>
      <c r="J71" s="290" t="n">
        <v>0</v>
      </c>
      <c r="K71" s="290" t="n">
        <v>0</v>
      </c>
      <c r="L71" s="290" t="n">
        <v>0</v>
      </c>
      <c r="M71" s="290" t="n">
        <v>0</v>
      </c>
      <c r="N71" s="290" t="n">
        <v>0</v>
      </c>
      <c r="O71" s="290" t="n">
        <v>0</v>
      </c>
      <c r="P71" s="290" t="n">
        <v>0</v>
      </c>
      <c r="Q71" s="290" t="n">
        <v>0</v>
      </c>
      <c r="R71" s="290" t="n">
        <v>0</v>
      </c>
      <c r="S71" s="290" t="n">
        <v>0</v>
      </c>
      <c r="T71" s="290" t="n">
        <v>0</v>
      </c>
      <c r="U71" s="290" t="n">
        <v>0</v>
      </c>
      <c r="V71" s="290" t="n">
        <v>0</v>
      </c>
      <c r="W71" s="290" t="n">
        <v>0</v>
      </c>
      <c r="X71" s="290" t="n">
        <v>0</v>
      </c>
      <c r="Y71" s="290" t="n">
        <v>0</v>
      </c>
      <c r="Z71" s="290" t="n">
        <v>0</v>
      </c>
      <c r="AA71" s="290" t="n">
        <v>0</v>
      </c>
      <c r="AB71" s="290" t="n">
        <v>0</v>
      </c>
      <c r="AC71" s="290" t="n">
        <v>0</v>
      </c>
      <c r="AD71" s="290" t="n">
        <v>0</v>
      </c>
      <c r="AE71" s="290" t="n">
        <v>0</v>
      </c>
      <c r="AF71" s="290" t="n">
        <v>0</v>
      </c>
      <c r="AG71" s="290" t="n">
        <v>0</v>
      </c>
      <c r="AH71" s="290" t="n">
        <v>0</v>
      </c>
      <c r="AI71" s="290" t="n">
        <v>0</v>
      </c>
      <c r="AJ71" s="290" t="n">
        <v>0</v>
      </c>
      <c r="AK71" s="290" t="n">
        <v>0</v>
      </c>
      <c r="AL71" s="290" t="n">
        <v>0</v>
      </c>
      <c r="AM71" s="293" t="n">
        <f aca="false">SUM(H71:AL71)</f>
        <v>0</v>
      </c>
      <c r="AN71" s="59"/>
      <c r="AO71" s="59"/>
      <c r="AP71" s="59"/>
      <c r="AQ71" s="59"/>
      <c r="AR71" s="59"/>
      <c r="AS71" s="59"/>
      <c r="AT71" s="59"/>
      <c r="AU71" s="294"/>
      <c r="AV71" s="294"/>
      <c r="AW71" s="294"/>
      <c r="AX71" s="294"/>
    </row>
    <row r="72" customFormat="false" ht="12.75" hidden="true" customHeight="true" outlineLevel="0" collapsed="false">
      <c r="A72" s="295" t="s">
        <v>204</v>
      </c>
      <c r="B72" s="288"/>
      <c r="C72" s="289"/>
      <c r="D72" s="296" t="n">
        <v>0</v>
      </c>
      <c r="E72" s="297" t="n">
        <f aca="false">AM72</f>
        <v>0</v>
      </c>
      <c r="F72" s="298" t="n">
        <f aca="false">E72-D72</f>
        <v>0</v>
      </c>
      <c r="G72" s="284"/>
      <c r="H72" s="299" t="n">
        <v>0</v>
      </c>
      <c r="I72" s="299" t="n">
        <v>0</v>
      </c>
      <c r="J72" s="299" t="n">
        <v>0</v>
      </c>
      <c r="K72" s="299" t="n">
        <v>0</v>
      </c>
      <c r="L72" s="299" t="n">
        <v>0</v>
      </c>
      <c r="M72" s="299" t="n">
        <v>0</v>
      </c>
      <c r="N72" s="299" t="n">
        <v>0</v>
      </c>
      <c r="O72" s="299" t="n">
        <v>0</v>
      </c>
      <c r="P72" s="299" t="n">
        <v>0</v>
      </c>
      <c r="Q72" s="299" t="n">
        <v>0</v>
      </c>
      <c r="R72" s="299" t="n">
        <v>0</v>
      </c>
      <c r="S72" s="299" t="n">
        <v>0</v>
      </c>
      <c r="T72" s="299" t="n">
        <v>0</v>
      </c>
      <c r="U72" s="299" t="n">
        <v>0</v>
      </c>
      <c r="V72" s="299" t="n">
        <v>0</v>
      </c>
      <c r="W72" s="299" t="n">
        <v>0</v>
      </c>
      <c r="X72" s="299" t="n">
        <v>0</v>
      </c>
      <c r="Y72" s="299" t="n">
        <v>0</v>
      </c>
      <c r="Z72" s="299" t="n">
        <v>0</v>
      </c>
      <c r="AA72" s="299" t="n">
        <v>0</v>
      </c>
      <c r="AB72" s="299" t="n">
        <v>0</v>
      </c>
      <c r="AC72" s="299" t="n">
        <v>0</v>
      </c>
      <c r="AD72" s="299" t="n">
        <v>0</v>
      </c>
      <c r="AE72" s="299" t="n">
        <v>0</v>
      </c>
      <c r="AF72" s="299" t="n">
        <v>0</v>
      </c>
      <c r="AG72" s="299" t="n">
        <v>0</v>
      </c>
      <c r="AH72" s="299" t="n">
        <v>0</v>
      </c>
      <c r="AI72" s="299" t="n">
        <v>0</v>
      </c>
      <c r="AJ72" s="299" t="n">
        <v>0</v>
      </c>
      <c r="AK72" s="299" t="n">
        <v>0</v>
      </c>
      <c r="AL72" s="299" t="n">
        <v>0</v>
      </c>
      <c r="AM72" s="293" t="n">
        <f aca="false">SUM(H72:AL72)</f>
        <v>0</v>
      </c>
      <c r="AN72" s="59"/>
      <c r="AO72" s="59"/>
      <c r="AP72" s="59"/>
      <c r="AQ72" s="59"/>
      <c r="AR72" s="59"/>
      <c r="AS72" s="59"/>
      <c r="AT72" s="59"/>
      <c r="AU72" s="294"/>
      <c r="AV72" s="294"/>
      <c r="AW72" s="294"/>
      <c r="AX72" s="294"/>
    </row>
    <row r="73" customFormat="false" ht="12.75" hidden="true" customHeight="true" outlineLevel="0" collapsed="false">
      <c r="A73" s="295" t="s">
        <v>173</v>
      </c>
      <c r="B73" s="288"/>
      <c r="C73" s="289"/>
      <c r="D73" s="296" t="n">
        <v>0</v>
      </c>
      <c r="E73" s="297" t="n">
        <f aca="false">AM73</f>
        <v>0</v>
      </c>
      <c r="F73" s="298" t="n">
        <f aca="false">E73-D73</f>
        <v>0</v>
      </c>
      <c r="G73" s="284"/>
      <c r="H73" s="299" t="n">
        <v>0</v>
      </c>
      <c r="I73" s="299" t="n">
        <v>0</v>
      </c>
      <c r="J73" s="299" t="n">
        <v>0</v>
      </c>
      <c r="K73" s="299" t="n">
        <v>0</v>
      </c>
      <c r="L73" s="299" t="n">
        <v>0</v>
      </c>
      <c r="M73" s="299" t="n">
        <v>0</v>
      </c>
      <c r="N73" s="299" t="n">
        <v>0</v>
      </c>
      <c r="O73" s="299" t="n">
        <v>0</v>
      </c>
      <c r="P73" s="299" t="n">
        <v>0</v>
      </c>
      <c r="Q73" s="299" t="n">
        <v>0</v>
      </c>
      <c r="R73" s="299" t="n">
        <v>0</v>
      </c>
      <c r="S73" s="299" t="n">
        <v>0</v>
      </c>
      <c r="T73" s="299" t="n">
        <v>0</v>
      </c>
      <c r="U73" s="299" t="n">
        <v>0</v>
      </c>
      <c r="V73" s="299" t="n">
        <v>0</v>
      </c>
      <c r="W73" s="299" t="n">
        <v>0</v>
      </c>
      <c r="X73" s="299" t="n">
        <v>0</v>
      </c>
      <c r="Y73" s="299" t="n">
        <v>0</v>
      </c>
      <c r="Z73" s="299" t="n">
        <v>0</v>
      </c>
      <c r="AA73" s="299" t="n">
        <v>0</v>
      </c>
      <c r="AB73" s="299" t="n">
        <v>0</v>
      </c>
      <c r="AC73" s="299" t="n">
        <v>0</v>
      </c>
      <c r="AD73" s="299" t="n">
        <v>0</v>
      </c>
      <c r="AE73" s="299" t="n">
        <v>0</v>
      </c>
      <c r="AF73" s="299" t="n">
        <v>0</v>
      </c>
      <c r="AG73" s="299" t="n">
        <v>0</v>
      </c>
      <c r="AH73" s="299" t="n">
        <v>0</v>
      </c>
      <c r="AI73" s="299" t="n">
        <v>0</v>
      </c>
      <c r="AJ73" s="299" t="n">
        <v>0</v>
      </c>
      <c r="AK73" s="299" t="n">
        <v>0</v>
      </c>
      <c r="AL73" s="299" t="n">
        <v>0</v>
      </c>
      <c r="AM73" s="293" t="n">
        <f aca="false">SUM(H73:AL73)</f>
        <v>0</v>
      </c>
      <c r="AN73" s="59"/>
      <c r="AO73" s="59"/>
      <c r="AP73" s="59"/>
      <c r="AQ73" s="59"/>
      <c r="AR73" s="59"/>
      <c r="AS73" s="59"/>
      <c r="AT73" s="59"/>
      <c r="AU73" s="294"/>
      <c r="AV73" s="294"/>
      <c r="AW73" s="294"/>
      <c r="AX73" s="294"/>
    </row>
    <row r="74" customFormat="false" ht="12.75" hidden="false" customHeight="true" outlineLevel="0" collapsed="false">
      <c r="A74" s="300" t="s">
        <v>205</v>
      </c>
      <c r="B74" s="284"/>
      <c r="C74" s="267"/>
      <c r="D74" s="301"/>
      <c r="E74" s="302"/>
      <c r="F74" s="302"/>
      <c r="G74" s="284"/>
      <c r="H74" s="301"/>
      <c r="I74" s="301"/>
      <c r="J74" s="301"/>
      <c r="K74" s="301"/>
      <c r="L74" s="301"/>
      <c r="M74" s="301"/>
      <c r="N74" s="301"/>
      <c r="O74" s="301"/>
      <c r="P74" s="301"/>
      <c r="Q74" s="301"/>
      <c r="R74" s="301"/>
      <c r="S74" s="301"/>
      <c r="T74" s="301"/>
      <c r="U74" s="301"/>
      <c r="V74" s="301"/>
      <c r="W74" s="301"/>
      <c r="X74" s="301"/>
      <c r="Y74" s="301"/>
      <c r="Z74" s="301"/>
      <c r="AA74" s="301"/>
      <c r="AB74" s="301"/>
      <c r="AC74" s="301"/>
      <c r="AD74" s="301"/>
      <c r="AE74" s="301"/>
      <c r="AF74" s="301"/>
      <c r="AG74" s="301"/>
      <c r="AH74" s="301"/>
      <c r="AI74" s="301"/>
      <c r="AJ74" s="301"/>
      <c r="AK74" s="301"/>
      <c r="AL74" s="301"/>
      <c r="AM74" s="301"/>
      <c r="AN74" s="59"/>
      <c r="AO74" s="59"/>
      <c r="AP74" s="59"/>
      <c r="AQ74" s="59"/>
      <c r="AR74" s="59"/>
      <c r="AS74" s="59"/>
      <c r="AT74" s="59"/>
      <c r="AU74" s="294"/>
      <c r="AV74" s="294"/>
      <c r="AW74" s="294"/>
      <c r="AX74" s="294"/>
    </row>
    <row r="75" customFormat="false" ht="12.75" hidden="false" customHeight="true" outlineLevel="0" collapsed="false">
      <c r="A75" s="284" t="s">
        <v>206</v>
      </c>
      <c r="B75" s="284"/>
      <c r="C75" s="267"/>
      <c r="D75" s="301"/>
      <c r="E75" s="302"/>
      <c r="F75" s="302"/>
      <c r="G75" s="284"/>
      <c r="H75" s="301"/>
      <c r="I75" s="301"/>
      <c r="J75" s="301"/>
      <c r="K75" s="301"/>
      <c r="L75" s="301"/>
      <c r="M75" s="301"/>
      <c r="N75" s="301"/>
      <c r="O75" s="301"/>
      <c r="P75" s="301"/>
      <c r="Q75" s="301"/>
      <c r="R75" s="301"/>
      <c r="S75" s="301"/>
      <c r="T75" s="301"/>
      <c r="U75" s="301"/>
      <c r="V75" s="301"/>
      <c r="W75" s="301"/>
      <c r="X75" s="301"/>
      <c r="Y75" s="301"/>
      <c r="Z75" s="301"/>
      <c r="AA75" s="301"/>
      <c r="AB75" s="301"/>
      <c r="AC75" s="301"/>
      <c r="AD75" s="301"/>
      <c r="AE75" s="301"/>
      <c r="AF75" s="301"/>
      <c r="AG75" s="301"/>
      <c r="AH75" s="301"/>
      <c r="AI75" s="301"/>
      <c r="AJ75" s="301"/>
      <c r="AK75" s="301"/>
      <c r="AL75" s="301"/>
      <c r="AM75" s="301"/>
      <c r="AN75" s="59"/>
      <c r="AO75" s="59"/>
      <c r="AP75" s="59"/>
      <c r="AQ75" s="59"/>
      <c r="AR75" s="59"/>
      <c r="AS75" s="59"/>
      <c r="AT75" s="59"/>
      <c r="AU75" s="294"/>
      <c r="AV75" s="294"/>
      <c r="AW75" s="294"/>
      <c r="AX75" s="294"/>
    </row>
    <row r="76" customFormat="false" ht="12.75" hidden="false" customHeight="true" outlineLevel="0" collapsed="false">
      <c r="A76" s="303" t="s">
        <v>207</v>
      </c>
      <c r="B76" s="304"/>
      <c r="C76" s="289"/>
      <c r="D76" s="290" t="n">
        <v>0</v>
      </c>
      <c r="E76" s="291" t="n">
        <f aca="false">AM76</f>
        <v>0</v>
      </c>
      <c r="F76" s="305" t="n">
        <f aca="false">E76-D76</f>
        <v>0</v>
      </c>
      <c r="G76" s="284"/>
      <c r="H76" s="306" t="n">
        <v>0</v>
      </c>
      <c r="I76" s="306" t="n">
        <v>0</v>
      </c>
      <c r="J76" s="306" t="n">
        <v>0</v>
      </c>
      <c r="K76" s="306" t="n">
        <v>0</v>
      </c>
      <c r="L76" s="306" t="n">
        <v>0</v>
      </c>
      <c r="M76" s="306" t="n">
        <v>0</v>
      </c>
      <c r="N76" s="306" t="n">
        <v>0</v>
      </c>
      <c r="O76" s="306" t="n">
        <v>0</v>
      </c>
      <c r="P76" s="306" t="n">
        <v>0</v>
      </c>
      <c r="Q76" s="306" t="n">
        <v>0</v>
      </c>
      <c r="R76" s="306" t="n">
        <v>0</v>
      </c>
      <c r="S76" s="306" t="n">
        <v>0</v>
      </c>
      <c r="T76" s="306" t="n">
        <v>0</v>
      </c>
      <c r="U76" s="306" t="n">
        <v>0</v>
      </c>
      <c r="V76" s="306" t="n">
        <v>0</v>
      </c>
      <c r="W76" s="306" t="n">
        <v>0</v>
      </c>
      <c r="X76" s="306" t="n">
        <v>0</v>
      </c>
      <c r="Y76" s="306" t="n">
        <v>0</v>
      </c>
      <c r="Z76" s="306" t="n">
        <v>0</v>
      </c>
      <c r="AA76" s="306" t="n">
        <v>0</v>
      </c>
      <c r="AB76" s="306" t="n">
        <v>0</v>
      </c>
      <c r="AC76" s="306" t="n">
        <v>0</v>
      </c>
      <c r="AD76" s="306" t="n">
        <v>0</v>
      </c>
      <c r="AE76" s="306" t="n">
        <v>0</v>
      </c>
      <c r="AF76" s="306" t="n">
        <v>0</v>
      </c>
      <c r="AG76" s="306" t="n">
        <v>0</v>
      </c>
      <c r="AH76" s="306" t="n">
        <v>0</v>
      </c>
      <c r="AI76" s="306" t="n">
        <v>0</v>
      </c>
      <c r="AJ76" s="306" t="n">
        <v>0</v>
      </c>
      <c r="AK76" s="306" t="n">
        <v>0</v>
      </c>
      <c r="AL76" s="306" t="n">
        <v>0</v>
      </c>
      <c r="AM76" s="293" t="n">
        <f aca="false">SUM(H76:AL76)</f>
        <v>0</v>
      </c>
      <c r="AN76" s="1"/>
      <c r="AO76" s="1"/>
      <c r="AP76" s="1"/>
      <c r="AQ76" s="1"/>
      <c r="AR76" s="1"/>
      <c r="AS76" s="1"/>
      <c r="AT76" s="1"/>
    </row>
    <row r="77" customFormat="false" ht="12.75" hidden="true" customHeight="true" outlineLevel="0" collapsed="false">
      <c r="A77" s="303" t="s">
        <v>208</v>
      </c>
      <c r="B77" s="304"/>
      <c r="C77" s="289"/>
      <c r="D77" s="290" t="n">
        <v>0</v>
      </c>
      <c r="E77" s="291" t="n">
        <f aca="false">AM77</f>
        <v>0</v>
      </c>
      <c r="F77" s="305" t="n">
        <f aca="false">E77-D77</f>
        <v>0</v>
      </c>
      <c r="G77" s="284"/>
      <c r="H77" s="306" t="n">
        <v>0</v>
      </c>
      <c r="I77" s="306" t="n">
        <v>0</v>
      </c>
      <c r="J77" s="306" t="n">
        <v>0</v>
      </c>
      <c r="K77" s="306" t="n">
        <v>0</v>
      </c>
      <c r="L77" s="306" t="n">
        <v>0</v>
      </c>
      <c r="M77" s="306" t="n">
        <v>0</v>
      </c>
      <c r="N77" s="306" t="n">
        <v>0</v>
      </c>
      <c r="O77" s="306" t="n">
        <v>0</v>
      </c>
      <c r="P77" s="306" t="n">
        <v>0</v>
      </c>
      <c r="Q77" s="306" t="n">
        <v>0</v>
      </c>
      <c r="R77" s="306" t="n">
        <v>0</v>
      </c>
      <c r="S77" s="306" t="n">
        <v>0</v>
      </c>
      <c r="T77" s="306" t="n">
        <v>0</v>
      </c>
      <c r="U77" s="306" t="n">
        <v>0</v>
      </c>
      <c r="V77" s="306" t="n">
        <v>0</v>
      </c>
      <c r="W77" s="306" t="n">
        <v>0</v>
      </c>
      <c r="X77" s="306" t="n">
        <v>0</v>
      </c>
      <c r="Y77" s="306" t="n">
        <v>0</v>
      </c>
      <c r="Z77" s="306" t="n">
        <v>0</v>
      </c>
      <c r="AA77" s="306" t="n">
        <v>0</v>
      </c>
      <c r="AB77" s="306" t="n">
        <v>0</v>
      </c>
      <c r="AC77" s="306" t="n">
        <v>0</v>
      </c>
      <c r="AD77" s="306" t="n">
        <v>0</v>
      </c>
      <c r="AE77" s="306" t="n">
        <v>0</v>
      </c>
      <c r="AF77" s="306" t="n">
        <v>0</v>
      </c>
      <c r="AG77" s="306" t="n">
        <v>0</v>
      </c>
      <c r="AH77" s="306" t="n">
        <v>0</v>
      </c>
      <c r="AI77" s="306" t="n">
        <v>0</v>
      </c>
      <c r="AJ77" s="306" t="n">
        <v>0</v>
      </c>
      <c r="AK77" s="306" t="n">
        <v>0</v>
      </c>
      <c r="AL77" s="306" t="n">
        <v>0</v>
      </c>
      <c r="AM77" s="293" t="n">
        <f aca="false">SUM(H77:AL77)</f>
        <v>0</v>
      </c>
      <c r="AN77" s="1"/>
      <c r="AO77" s="1"/>
      <c r="AP77" s="1"/>
      <c r="AQ77" s="1"/>
      <c r="AR77" s="1"/>
      <c r="AS77" s="1"/>
      <c r="AT77" s="1"/>
    </row>
    <row r="78" customFormat="false" ht="12.75" hidden="true" customHeight="true" outlineLevel="0" collapsed="false">
      <c r="A78" s="303" t="s">
        <v>209</v>
      </c>
      <c r="B78" s="304"/>
      <c r="C78" s="289"/>
      <c r="D78" s="290" t="n">
        <v>0</v>
      </c>
      <c r="E78" s="291" t="n">
        <f aca="false">AM78</f>
        <v>0</v>
      </c>
      <c r="F78" s="305" t="n">
        <f aca="false">E78-D78</f>
        <v>0</v>
      </c>
      <c r="G78" s="284"/>
      <c r="H78" s="306" t="n">
        <v>0</v>
      </c>
      <c r="I78" s="306" t="n">
        <v>0</v>
      </c>
      <c r="J78" s="306" t="n">
        <v>0</v>
      </c>
      <c r="K78" s="306" t="n">
        <v>0</v>
      </c>
      <c r="L78" s="306" t="n">
        <v>0</v>
      </c>
      <c r="M78" s="306" t="n">
        <v>0</v>
      </c>
      <c r="N78" s="306" t="n">
        <v>0</v>
      </c>
      <c r="O78" s="306" t="n">
        <v>0</v>
      </c>
      <c r="P78" s="306" t="n">
        <v>0</v>
      </c>
      <c r="Q78" s="306" t="n">
        <v>0</v>
      </c>
      <c r="R78" s="306" t="n">
        <v>0</v>
      </c>
      <c r="S78" s="306" t="n">
        <v>0</v>
      </c>
      <c r="T78" s="306" t="n">
        <v>0</v>
      </c>
      <c r="U78" s="306" t="n">
        <v>0</v>
      </c>
      <c r="V78" s="306" t="n">
        <v>0</v>
      </c>
      <c r="W78" s="306" t="n">
        <v>0</v>
      </c>
      <c r="X78" s="306" t="n">
        <v>0</v>
      </c>
      <c r="Y78" s="306" t="n">
        <v>0</v>
      </c>
      <c r="Z78" s="306" t="n">
        <v>0</v>
      </c>
      <c r="AA78" s="306" t="n">
        <v>0</v>
      </c>
      <c r="AB78" s="306" t="n">
        <v>0</v>
      </c>
      <c r="AC78" s="306" t="n">
        <v>0</v>
      </c>
      <c r="AD78" s="306" t="n">
        <v>0</v>
      </c>
      <c r="AE78" s="306" t="n">
        <v>0</v>
      </c>
      <c r="AF78" s="306" t="n">
        <v>0</v>
      </c>
      <c r="AG78" s="306" t="n">
        <v>0</v>
      </c>
      <c r="AH78" s="306" t="n">
        <v>0</v>
      </c>
      <c r="AI78" s="306" t="n">
        <v>0</v>
      </c>
      <c r="AJ78" s="306" t="n">
        <v>0</v>
      </c>
      <c r="AK78" s="306" t="n">
        <v>0</v>
      </c>
      <c r="AL78" s="306" t="n">
        <v>0</v>
      </c>
      <c r="AM78" s="293" t="n">
        <f aca="false">SUM(H78:AL78)</f>
        <v>0</v>
      </c>
      <c r="AN78" s="1"/>
      <c r="AO78" s="1"/>
      <c r="AP78" s="1"/>
      <c r="AQ78" s="1"/>
      <c r="AR78" s="1"/>
      <c r="AS78" s="1"/>
      <c r="AT78" s="1"/>
    </row>
    <row r="79" customFormat="false" ht="12.75" hidden="true" customHeight="true" outlineLevel="0" collapsed="false">
      <c r="A79" s="303" t="s">
        <v>210</v>
      </c>
      <c r="B79" s="304"/>
      <c r="C79" s="289"/>
      <c r="D79" s="290" t="n">
        <v>0</v>
      </c>
      <c r="E79" s="291" t="n">
        <f aca="false">AM79</f>
        <v>0</v>
      </c>
      <c r="F79" s="305" t="n">
        <f aca="false">E79-D79</f>
        <v>0</v>
      </c>
      <c r="G79" s="284"/>
      <c r="H79" s="306" t="n">
        <v>0</v>
      </c>
      <c r="I79" s="306" t="n">
        <v>0</v>
      </c>
      <c r="J79" s="306" t="n">
        <v>0</v>
      </c>
      <c r="K79" s="306" t="n">
        <v>0</v>
      </c>
      <c r="L79" s="306" t="n">
        <v>0</v>
      </c>
      <c r="M79" s="306" t="n">
        <v>0</v>
      </c>
      <c r="N79" s="306" t="n">
        <v>0</v>
      </c>
      <c r="O79" s="306" t="n">
        <v>0</v>
      </c>
      <c r="P79" s="306" t="n">
        <v>0</v>
      </c>
      <c r="Q79" s="306" t="n">
        <v>0</v>
      </c>
      <c r="R79" s="306" t="n">
        <v>0</v>
      </c>
      <c r="S79" s="306" t="n">
        <v>0</v>
      </c>
      <c r="T79" s="306" t="n">
        <v>0</v>
      </c>
      <c r="U79" s="306" t="n">
        <v>0</v>
      </c>
      <c r="V79" s="306" t="n">
        <v>0</v>
      </c>
      <c r="W79" s="306" t="n">
        <v>0</v>
      </c>
      <c r="X79" s="306" t="n">
        <v>0</v>
      </c>
      <c r="Y79" s="306" t="n">
        <v>0</v>
      </c>
      <c r="Z79" s="306" t="n">
        <v>0</v>
      </c>
      <c r="AA79" s="306" t="n">
        <v>0</v>
      </c>
      <c r="AB79" s="306" t="n">
        <v>0</v>
      </c>
      <c r="AC79" s="306" t="n">
        <v>0</v>
      </c>
      <c r="AD79" s="306" t="n">
        <v>0</v>
      </c>
      <c r="AE79" s="306" t="n">
        <v>0</v>
      </c>
      <c r="AF79" s="306" t="n">
        <v>0</v>
      </c>
      <c r="AG79" s="306" t="n">
        <v>0</v>
      </c>
      <c r="AH79" s="306" t="n">
        <v>0</v>
      </c>
      <c r="AI79" s="306" t="n">
        <v>0</v>
      </c>
      <c r="AJ79" s="306" t="n">
        <v>0</v>
      </c>
      <c r="AK79" s="306" t="n">
        <v>0</v>
      </c>
      <c r="AL79" s="306" t="n">
        <v>0</v>
      </c>
      <c r="AM79" s="293" t="n">
        <f aca="false">SUM(H79:AL79)</f>
        <v>0</v>
      </c>
      <c r="AN79" s="1"/>
      <c r="AO79" s="1"/>
      <c r="AP79" s="1"/>
      <c r="AQ79" s="1"/>
      <c r="AR79" s="1"/>
      <c r="AS79" s="1"/>
      <c r="AT79" s="1"/>
    </row>
    <row r="80" customFormat="false" ht="12.75" hidden="true" customHeight="true" outlineLevel="0" collapsed="false">
      <c r="A80" s="303" t="s">
        <v>211</v>
      </c>
      <c r="B80" s="304"/>
      <c r="C80" s="289"/>
      <c r="D80" s="290" t="n">
        <v>0</v>
      </c>
      <c r="E80" s="291" t="n">
        <f aca="false">AM80</f>
        <v>0</v>
      </c>
      <c r="F80" s="305" t="n">
        <f aca="false">E80-D80</f>
        <v>0</v>
      </c>
      <c r="G80" s="284"/>
      <c r="H80" s="306" t="n">
        <v>0</v>
      </c>
      <c r="I80" s="306" t="n">
        <v>0</v>
      </c>
      <c r="J80" s="306" t="n">
        <v>0</v>
      </c>
      <c r="K80" s="306" t="n">
        <v>0</v>
      </c>
      <c r="L80" s="306" t="n">
        <v>0</v>
      </c>
      <c r="M80" s="306" t="n">
        <v>0</v>
      </c>
      <c r="N80" s="306" t="n">
        <v>0</v>
      </c>
      <c r="O80" s="306" t="n">
        <v>0</v>
      </c>
      <c r="P80" s="306" t="n">
        <v>0</v>
      </c>
      <c r="Q80" s="306" t="n">
        <v>0</v>
      </c>
      <c r="R80" s="306" t="n">
        <v>0</v>
      </c>
      <c r="S80" s="306" t="n">
        <v>0</v>
      </c>
      <c r="T80" s="306" t="n">
        <v>0</v>
      </c>
      <c r="U80" s="306" t="n">
        <v>0</v>
      </c>
      <c r="V80" s="306" t="n">
        <v>0</v>
      </c>
      <c r="W80" s="306" t="n">
        <v>0</v>
      </c>
      <c r="X80" s="306" t="n">
        <v>0</v>
      </c>
      <c r="Y80" s="306" t="n">
        <v>0</v>
      </c>
      <c r="Z80" s="306" t="n">
        <v>0</v>
      </c>
      <c r="AA80" s="306" t="n">
        <v>0</v>
      </c>
      <c r="AB80" s="306" t="n">
        <v>0</v>
      </c>
      <c r="AC80" s="306" t="n">
        <v>0</v>
      </c>
      <c r="AD80" s="306" t="n">
        <v>0</v>
      </c>
      <c r="AE80" s="306" t="n">
        <v>0</v>
      </c>
      <c r="AF80" s="306" t="n">
        <v>0</v>
      </c>
      <c r="AG80" s="306" t="n">
        <v>0</v>
      </c>
      <c r="AH80" s="306" t="n">
        <v>0</v>
      </c>
      <c r="AI80" s="306" t="n">
        <v>0</v>
      </c>
      <c r="AJ80" s="306" t="n">
        <v>0</v>
      </c>
      <c r="AK80" s="306" t="n">
        <v>0</v>
      </c>
      <c r="AL80" s="306" t="n">
        <v>0</v>
      </c>
      <c r="AM80" s="293" t="n">
        <f aca="false">SUM(H80:AL80)</f>
        <v>0</v>
      </c>
      <c r="AN80" s="1"/>
      <c r="AO80" s="1"/>
      <c r="AP80" s="1"/>
      <c r="AQ80" s="1"/>
      <c r="AR80" s="1"/>
      <c r="AS80" s="1"/>
      <c r="AT80" s="1"/>
    </row>
    <row r="81" customFormat="false" ht="12.75" hidden="true" customHeight="true" outlineLevel="0" collapsed="false">
      <c r="A81" s="303" t="s">
        <v>212</v>
      </c>
      <c r="B81" s="304"/>
      <c r="C81" s="289"/>
      <c r="D81" s="290" t="n">
        <v>0</v>
      </c>
      <c r="E81" s="291" t="n">
        <f aca="false">AM81</f>
        <v>0</v>
      </c>
      <c r="F81" s="305" t="n">
        <f aca="false">E81-D81</f>
        <v>0</v>
      </c>
      <c r="G81" s="284"/>
      <c r="H81" s="306" t="n">
        <v>0</v>
      </c>
      <c r="I81" s="306" t="n">
        <v>0</v>
      </c>
      <c r="J81" s="306" t="n">
        <v>0</v>
      </c>
      <c r="K81" s="306" t="n">
        <v>0</v>
      </c>
      <c r="L81" s="306" t="n">
        <v>0</v>
      </c>
      <c r="M81" s="306" t="n">
        <v>0</v>
      </c>
      <c r="N81" s="306" t="n">
        <v>0</v>
      </c>
      <c r="O81" s="306" t="n">
        <v>0</v>
      </c>
      <c r="P81" s="306" t="n">
        <v>0</v>
      </c>
      <c r="Q81" s="306" t="n">
        <v>0</v>
      </c>
      <c r="R81" s="306" t="n">
        <v>0</v>
      </c>
      <c r="S81" s="306" t="n">
        <v>0</v>
      </c>
      <c r="T81" s="306" t="n">
        <v>0</v>
      </c>
      <c r="U81" s="306" t="n">
        <v>0</v>
      </c>
      <c r="V81" s="306" t="n">
        <v>0</v>
      </c>
      <c r="W81" s="306" t="n">
        <v>0</v>
      </c>
      <c r="X81" s="306" t="n">
        <v>0</v>
      </c>
      <c r="Y81" s="306" t="n">
        <v>0</v>
      </c>
      <c r="Z81" s="306" t="n">
        <v>0</v>
      </c>
      <c r="AA81" s="306" t="n">
        <v>0</v>
      </c>
      <c r="AB81" s="306" t="n">
        <v>0</v>
      </c>
      <c r="AC81" s="306" t="n">
        <v>0</v>
      </c>
      <c r="AD81" s="306" t="n">
        <v>0</v>
      </c>
      <c r="AE81" s="306" t="n">
        <v>0</v>
      </c>
      <c r="AF81" s="306" t="n">
        <v>0</v>
      </c>
      <c r="AG81" s="306" t="n">
        <v>0</v>
      </c>
      <c r="AH81" s="306" t="n">
        <v>0</v>
      </c>
      <c r="AI81" s="306" t="n">
        <v>0</v>
      </c>
      <c r="AJ81" s="306" t="n">
        <v>0</v>
      </c>
      <c r="AK81" s="306" t="n">
        <v>0</v>
      </c>
      <c r="AL81" s="306" t="n">
        <v>0</v>
      </c>
      <c r="AM81" s="293" t="n">
        <f aca="false">SUM(H81:AL81)</f>
        <v>0</v>
      </c>
      <c r="AN81" s="1"/>
      <c r="AO81" s="1"/>
      <c r="AP81" s="1"/>
      <c r="AQ81" s="1"/>
      <c r="AR81" s="1"/>
      <c r="AS81" s="1"/>
      <c r="AT81" s="1"/>
    </row>
    <row r="82" customFormat="false" ht="12.75" hidden="false" customHeight="true" outlineLevel="0" collapsed="false">
      <c r="A82" s="303" t="s">
        <v>213</v>
      </c>
      <c r="B82" s="304"/>
      <c r="C82" s="289"/>
      <c r="D82" s="290" t="n">
        <v>0</v>
      </c>
      <c r="E82" s="291" t="n">
        <f aca="false">AM82</f>
        <v>0</v>
      </c>
      <c r="F82" s="305" t="n">
        <f aca="false">E82-D82</f>
        <v>0</v>
      </c>
      <c r="G82" s="284"/>
      <c r="H82" s="306" t="n">
        <v>0</v>
      </c>
      <c r="I82" s="306" t="n">
        <v>0</v>
      </c>
      <c r="J82" s="306" t="n">
        <v>0</v>
      </c>
      <c r="K82" s="306" t="n">
        <v>0</v>
      </c>
      <c r="L82" s="306" t="n">
        <v>0</v>
      </c>
      <c r="M82" s="306" t="n">
        <v>0</v>
      </c>
      <c r="N82" s="306" t="n">
        <v>0</v>
      </c>
      <c r="O82" s="306" t="n">
        <v>0</v>
      </c>
      <c r="P82" s="306" t="n">
        <v>0</v>
      </c>
      <c r="Q82" s="306" t="n">
        <v>0</v>
      </c>
      <c r="R82" s="306" t="n">
        <v>0</v>
      </c>
      <c r="S82" s="306" t="n">
        <v>0</v>
      </c>
      <c r="T82" s="306" t="n">
        <v>0</v>
      </c>
      <c r="U82" s="306" t="n">
        <v>0</v>
      </c>
      <c r="V82" s="306" t="n">
        <v>0</v>
      </c>
      <c r="W82" s="306" t="n">
        <v>0</v>
      </c>
      <c r="X82" s="306" t="n">
        <v>0</v>
      </c>
      <c r="Y82" s="306" t="n">
        <v>0</v>
      </c>
      <c r="Z82" s="306" t="n">
        <v>0</v>
      </c>
      <c r="AA82" s="306" t="n">
        <v>0</v>
      </c>
      <c r="AB82" s="306" t="n">
        <v>0</v>
      </c>
      <c r="AC82" s="306" t="n">
        <v>0</v>
      </c>
      <c r="AD82" s="306" t="n">
        <v>0</v>
      </c>
      <c r="AE82" s="306" t="n">
        <v>0</v>
      </c>
      <c r="AF82" s="306" t="n">
        <v>0</v>
      </c>
      <c r="AG82" s="306" t="n">
        <v>0</v>
      </c>
      <c r="AH82" s="306" t="n">
        <v>0</v>
      </c>
      <c r="AI82" s="306" t="n">
        <v>0</v>
      </c>
      <c r="AJ82" s="306" t="n">
        <v>0</v>
      </c>
      <c r="AK82" s="306" t="n">
        <v>0</v>
      </c>
      <c r="AL82" s="306" t="n">
        <v>0</v>
      </c>
      <c r="AM82" s="293" t="n">
        <f aca="false">SUM(H82:AL82)</f>
        <v>0</v>
      </c>
      <c r="AN82" s="1"/>
      <c r="AO82" s="1"/>
      <c r="AP82" s="1"/>
      <c r="AQ82" s="1"/>
      <c r="AR82" s="1"/>
      <c r="AS82" s="1"/>
      <c r="AT82" s="1"/>
    </row>
    <row r="83" customFormat="false" ht="12.75" hidden="false" customHeight="true" outlineLevel="0" collapsed="false">
      <c r="A83" s="303" t="s">
        <v>214</v>
      </c>
      <c r="B83" s="304"/>
      <c r="C83" s="289"/>
      <c r="D83" s="290" t="n">
        <v>0</v>
      </c>
      <c r="E83" s="291" t="n">
        <f aca="false">AM83</f>
        <v>0</v>
      </c>
      <c r="F83" s="305" t="n">
        <f aca="false">E83-D83</f>
        <v>0</v>
      </c>
      <c r="G83" s="307" t="s">
        <v>215</v>
      </c>
      <c r="H83" s="308"/>
      <c r="I83" s="308"/>
      <c r="J83" s="308"/>
      <c r="K83" s="308"/>
      <c r="L83" s="308"/>
      <c r="M83" s="308"/>
      <c r="N83" s="308"/>
      <c r="O83" s="308"/>
      <c r="P83" s="308"/>
      <c r="Q83" s="308"/>
      <c r="R83" s="308"/>
      <c r="S83" s="308"/>
      <c r="T83" s="308"/>
      <c r="U83" s="308"/>
      <c r="V83" s="308"/>
      <c r="W83" s="308"/>
      <c r="X83" s="308"/>
      <c r="Y83" s="308"/>
      <c r="Z83" s="308"/>
      <c r="AA83" s="308"/>
      <c r="AB83" s="308"/>
      <c r="AC83" s="308"/>
      <c r="AD83" s="308"/>
      <c r="AE83" s="308"/>
      <c r="AF83" s="308"/>
      <c r="AG83" s="308"/>
      <c r="AH83" s="308"/>
      <c r="AI83" s="308"/>
      <c r="AJ83" s="308"/>
      <c r="AK83" s="308"/>
      <c r="AL83" s="308"/>
      <c r="AM83" s="293" t="n">
        <f aca="false">SUM(H83:AL83)</f>
        <v>0</v>
      </c>
      <c r="AN83" s="1"/>
      <c r="AO83" s="1"/>
      <c r="AP83" s="1"/>
      <c r="AQ83" s="1"/>
      <c r="AR83" s="1"/>
      <c r="AS83" s="1"/>
      <c r="AT83" s="1"/>
    </row>
    <row r="84" customFormat="false" ht="12.75" hidden="true" customHeight="true" outlineLevel="0" collapsed="false">
      <c r="A84" s="309" t="s">
        <v>216</v>
      </c>
      <c r="B84" s="304"/>
      <c r="C84" s="289"/>
      <c r="D84" s="290" t="n">
        <v>0</v>
      </c>
      <c r="E84" s="291" t="n">
        <f aca="false">AM84</f>
        <v>0</v>
      </c>
      <c r="F84" s="305" t="n">
        <f aca="false">E84-D84</f>
        <v>0</v>
      </c>
      <c r="G84" s="284"/>
      <c r="H84" s="306" t="n">
        <v>0</v>
      </c>
      <c r="I84" s="306" t="n">
        <v>0</v>
      </c>
      <c r="J84" s="306" t="n">
        <v>0</v>
      </c>
      <c r="K84" s="306" t="n">
        <v>0</v>
      </c>
      <c r="L84" s="306" t="n">
        <v>0</v>
      </c>
      <c r="M84" s="306" t="n">
        <v>0</v>
      </c>
      <c r="N84" s="306" t="n">
        <v>0</v>
      </c>
      <c r="O84" s="306" t="n">
        <v>0</v>
      </c>
      <c r="P84" s="306" t="n">
        <v>0</v>
      </c>
      <c r="Q84" s="306" t="n">
        <v>0</v>
      </c>
      <c r="R84" s="306" t="n">
        <v>0</v>
      </c>
      <c r="S84" s="306" t="n">
        <v>0</v>
      </c>
      <c r="T84" s="306" t="n">
        <v>0</v>
      </c>
      <c r="U84" s="306" t="n">
        <v>0</v>
      </c>
      <c r="V84" s="306" t="n">
        <v>0</v>
      </c>
      <c r="W84" s="306" t="n">
        <v>0</v>
      </c>
      <c r="X84" s="306" t="n">
        <v>0</v>
      </c>
      <c r="Y84" s="306" t="n">
        <v>0</v>
      </c>
      <c r="Z84" s="306" t="n">
        <v>0</v>
      </c>
      <c r="AA84" s="306" t="n">
        <v>0</v>
      </c>
      <c r="AB84" s="306" t="n">
        <v>0</v>
      </c>
      <c r="AC84" s="306" t="n">
        <v>0</v>
      </c>
      <c r="AD84" s="306" t="n">
        <v>0</v>
      </c>
      <c r="AE84" s="306" t="n">
        <v>0</v>
      </c>
      <c r="AF84" s="306" t="n">
        <v>0</v>
      </c>
      <c r="AG84" s="306" t="n">
        <v>0</v>
      </c>
      <c r="AH84" s="306" t="n">
        <v>0</v>
      </c>
      <c r="AI84" s="306" t="n">
        <v>0</v>
      </c>
      <c r="AJ84" s="306" t="n">
        <v>0</v>
      </c>
      <c r="AK84" s="306" t="n">
        <v>0</v>
      </c>
      <c r="AL84" s="306" t="n">
        <v>0</v>
      </c>
      <c r="AM84" s="293" t="n">
        <f aca="false">SUM(H84:AL84)</f>
        <v>0</v>
      </c>
      <c r="AN84" s="1"/>
      <c r="AO84" s="1"/>
      <c r="AP84" s="1"/>
      <c r="AQ84" s="1"/>
      <c r="AR84" s="1"/>
      <c r="AS84" s="1"/>
      <c r="AT84" s="1"/>
    </row>
    <row r="85" customFormat="false" ht="12.75" hidden="true" customHeight="true" outlineLevel="0" collapsed="false">
      <c r="A85" s="309" t="s">
        <v>216</v>
      </c>
      <c r="B85" s="304"/>
      <c r="C85" s="289"/>
      <c r="D85" s="290" t="n">
        <v>0</v>
      </c>
      <c r="E85" s="291" t="n">
        <f aca="false">AM85</f>
        <v>0</v>
      </c>
      <c r="F85" s="305" t="n">
        <f aca="false">E85-D85</f>
        <v>0</v>
      </c>
      <c r="G85" s="284"/>
      <c r="H85" s="306" t="n">
        <v>0</v>
      </c>
      <c r="I85" s="306" t="n">
        <v>0</v>
      </c>
      <c r="J85" s="306" t="n">
        <v>0</v>
      </c>
      <c r="K85" s="306" t="n">
        <v>0</v>
      </c>
      <c r="L85" s="306" t="n">
        <v>0</v>
      </c>
      <c r="M85" s="306" t="n">
        <v>0</v>
      </c>
      <c r="N85" s="306" t="n">
        <v>0</v>
      </c>
      <c r="O85" s="306" t="n">
        <v>0</v>
      </c>
      <c r="P85" s="306" t="n">
        <v>0</v>
      </c>
      <c r="Q85" s="306" t="n">
        <v>0</v>
      </c>
      <c r="R85" s="306" t="n">
        <v>0</v>
      </c>
      <c r="S85" s="306" t="n">
        <v>0</v>
      </c>
      <c r="T85" s="306" t="n">
        <v>0</v>
      </c>
      <c r="U85" s="306" t="n">
        <v>0</v>
      </c>
      <c r="V85" s="306" t="n">
        <v>0</v>
      </c>
      <c r="W85" s="306" t="n">
        <v>0</v>
      </c>
      <c r="X85" s="306" t="n">
        <v>0</v>
      </c>
      <c r="Y85" s="306" t="n">
        <v>0</v>
      </c>
      <c r="Z85" s="306" t="n">
        <v>0</v>
      </c>
      <c r="AA85" s="306" t="n">
        <v>0</v>
      </c>
      <c r="AB85" s="306" t="n">
        <v>0</v>
      </c>
      <c r="AC85" s="306" t="n">
        <v>0</v>
      </c>
      <c r="AD85" s="306" t="n">
        <v>0</v>
      </c>
      <c r="AE85" s="306" t="n">
        <v>0</v>
      </c>
      <c r="AF85" s="306" t="n">
        <v>0</v>
      </c>
      <c r="AG85" s="306" t="n">
        <v>0</v>
      </c>
      <c r="AH85" s="306" t="n">
        <v>0</v>
      </c>
      <c r="AI85" s="306" t="n">
        <v>0</v>
      </c>
      <c r="AJ85" s="306" t="n">
        <v>0</v>
      </c>
      <c r="AK85" s="306" t="n">
        <v>0</v>
      </c>
      <c r="AL85" s="306" t="n">
        <v>0</v>
      </c>
      <c r="AM85" s="293" t="n">
        <f aca="false">SUM(H85:AL85)</f>
        <v>0</v>
      </c>
      <c r="AN85" s="1"/>
      <c r="AO85" s="1"/>
      <c r="AP85" s="1"/>
      <c r="AQ85" s="1"/>
      <c r="AR85" s="1"/>
      <c r="AS85" s="1"/>
      <c r="AT85" s="1"/>
    </row>
    <row r="86" customFormat="false" ht="12.75" hidden="true" customHeight="true" outlineLevel="0" collapsed="false">
      <c r="A86" s="309" t="s">
        <v>216</v>
      </c>
      <c r="B86" s="304"/>
      <c r="C86" s="289"/>
      <c r="D86" s="290" t="n">
        <v>0</v>
      </c>
      <c r="E86" s="291" t="n">
        <f aca="false">AM86</f>
        <v>0</v>
      </c>
      <c r="F86" s="305" t="n">
        <f aca="false">E86-D86</f>
        <v>0</v>
      </c>
      <c r="G86" s="284"/>
      <c r="H86" s="306" t="n">
        <v>0</v>
      </c>
      <c r="I86" s="306" t="n">
        <v>0</v>
      </c>
      <c r="J86" s="306" t="n">
        <v>0</v>
      </c>
      <c r="K86" s="306" t="n">
        <v>0</v>
      </c>
      <c r="L86" s="306" t="n">
        <v>0</v>
      </c>
      <c r="M86" s="306" t="n">
        <v>0</v>
      </c>
      <c r="N86" s="306" t="n">
        <v>0</v>
      </c>
      <c r="O86" s="306" t="n">
        <v>0</v>
      </c>
      <c r="P86" s="306" t="n">
        <v>0</v>
      </c>
      <c r="Q86" s="306" t="n">
        <v>0</v>
      </c>
      <c r="R86" s="306" t="n">
        <v>0</v>
      </c>
      <c r="S86" s="306" t="n">
        <v>0</v>
      </c>
      <c r="T86" s="306" t="n">
        <v>0</v>
      </c>
      <c r="U86" s="306" t="n">
        <v>0</v>
      </c>
      <c r="V86" s="306" t="n">
        <v>0</v>
      </c>
      <c r="W86" s="306" t="n">
        <v>0</v>
      </c>
      <c r="X86" s="306" t="n">
        <v>0</v>
      </c>
      <c r="Y86" s="306" t="n">
        <v>0</v>
      </c>
      <c r="Z86" s="306" t="n">
        <v>0</v>
      </c>
      <c r="AA86" s="306" t="n">
        <v>0</v>
      </c>
      <c r="AB86" s="306" t="n">
        <v>0</v>
      </c>
      <c r="AC86" s="306" t="n">
        <v>0</v>
      </c>
      <c r="AD86" s="306" t="n">
        <v>0</v>
      </c>
      <c r="AE86" s="306" t="n">
        <v>0</v>
      </c>
      <c r="AF86" s="306" t="n">
        <v>0</v>
      </c>
      <c r="AG86" s="306" t="n">
        <v>0</v>
      </c>
      <c r="AH86" s="306" t="n">
        <v>0</v>
      </c>
      <c r="AI86" s="306" t="n">
        <v>0</v>
      </c>
      <c r="AJ86" s="306" t="n">
        <v>0</v>
      </c>
      <c r="AK86" s="306" t="n">
        <v>0</v>
      </c>
      <c r="AL86" s="306" t="n">
        <v>0</v>
      </c>
      <c r="AM86" s="293" t="n">
        <f aca="false">SUM(H86:AL86)</f>
        <v>0</v>
      </c>
      <c r="AN86" s="1"/>
      <c r="AO86" s="1"/>
      <c r="AP86" s="1"/>
      <c r="AQ86" s="1"/>
      <c r="AR86" s="1"/>
      <c r="AS86" s="1"/>
      <c r="AT86" s="1"/>
    </row>
    <row r="87" customFormat="false" ht="12.75" hidden="false" customHeight="true" outlineLevel="0" collapsed="false">
      <c r="A87" s="303" t="s">
        <v>217</v>
      </c>
      <c r="B87" s="304"/>
      <c r="C87" s="289"/>
      <c r="D87" s="290" t="n">
        <v>0</v>
      </c>
      <c r="E87" s="291" t="n">
        <f aca="false">AM87</f>
        <v>0</v>
      </c>
      <c r="F87" s="305" t="n">
        <f aca="false">E87-D87</f>
        <v>0</v>
      </c>
      <c r="G87" s="284"/>
      <c r="H87" s="306" t="n">
        <v>0</v>
      </c>
      <c r="I87" s="306" t="n">
        <v>0</v>
      </c>
      <c r="J87" s="306" t="n">
        <v>0</v>
      </c>
      <c r="K87" s="306" t="n">
        <v>0</v>
      </c>
      <c r="L87" s="306" t="n">
        <v>0</v>
      </c>
      <c r="M87" s="306" t="n">
        <v>0</v>
      </c>
      <c r="N87" s="306" t="n">
        <v>0</v>
      </c>
      <c r="O87" s="306" t="n">
        <v>0</v>
      </c>
      <c r="P87" s="306" t="n">
        <v>0</v>
      </c>
      <c r="Q87" s="306" t="n">
        <v>0</v>
      </c>
      <c r="R87" s="306" t="n">
        <v>0</v>
      </c>
      <c r="S87" s="306" t="n">
        <v>0</v>
      </c>
      <c r="T87" s="306" t="n">
        <v>0</v>
      </c>
      <c r="U87" s="306" t="n">
        <v>0</v>
      </c>
      <c r="V87" s="306" t="n">
        <v>0</v>
      </c>
      <c r="W87" s="306" t="n">
        <v>0</v>
      </c>
      <c r="X87" s="306" t="n">
        <v>0</v>
      </c>
      <c r="Y87" s="306" t="n">
        <v>0</v>
      </c>
      <c r="Z87" s="306" t="n">
        <v>0</v>
      </c>
      <c r="AA87" s="306" t="n">
        <v>0</v>
      </c>
      <c r="AB87" s="306" t="n">
        <v>0</v>
      </c>
      <c r="AC87" s="306" t="n">
        <v>0</v>
      </c>
      <c r="AD87" s="306" t="n">
        <v>0</v>
      </c>
      <c r="AE87" s="306" t="n">
        <v>0</v>
      </c>
      <c r="AF87" s="306" t="n">
        <v>0</v>
      </c>
      <c r="AG87" s="306" t="n">
        <v>0</v>
      </c>
      <c r="AH87" s="306" t="n">
        <v>0</v>
      </c>
      <c r="AI87" s="306" t="n">
        <v>0</v>
      </c>
      <c r="AJ87" s="306" t="n">
        <v>0</v>
      </c>
      <c r="AK87" s="306" t="n">
        <v>0</v>
      </c>
      <c r="AL87" s="306" t="n">
        <v>0</v>
      </c>
      <c r="AM87" s="293" t="n">
        <f aca="false">SUM(H87:AL87)</f>
        <v>0</v>
      </c>
      <c r="AN87" s="1"/>
      <c r="AO87" s="1"/>
      <c r="AP87" s="1"/>
      <c r="AQ87" s="1"/>
      <c r="AR87" s="1"/>
      <c r="AS87" s="1"/>
      <c r="AT87" s="1"/>
    </row>
    <row r="88" customFormat="false" ht="12.75" hidden="false" customHeight="true" outlineLevel="0" collapsed="false">
      <c r="A88" s="288" t="s">
        <v>218</v>
      </c>
      <c r="B88" s="304"/>
      <c r="C88" s="289"/>
      <c r="D88" s="290" t="n">
        <v>0</v>
      </c>
      <c r="E88" s="291" t="n">
        <f aca="false">AM88</f>
        <v>0</v>
      </c>
      <c r="F88" s="305" t="n">
        <f aca="false">E88-D88</f>
        <v>0</v>
      </c>
      <c r="G88" s="284"/>
      <c r="H88" s="306" t="n">
        <v>0</v>
      </c>
      <c r="I88" s="306" t="n">
        <v>0</v>
      </c>
      <c r="J88" s="306" t="n">
        <v>0</v>
      </c>
      <c r="K88" s="306" t="n">
        <v>0</v>
      </c>
      <c r="L88" s="306" t="n">
        <v>0</v>
      </c>
      <c r="M88" s="306" t="n">
        <v>0</v>
      </c>
      <c r="N88" s="306" t="n">
        <v>0</v>
      </c>
      <c r="O88" s="306" t="n">
        <v>0</v>
      </c>
      <c r="P88" s="306" t="n">
        <v>0</v>
      </c>
      <c r="Q88" s="306" t="n">
        <v>0</v>
      </c>
      <c r="R88" s="306" t="n">
        <v>0</v>
      </c>
      <c r="S88" s="306" t="n">
        <v>0</v>
      </c>
      <c r="T88" s="306" t="n">
        <v>0</v>
      </c>
      <c r="U88" s="306" t="n">
        <v>0</v>
      </c>
      <c r="V88" s="306" t="n">
        <v>0</v>
      </c>
      <c r="W88" s="306" t="n">
        <v>0</v>
      </c>
      <c r="X88" s="306" t="n">
        <v>0</v>
      </c>
      <c r="Y88" s="306" t="n">
        <v>0</v>
      </c>
      <c r="Z88" s="306" t="n">
        <v>0</v>
      </c>
      <c r="AA88" s="306" t="n">
        <v>0</v>
      </c>
      <c r="AB88" s="306" t="n">
        <v>0</v>
      </c>
      <c r="AC88" s="306" t="n">
        <v>0</v>
      </c>
      <c r="AD88" s="306" t="n">
        <v>0</v>
      </c>
      <c r="AE88" s="306" t="n">
        <v>0</v>
      </c>
      <c r="AF88" s="306" t="n">
        <v>0</v>
      </c>
      <c r="AG88" s="306" t="n">
        <v>0</v>
      </c>
      <c r="AH88" s="306" t="n">
        <v>0</v>
      </c>
      <c r="AI88" s="306" t="n">
        <v>0</v>
      </c>
      <c r="AJ88" s="306" t="n">
        <v>0</v>
      </c>
      <c r="AK88" s="306" t="n">
        <v>0</v>
      </c>
      <c r="AL88" s="306" t="n">
        <v>0</v>
      </c>
      <c r="AM88" s="293" t="n">
        <f aca="false">SUM(H88:AL88)</f>
        <v>0</v>
      </c>
      <c r="AN88" s="1"/>
      <c r="AO88" s="1"/>
      <c r="AP88" s="1"/>
      <c r="AQ88" s="1"/>
      <c r="AR88" s="1"/>
      <c r="AS88" s="1"/>
      <c r="AT88" s="1"/>
    </row>
    <row r="89" customFormat="false" ht="12.75" hidden="true" customHeight="true" outlineLevel="0" collapsed="false">
      <c r="A89" s="288" t="s">
        <v>219</v>
      </c>
      <c r="B89" s="304"/>
      <c r="C89" s="289"/>
      <c r="D89" s="290" t="n">
        <v>0</v>
      </c>
      <c r="E89" s="291" t="n">
        <f aca="false">AM89</f>
        <v>0</v>
      </c>
      <c r="F89" s="305" t="n">
        <f aca="false">E89-D89</f>
        <v>0</v>
      </c>
      <c r="G89" s="284"/>
      <c r="H89" s="306" t="n">
        <v>0</v>
      </c>
      <c r="I89" s="306" t="n">
        <v>0</v>
      </c>
      <c r="J89" s="306" t="n">
        <v>0</v>
      </c>
      <c r="K89" s="306" t="n">
        <v>0</v>
      </c>
      <c r="L89" s="306" t="n">
        <v>0</v>
      </c>
      <c r="M89" s="306" t="n">
        <v>0</v>
      </c>
      <c r="N89" s="306" t="n">
        <v>0</v>
      </c>
      <c r="O89" s="306" t="n">
        <v>0</v>
      </c>
      <c r="P89" s="306" t="n">
        <v>0</v>
      </c>
      <c r="Q89" s="306" t="n">
        <v>0</v>
      </c>
      <c r="R89" s="306" t="n">
        <v>0</v>
      </c>
      <c r="S89" s="306" t="n">
        <v>0</v>
      </c>
      <c r="T89" s="306" t="n">
        <v>0</v>
      </c>
      <c r="U89" s="306" t="n">
        <v>0</v>
      </c>
      <c r="V89" s="306" t="n">
        <v>0</v>
      </c>
      <c r="W89" s="306" t="n">
        <v>0</v>
      </c>
      <c r="X89" s="306" t="n">
        <v>0</v>
      </c>
      <c r="Y89" s="306" t="n">
        <v>0</v>
      </c>
      <c r="Z89" s="306" t="n">
        <v>0</v>
      </c>
      <c r="AA89" s="306" t="n">
        <v>0</v>
      </c>
      <c r="AB89" s="306" t="n">
        <v>0</v>
      </c>
      <c r="AC89" s="306" t="n">
        <v>0</v>
      </c>
      <c r="AD89" s="306" t="n">
        <v>0</v>
      </c>
      <c r="AE89" s="306" t="n">
        <v>0</v>
      </c>
      <c r="AF89" s="306" t="n">
        <v>0</v>
      </c>
      <c r="AG89" s="306" t="n">
        <v>0</v>
      </c>
      <c r="AH89" s="306" t="n">
        <v>0</v>
      </c>
      <c r="AI89" s="306" t="n">
        <v>0</v>
      </c>
      <c r="AJ89" s="306" t="n">
        <v>0</v>
      </c>
      <c r="AK89" s="306" t="n">
        <v>0</v>
      </c>
      <c r="AL89" s="306" t="n">
        <v>0</v>
      </c>
      <c r="AM89" s="293" t="n">
        <f aca="false">SUM(H89:AL89)</f>
        <v>0</v>
      </c>
      <c r="AN89" s="1"/>
      <c r="AO89" s="1"/>
      <c r="AP89" s="1"/>
      <c r="AQ89" s="1"/>
      <c r="AR89" s="1"/>
      <c r="AS89" s="1"/>
      <c r="AT89" s="1"/>
    </row>
    <row r="90" customFormat="false" ht="12.75" hidden="true" customHeight="true" outlineLevel="0" collapsed="false">
      <c r="A90" s="288" t="s">
        <v>220</v>
      </c>
      <c r="B90" s="304"/>
      <c r="C90" s="289"/>
      <c r="D90" s="290" t="n">
        <v>0</v>
      </c>
      <c r="E90" s="291" t="n">
        <f aca="false">AM90</f>
        <v>0</v>
      </c>
      <c r="F90" s="305" t="n">
        <f aca="false">E90-D90</f>
        <v>0</v>
      </c>
      <c r="G90" s="284"/>
      <c r="H90" s="306" t="n">
        <v>0</v>
      </c>
      <c r="I90" s="306" t="n">
        <v>0</v>
      </c>
      <c r="J90" s="306" t="n">
        <v>0</v>
      </c>
      <c r="K90" s="306" t="n">
        <v>0</v>
      </c>
      <c r="L90" s="306" t="n">
        <v>0</v>
      </c>
      <c r="M90" s="306" t="n">
        <v>0</v>
      </c>
      <c r="N90" s="306" t="n">
        <v>0</v>
      </c>
      <c r="O90" s="306" t="n">
        <v>0</v>
      </c>
      <c r="P90" s="306" t="n">
        <v>0</v>
      </c>
      <c r="Q90" s="306" t="n">
        <v>0</v>
      </c>
      <c r="R90" s="306" t="n">
        <v>0</v>
      </c>
      <c r="S90" s="306" t="n">
        <v>0</v>
      </c>
      <c r="T90" s="306" t="n">
        <v>0</v>
      </c>
      <c r="U90" s="306" t="n">
        <v>0</v>
      </c>
      <c r="V90" s="306" t="n">
        <v>0</v>
      </c>
      <c r="W90" s="306" t="n">
        <v>0</v>
      </c>
      <c r="X90" s="306" t="n">
        <v>0</v>
      </c>
      <c r="Y90" s="306" t="n">
        <v>0</v>
      </c>
      <c r="Z90" s="306" t="n">
        <v>0</v>
      </c>
      <c r="AA90" s="306" t="n">
        <v>0</v>
      </c>
      <c r="AB90" s="306" t="n">
        <v>0</v>
      </c>
      <c r="AC90" s="306" t="n">
        <v>0</v>
      </c>
      <c r="AD90" s="306" t="n">
        <v>0</v>
      </c>
      <c r="AE90" s="306" t="n">
        <v>0</v>
      </c>
      <c r="AF90" s="306" t="n">
        <v>0</v>
      </c>
      <c r="AG90" s="306" t="n">
        <v>0</v>
      </c>
      <c r="AH90" s="306" t="n">
        <v>0</v>
      </c>
      <c r="AI90" s="306" t="n">
        <v>0</v>
      </c>
      <c r="AJ90" s="306" t="n">
        <v>0</v>
      </c>
      <c r="AK90" s="306" t="n">
        <v>0</v>
      </c>
      <c r="AL90" s="306" t="n">
        <v>0</v>
      </c>
      <c r="AM90" s="293" t="n">
        <f aca="false">SUM(H90:AL90)</f>
        <v>0</v>
      </c>
      <c r="AN90" s="1"/>
      <c r="AO90" s="1"/>
      <c r="AP90" s="1"/>
      <c r="AQ90" s="1"/>
      <c r="AR90" s="1"/>
      <c r="AS90" s="1"/>
      <c r="AT90" s="1"/>
    </row>
    <row r="91" customFormat="false" ht="12.75" hidden="false" customHeight="true" outlineLevel="0" collapsed="false">
      <c r="A91" s="310" t="s">
        <v>221</v>
      </c>
      <c r="B91" s="311"/>
      <c r="C91" s="289"/>
      <c r="D91" s="290" t="n">
        <v>0</v>
      </c>
      <c r="E91" s="291" t="n">
        <f aca="false">AM91</f>
        <v>0</v>
      </c>
      <c r="F91" s="305" t="n">
        <f aca="false">E91-D91</f>
        <v>0</v>
      </c>
      <c r="G91" s="284"/>
      <c r="H91" s="312" t="n">
        <v>0</v>
      </c>
      <c r="I91" s="312" t="n">
        <v>0</v>
      </c>
      <c r="J91" s="312" t="n">
        <v>0</v>
      </c>
      <c r="K91" s="312" t="n">
        <v>0</v>
      </c>
      <c r="L91" s="312" t="n">
        <v>0</v>
      </c>
      <c r="M91" s="312" t="n">
        <v>0</v>
      </c>
      <c r="N91" s="312" t="n">
        <v>0</v>
      </c>
      <c r="O91" s="312" t="n">
        <v>0</v>
      </c>
      <c r="P91" s="312" t="n">
        <v>0</v>
      </c>
      <c r="Q91" s="312" t="n">
        <v>0</v>
      </c>
      <c r="R91" s="312" t="n">
        <v>0</v>
      </c>
      <c r="S91" s="312" t="n">
        <v>0</v>
      </c>
      <c r="T91" s="312" t="n">
        <v>0</v>
      </c>
      <c r="U91" s="312" t="n">
        <v>0</v>
      </c>
      <c r="V91" s="312" t="n">
        <v>0</v>
      </c>
      <c r="W91" s="312" t="n">
        <v>0</v>
      </c>
      <c r="X91" s="312" t="n">
        <v>0</v>
      </c>
      <c r="Y91" s="312" t="n">
        <v>0</v>
      </c>
      <c r="Z91" s="312" t="n">
        <v>0</v>
      </c>
      <c r="AA91" s="312" t="n">
        <v>0</v>
      </c>
      <c r="AB91" s="312" t="n">
        <v>0</v>
      </c>
      <c r="AC91" s="312" t="n">
        <v>0</v>
      </c>
      <c r="AD91" s="312" t="n">
        <v>0</v>
      </c>
      <c r="AE91" s="312" t="n">
        <v>0</v>
      </c>
      <c r="AF91" s="312" t="n">
        <v>0</v>
      </c>
      <c r="AG91" s="312" t="n">
        <v>0</v>
      </c>
      <c r="AH91" s="312" t="n">
        <v>0</v>
      </c>
      <c r="AI91" s="312" t="n">
        <v>0</v>
      </c>
      <c r="AJ91" s="312" t="n">
        <v>0</v>
      </c>
      <c r="AK91" s="312" t="n">
        <v>0</v>
      </c>
      <c r="AL91" s="312" t="n">
        <v>0</v>
      </c>
      <c r="AM91" s="293" t="n">
        <f aca="false">SUM(H91:AL91)</f>
        <v>0</v>
      </c>
      <c r="AN91" s="1"/>
      <c r="AO91" s="1"/>
      <c r="AP91" s="1"/>
      <c r="AQ91" s="1"/>
      <c r="AR91" s="1"/>
      <c r="AS91" s="1"/>
      <c r="AT91" s="1"/>
    </row>
    <row r="92" customFormat="false" ht="12.75" hidden="false" customHeight="true" outlineLevel="0" collapsed="false">
      <c r="A92" s="288" t="s">
        <v>222</v>
      </c>
      <c r="B92" s="304"/>
      <c r="C92" s="289"/>
      <c r="D92" s="290" t="n">
        <v>0</v>
      </c>
      <c r="E92" s="291" t="n">
        <f aca="false">AM92</f>
        <v>0</v>
      </c>
      <c r="F92" s="305" t="n">
        <f aca="false">E92-D92</f>
        <v>0</v>
      </c>
      <c r="G92" s="284"/>
      <c r="H92" s="306" t="n">
        <v>0</v>
      </c>
      <c r="I92" s="306" t="n">
        <v>0</v>
      </c>
      <c r="J92" s="306" t="n">
        <v>0</v>
      </c>
      <c r="K92" s="306" t="n">
        <v>0</v>
      </c>
      <c r="L92" s="306" t="n">
        <v>0</v>
      </c>
      <c r="M92" s="306" t="n">
        <v>0</v>
      </c>
      <c r="N92" s="306" t="n">
        <v>0</v>
      </c>
      <c r="O92" s="306" t="n">
        <v>0</v>
      </c>
      <c r="P92" s="306" t="n">
        <v>0</v>
      </c>
      <c r="Q92" s="306" t="n">
        <v>0</v>
      </c>
      <c r="R92" s="306" t="n">
        <v>0</v>
      </c>
      <c r="S92" s="306" t="n">
        <v>0</v>
      </c>
      <c r="T92" s="306" t="n">
        <v>0</v>
      </c>
      <c r="U92" s="306" t="n">
        <v>0</v>
      </c>
      <c r="V92" s="306" t="n">
        <v>0</v>
      </c>
      <c r="W92" s="306" t="n">
        <v>0</v>
      </c>
      <c r="X92" s="306" t="n">
        <v>0</v>
      </c>
      <c r="Y92" s="306" t="n">
        <v>0</v>
      </c>
      <c r="Z92" s="306" t="n">
        <v>0</v>
      </c>
      <c r="AA92" s="306" t="n">
        <v>0</v>
      </c>
      <c r="AB92" s="306" t="n">
        <v>0</v>
      </c>
      <c r="AC92" s="306" t="n">
        <v>0</v>
      </c>
      <c r="AD92" s="306" t="n">
        <v>0</v>
      </c>
      <c r="AE92" s="306" t="n">
        <v>0</v>
      </c>
      <c r="AF92" s="306" t="n">
        <v>0</v>
      </c>
      <c r="AG92" s="306" t="n">
        <v>0</v>
      </c>
      <c r="AH92" s="306" t="n">
        <v>0</v>
      </c>
      <c r="AI92" s="306" t="n">
        <v>0</v>
      </c>
      <c r="AJ92" s="306" t="n">
        <v>0</v>
      </c>
      <c r="AK92" s="306" t="n">
        <v>0</v>
      </c>
      <c r="AL92" s="306" t="n">
        <v>0</v>
      </c>
      <c r="AM92" s="293" t="n">
        <f aca="false">SUM(H92:AL92)</f>
        <v>0</v>
      </c>
      <c r="AN92" s="1"/>
      <c r="AO92" s="1"/>
      <c r="AP92" s="1"/>
      <c r="AQ92" s="1"/>
      <c r="AR92" s="1"/>
      <c r="AS92" s="1"/>
      <c r="AT92" s="1"/>
    </row>
    <row r="93" customFormat="false" ht="12.75" hidden="true" customHeight="true" outlineLevel="0" collapsed="false">
      <c r="A93" s="288" t="s">
        <v>223</v>
      </c>
      <c r="B93" s="304"/>
      <c r="C93" s="289"/>
      <c r="D93" s="290" t="n">
        <v>0</v>
      </c>
      <c r="E93" s="291" t="n">
        <f aca="false">AM93</f>
        <v>0</v>
      </c>
      <c r="F93" s="305" t="n">
        <f aca="false">E93-D93</f>
        <v>0</v>
      </c>
      <c r="G93" s="284"/>
      <c r="H93" s="306" t="n">
        <v>0</v>
      </c>
      <c r="I93" s="306" t="n">
        <v>0</v>
      </c>
      <c r="J93" s="306" t="n">
        <v>0</v>
      </c>
      <c r="K93" s="306" t="n">
        <v>0</v>
      </c>
      <c r="L93" s="306" t="n">
        <v>0</v>
      </c>
      <c r="M93" s="306" t="n">
        <v>0</v>
      </c>
      <c r="N93" s="306" t="n">
        <v>0</v>
      </c>
      <c r="O93" s="306" t="n">
        <v>0</v>
      </c>
      <c r="P93" s="306" t="n">
        <v>0</v>
      </c>
      <c r="Q93" s="306" t="n">
        <v>0</v>
      </c>
      <c r="R93" s="306" t="n">
        <v>0</v>
      </c>
      <c r="S93" s="306" t="n">
        <v>0</v>
      </c>
      <c r="T93" s="306" t="n">
        <v>0</v>
      </c>
      <c r="U93" s="306" t="n">
        <v>0</v>
      </c>
      <c r="V93" s="306" t="n">
        <v>0</v>
      </c>
      <c r="W93" s="306" t="n">
        <v>0</v>
      </c>
      <c r="X93" s="306" t="n">
        <v>0</v>
      </c>
      <c r="Y93" s="306" t="n">
        <v>0</v>
      </c>
      <c r="Z93" s="306" t="n">
        <v>0</v>
      </c>
      <c r="AA93" s="306" t="n">
        <v>0</v>
      </c>
      <c r="AB93" s="306" t="n">
        <v>0</v>
      </c>
      <c r="AC93" s="306" t="n">
        <v>0</v>
      </c>
      <c r="AD93" s="306" t="n">
        <v>0</v>
      </c>
      <c r="AE93" s="306" t="n">
        <v>0</v>
      </c>
      <c r="AF93" s="306" t="n">
        <v>0</v>
      </c>
      <c r="AG93" s="306" t="n">
        <v>0</v>
      </c>
      <c r="AH93" s="306" t="n">
        <v>0</v>
      </c>
      <c r="AI93" s="306" t="n">
        <v>0</v>
      </c>
      <c r="AJ93" s="306" t="n">
        <v>0</v>
      </c>
      <c r="AK93" s="306" t="n">
        <v>0</v>
      </c>
      <c r="AL93" s="306" t="n">
        <v>0</v>
      </c>
      <c r="AM93" s="293" t="n">
        <f aca="false">SUM(H93:AL93)</f>
        <v>0</v>
      </c>
      <c r="AN93" s="1"/>
      <c r="AO93" s="1"/>
      <c r="AP93" s="1"/>
      <c r="AQ93" s="1"/>
      <c r="AR93" s="1"/>
      <c r="AS93" s="1"/>
      <c r="AT93" s="1"/>
    </row>
    <row r="94" customFormat="false" ht="12.75" hidden="false" customHeight="true" outlineLevel="0" collapsed="false">
      <c r="A94" s="288" t="s">
        <v>213</v>
      </c>
      <c r="B94" s="304"/>
      <c r="C94" s="289"/>
      <c r="D94" s="290" t="n">
        <v>0</v>
      </c>
      <c r="E94" s="291" t="n">
        <f aca="false">AM94</f>
        <v>0</v>
      </c>
      <c r="F94" s="305" t="n">
        <f aca="false">E94-D94</f>
        <v>0</v>
      </c>
      <c r="G94" s="284"/>
      <c r="H94" s="306" t="n">
        <v>0</v>
      </c>
      <c r="I94" s="306" t="n">
        <v>0</v>
      </c>
      <c r="J94" s="306" t="n">
        <v>0</v>
      </c>
      <c r="K94" s="306" t="n">
        <v>0</v>
      </c>
      <c r="L94" s="306" t="n">
        <v>0</v>
      </c>
      <c r="M94" s="306" t="n">
        <v>0</v>
      </c>
      <c r="N94" s="306" t="n">
        <v>0</v>
      </c>
      <c r="O94" s="306" t="n">
        <v>0</v>
      </c>
      <c r="P94" s="306" t="n">
        <v>0</v>
      </c>
      <c r="Q94" s="306" t="n">
        <v>0</v>
      </c>
      <c r="R94" s="306" t="n">
        <v>0</v>
      </c>
      <c r="S94" s="306" t="n">
        <v>0</v>
      </c>
      <c r="T94" s="306" t="n">
        <v>0</v>
      </c>
      <c r="U94" s="306" t="n">
        <v>0</v>
      </c>
      <c r="V94" s="306" t="n">
        <v>0</v>
      </c>
      <c r="W94" s="306" t="n">
        <v>0</v>
      </c>
      <c r="X94" s="306" t="n">
        <v>0</v>
      </c>
      <c r="Y94" s="306" t="n">
        <v>0</v>
      </c>
      <c r="Z94" s="306" t="n">
        <v>0</v>
      </c>
      <c r="AA94" s="306" t="n">
        <v>0</v>
      </c>
      <c r="AB94" s="306" t="n">
        <v>0</v>
      </c>
      <c r="AC94" s="306" t="n">
        <v>0</v>
      </c>
      <c r="AD94" s="306" t="n">
        <v>0</v>
      </c>
      <c r="AE94" s="306" t="n">
        <v>0</v>
      </c>
      <c r="AF94" s="306" t="n">
        <v>0</v>
      </c>
      <c r="AG94" s="306" t="n">
        <v>0</v>
      </c>
      <c r="AH94" s="306" t="n">
        <v>0</v>
      </c>
      <c r="AI94" s="306" t="n">
        <v>0</v>
      </c>
      <c r="AJ94" s="306" t="n">
        <v>0</v>
      </c>
      <c r="AK94" s="306" t="n">
        <v>0</v>
      </c>
      <c r="AL94" s="306" t="n">
        <v>0</v>
      </c>
      <c r="AM94" s="293" t="n">
        <f aca="false">SUM(H94:AL94)</f>
        <v>0</v>
      </c>
      <c r="AN94" s="1"/>
      <c r="AO94" s="1"/>
      <c r="AP94" s="1"/>
      <c r="AQ94" s="1"/>
      <c r="AR94" s="1"/>
      <c r="AS94" s="1"/>
      <c r="AT94" s="1"/>
    </row>
    <row r="95" customFormat="false" ht="12.75" hidden="false" customHeight="true" outlineLevel="0" collapsed="false">
      <c r="A95" s="288" t="s">
        <v>214</v>
      </c>
      <c r="B95" s="304"/>
      <c r="C95" s="289"/>
      <c r="D95" s="290" t="n">
        <v>0</v>
      </c>
      <c r="E95" s="291" t="n">
        <f aca="false">AM95</f>
        <v>0</v>
      </c>
      <c r="F95" s="305" t="n">
        <f aca="false">E95-D95</f>
        <v>0</v>
      </c>
      <c r="G95" s="284"/>
      <c r="H95" s="306" t="n">
        <v>0</v>
      </c>
      <c r="I95" s="306" t="n">
        <v>0</v>
      </c>
      <c r="J95" s="306" t="n">
        <v>0</v>
      </c>
      <c r="K95" s="306" t="n">
        <v>0</v>
      </c>
      <c r="L95" s="306" t="n">
        <v>0</v>
      </c>
      <c r="M95" s="306" t="n">
        <v>0</v>
      </c>
      <c r="N95" s="306" t="n">
        <v>0</v>
      </c>
      <c r="O95" s="306" t="n">
        <v>0</v>
      </c>
      <c r="P95" s="306" t="n">
        <v>0</v>
      </c>
      <c r="Q95" s="306" t="n">
        <v>0</v>
      </c>
      <c r="R95" s="306" t="n">
        <v>0</v>
      </c>
      <c r="S95" s="306" t="n">
        <v>0</v>
      </c>
      <c r="T95" s="306" t="n">
        <v>0</v>
      </c>
      <c r="U95" s="306" t="n">
        <v>0</v>
      </c>
      <c r="V95" s="306" t="n">
        <v>0</v>
      </c>
      <c r="W95" s="306" t="n">
        <v>0</v>
      </c>
      <c r="X95" s="306" t="n">
        <v>0</v>
      </c>
      <c r="Y95" s="306" t="n">
        <v>0</v>
      </c>
      <c r="Z95" s="306" t="n">
        <v>0</v>
      </c>
      <c r="AA95" s="306" t="n">
        <v>0</v>
      </c>
      <c r="AB95" s="306" t="n">
        <v>0</v>
      </c>
      <c r="AC95" s="306" t="n">
        <v>0</v>
      </c>
      <c r="AD95" s="306" t="n">
        <v>0</v>
      </c>
      <c r="AE95" s="306" t="n">
        <v>0</v>
      </c>
      <c r="AF95" s="306" t="n">
        <v>0</v>
      </c>
      <c r="AG95" s="306" t="n">
        <v>0</v>
      </c>
      <c r="AH95" s="306" t="n">
        <v>0</v>
      </c>
      <c r="AI95" s="306" t="n">
        <v>0</v>
      </c>
      <c r="AJ95" s="306" t="n">
        <v>0</v>
      </c>
      <c r="AK95" s="306" t="n">
        <v>0</v>
      </c>
      <c r="AL95" s="306" t="n">
        <v>0</v>
      </c>
      <c r="AM95" s="293" t="n">
        <f aca="false">SUM(H95:AL95)</f>
        <v>0</v>
      </c>
      <c r="AN95" s="1"/>
      <c r="AO95" s="1"/>
      <c r="AP95" s="1"/>
      <c r="AQ95" s="1"/>
      <c r="AR95" s="1"/>
      <c r="AS95" s="1"/>
      <c r="AT95" s="1"/>
    </row>
    <row r="96" customFormat="false" ht="12.75" hidden="false" customHeight="true" outlineLevel="0" collapsed="false">
      <c r="A96" s="288" t="s">
        <v>224</v>
      </c>
      <c r="B96" s="304"/>
      <c r="C96" s="289"/>
      <c r="D96" s="290" t="n">
        <v>0</v>
      </c>
      <c r="E96" s="291" t="n">
        <f aca="false">AM96</f>
        <v>0</v>
      </c>
      <c r="F96" s="305" t="n">
        <f aca="false">E96-D96</f>
        <v>0</v>
      </c>
      <c r="G96" s="284"/>
      <c r="H96" s="306" t="n">
        <v>0</v>
      </c>
      <c r="I96" s="306" t="n">
        <v>0</v>
      </c>
      <c r="J96" s="306" t="n">
        <v>0</v>
      </c>
      <c r="K96" s="306" t="n">
        <v>0</v>
      </c>
      <c r="L96" s="306" t="n">
        <v>0</v>
      </c>
      <c r="M96" s="306" t="n">
        <v>0</v>
      </c>
      <c r="N96" s="306" t="n">
        <v>0</v>
      </c>
      <c r="O96" s="306" t="n">
        <v>0</v>
      </c>
      <c r="P96" s="306" t="n">
        <v>0</v>
      </c>
      <c r="Q96" s="306" t="n">
        <v>0</v>
      </c>
      <c r="R96" s="306" t="n">
        <v>0</v>
      </c>
      <c r="S96" s="306" t="n">
        <v>0</v>
      </c>
      <c r="T96" s="306" t="n">
        <v>0</v>
      </c>
      <c r="U96" s="306" t="n">
        <v>0</v>
      </c>
      <c r="V96" s="306" t="n">
        <v>0</v>
      </c>
      <c r="W96" s="306" t="n">
        <v>0</v>
      </c>
      <c r="X96" s="306" t="n">
        <v>0</v>
      </c>
      <c r="Y96" s="306" t="n">
        <v>0</v>
      </c>
      <c r="Z96" s="306" t="n">
        <v>0</v>
      </c>
      <c r="AA96" s="306" t="n">
        <v>0</v>
      </c>
      <c r="AB96" s="306" t="n">
        <v>0</v>
      </c>
      <c r="AC96" s="306" t="n">
        <v>0</v>
      </c>
      <c r="AD96" s="306" t="n">
        <v>0</v>
      </c>
      <c r="AE96" s="306" t="n">
        <v>0</v>
      </c>
      <c r="AF96" s="306" t="n">
        <v>0</v>
      </c>
      <c r="AG96" s="306" t="n">
        <v>0</v>
      </c>
      <c r="AH96" s="306" t="n">
        <v>0</v>
      </c>
      <c r="AI96" s="306" t="n">
        <v>0</v>
      </c>
      <c r="AJ96" s="306" t="n">
        <v>0</v>
      </c>
      <c r="AK96" s="306" t="n">
        <v>0</v>
      </c>
      <c r="AL96" s="306" t="n">
        <v>0</v>
      </c>
      <c r="AM96" s="293" t="n">
        <f aca="false">SUM(H96:AL96)</f>
        <v>0</v>
      </c>
      <c r="AN96" s="1"/>
      <c r="AO96" s="1"/>
      <c r="AP96" s="1"/>
      <c r="AQ96" s="1"/>
      <c r="AR96" s="1"/>
      <c r="AS96" s="1"/>
      <c r="AT96" s="1"/>
    </row>
    <row r="97" customFormat="false" ht="12.75" hidden="false" customHeight="true" outlineLevel="0" collapsed="false">
      <c r="A97" s="288" t="s">
        <v>225</v>
      </c>
      <c r="B97" s="304"/>
      <c r="C97" s="289"/>
      <c r="D97" s="290" t="n">
        <v>0</v>
      </c>
      <c r="E97" s="291" t="n">
        <f aca="false">AM97</f>
        <v>0</v>
      </c>
      <c r="F97" s="305" t="n">
        <f aca="false">E97-D97</f>
        <v>0</v>
      </c>
      <c r="G97" s="284"/>
      <c r="H97" s="306" t="n">
        <v>0</v>
      </c>
      <c r="I97" s="306" t="n">
        <v>0</v>
      </c>
      <c r="J97" s="306" t="n">
        <v>0</v>
      </c>
      <c r="K97" s="306" t="n">
        <v>0</v>
      </c>
      <c r="L97" s="306" t="n">
        <v>0</v>
      </c>
      <c r="M97" s="306" t="n">
        <v>0</v>
      </c>
      <c r="N97" s="306" t="n">
        <v>0</v>
      </c>
      <c r="O97" s="306" t="n">
        <v>0</v>
      </c>
      <c r="P97" s="306" t="n">
        <v>0</v>
      </c>
      <c r="Q97" s="306" t="n">
        <v>0</v>
      </c>
      <c r="R97" s="306" t="n">
        <v>0</v>
      </c>
      <c r="S97" s="306" t="n">
        <v>0</v>
      </c>
      <c r="T97" s="306" t="n">
        <v>0</v>
      </c>
      <c r="U97" s="306" t="n">
        <v>0</v>
      </c>
      <c r="V97" s="306" t="n">
        <v>0</v>
      </c>
      <c r="W97" s="306" t="n">
        <v>0</v>
      </c>
      <c r="X97" s="306" t="n">
        <v>0</v>
      </c>
      <c r="Y97" s="306" t="n">
        <v>0</v>
      </c>
      <c r="Z97" s="306" t="n">
        <v>0</v>
      </c>
      <c r="AA97" s="306" t="n">
        <v>0</v>
      </c>
      <c r="AB97" s="306" t="n">
        <v>0</v>
      </c>
      <c r="AC97" s="306" t="n">
        <v>0</v>
      </c>
      <c r="AD97" s="306" t="n">
        <v>0</v>
      </c>
      <c r="AE97" s="306" t="n">
        <v>0</v>
      </c>
      <c r="AF97" s="306" t="n">
        <v>0</v>
      </c>
      <c r="AG97" s="306" t="n">
        <v>0</v>
      </c>
      <c r="AH97" s="306" t="n">
        <v>0</v>
      </c>
      <c r="AI97" s="306" t="n">
        <v>0</v>
      </c>
      <c r="AJ97" s="306" t="n">
        <v>0</v>
      </c>
      <c r="AK97" s="306" t="n">
        <v>0</v>
      </c>
      <c r="AL97" s="306" t="n">
        <v>0</v>
      </c>
      <c r="AM97" s="293" t="n">
        <f aca="false">SUM(H97:AL97)</f>
        <v>0</v>
      </c>
      <c r="AN97" s="1"/>
      <c r="AO97" s="1"/>
      <c r="AP97" s="1"/>
      <c r="AQ97" s="1"/>
      <c r="AR97" s="1"/>
      <c r="AS97" s="1"/>
      <c r="AT97" s="1"/>
    </row>
    <row r="98" customFormat="false" ht="12.75" hidden="false" customHeight="true" outlineLevel="0" collapsed="false">
      <c r="A98" s="288" t="s">
        <v>226</v>
      </c>
      <c r="B98" s="304"/>
      <c r="C98" s="289"/>
      <c r="D98" s="290" t="n">
        <v>0</v>
      </c>
      <c r="E98" s="291" t="n">
        <f aca="false">AM98</f>
        <v>0</v>
      </c>
      <c r="F98" s="305" t="n">
        <f aca="false">E98-D98</f>
        <v>0</v>
      </c>
      <c r="G98" s="284"/>
      <c r="H98" s="306" t="n">
        <v>0</v>
      </c>
      <c r="I98" s="306" t="n">
        <v>0</v>
      </c>
      <c r="J98" s="306" t="n">
        <v>0</v>
      </c>
      <c r="K98" s="306" t="n">
        <v>0</v>
      </c>
      <c r="L98" s="306" t="n">
        <v>0</v>
      </c>
      <c r="M98" s="306" t="n">
        <v>0</v>
      </c>
      <c r="N98" s="306" t="n">
        <v>0</v>
      </c>
      <c r="O98" s="306" t="n">
        <v>0</v>
      </c>
      <c r="P98" s="306" t="n">
        <v>0</v>
      </c>
      <c r="Q98" s="306" t="n">
        <v>0</v>
      </c>
      <c r="R98" s="306" t="n">
        <v>0</v>
      </c>
      <c r="S98" s="306" t="n">
        <v>0</v>
      </c>
      <c r="T98" s="306" t="n">
        <v>0</v>
      </c>
      <c r="U98" s="306" t="n">
        <v>0</v>
      </c>
      <c r="V98" s="306" t="n">
        <v>0</v>
      </c>
      <c r="W98" s="306" t="n">
        <v>0</v>
      </c>
      <c r="X98" s="306" t="n">
        <v>0</v>
      </c>
      <c r="Y98" s="306" t="n">
        <v>0</v>
      </c>
      <c r="Z98" s="306" t="n">
        <v>0</v>
      </c>
      <c r="AA98" s="306" t="n">
        <v>0</v>
      </c>
      <c r="AB98" s="306" t="n">
        <v>0</v>
      </c>
      <c r="AC98" s="306" t="n">
        <v>0</v>
      </c>
      <c r="AD98" s="306" t="n">
        <v>0</v>
      </c>
      <c r="AE98" s="306" t="n">
        <v>0</v>
      </c>
      <c r="AF98" s="306" t="n">
        <v>0</v>
      </c>
      <c r="AG98" s="306" t="n">
        <v>0</v>
      </c>
      <c r="AH98" s="306" t="n">
        <v>0</v>
      </c>
      <c r="AI98" s="306" t="n">
        <v>0</v>
      </c>
      <c r="AJ98" s="306" t="n">
        <v>0</v>
      </c>
      <c r="AK98" s="306" t="n">
        <v>0</v>
      </c>
      <c r="AL98" s="306" t="n">
        <v>0</v>
      </c>
      <c r="AM98" s="293" t="n">
        <f aca="false">SUM(H98:AL98)</f>
        <v>0</v>
      </c>
      <c r="AN98" s="1"/>
      <c r="AO98" s="1"/>
      <c r="AP98" s="1"/>
      <c r="AQ98" s="1"/>
      <c r="AR98" s="1"/>
      <c r="AS98" s="1"/>
      <c r="AT98" s="1"/>
    </row>
    <row r="99" customFormat="false" ht="12.75" hidden="true" customHeight="true" outlineLevel="0" collapsed="false">
      <c r="A99" s="288" t="s">
        <v>227</v>
      </c>
      <c r="B99" s="304"/>
      <c r="C99" s="289"/>
      <c r="D99" s="290" t="n">
        <v>0</v>
      </c>
      <c r="E99" s="291" t="n">
        <f aca="false">AM99</f>
        <v>0</v>
      </c>
      <c r="F99" s="305" t="n">
        <f aca="false">E99-D99</f>
        <v>0</v>
      </c>
      <c r="G99" s="284"/>
      <c r="H99" s="306" t="n">
        <v>0</v>
      </c>
      <c r="I99" s="306" t="n">
        <v>0</v>
      </c>
      <c r="J99" s="306" t="n">
        <v>0</v>
      </c>
      <c r="K99" s="306" t="n">
        <v>0</v>
      </c>
      <c r="L99" s="306" t="n">
        <v>0</v>
      </c>
      <c r="M99" s="306" t="n">
        <v>0</v>
      </c>
      <c r="N99" s="306" t="n">
        <v>0</v>
      </c>
      <c r="O99" s="306" t="n">
        <v>0</v>
      </c>
      <c r="P99" s="306" t="n">
        <v>0</v>
      </c>
      <c r="Q99" s="306" t="n">
        <v>0</v>
      </c>
      <c r="R99" s="306" t="n">
        <v>0</v>
      </c>
      <c r="S99" s="306" t="n">
        <v>0</v>
      </c>
      <c r="T99" s="306" t="n">
        <v>0</v>
      </c>
      <c r="U99" s="306" t="n">
        <v>0</v>
      </c>
      <c r="V99" s="306" t="n">
        <v>0</v>
      </c>
      <c r="W99" s="306" t="n">
        <v>0</v>
      </c>
      <c r="X99" s="306" t="n">
        <v>0</v>
      </c>
      <c r="Y99" s="306" t="n">
        <v>0</v>
      </c>
      <c r="Z99" s="306" t="n">
        <v>0</v>
      </c>
      <c r="AA99" s="306" t="n">
        <v>0</v>
      </c>
      <c r="AB99" s="306" t="n">
        <v>0</v>
      </c>
      <c r="AC99" s="306" t="n">
        <v>0</v>
      </c>
      <c r="AD99" s="306" t="n">
        <v>0</v>
      </c>
      <c r="AE99" s="306" t="n">
        <v>0</v>
      </c>
      <c r="AF99" s="306" t="n">
        <v>0</v>
      </c>
      <c r="AG99" s="306" t="n">
        <v>0</v>
      </c>
      <c r="AH99" s="306" t="n">
        <v>0</v>
      </c>
      <c r="AI99" s="306" t="n">
        <v>0</v>
      </c>
      <c r="AJ99" s="306" t="n">
        <v>0</v>
      </c>
      <c r="AK99" s="306" t="n">
        <v>0</v>
      </c>
      <c r="AL99" s="306" t="n">
        <v>0</v>
      </c>
      <c r="AM99" s="293" t="n">
        <f aca="false">SUM(H99:AL99)</f>
        <v>0</v>
      </c>
      <c r="AN99" s="1"/>
      <c r="AO99" s="1"/>
      <c r="AP99" s="1"/>
      <c r="AQ99" s="1"/>
      <c r="AR99" s="1"/>
      <c r="AS99" s="1"/>
      <c r="AT99" s="1"/>
    </row>
    <row r="100" customFormat="false" ht="12.75" hidden="true" customHeight="true" outlineLevel="0" collapsed="false">
      <c r="A100" s="313" t="s">
        <v>216</v>
      </c>
      <c r="B100" s="304"/>
      <c r="C100" s="289"/>
      <c r="D100" s="290" t="n">
        <v>0</v>
      </c>
      <c r="E100" s="291" t="n">
        <f aca="false">AM100</f>
        <v>0</v>
      </c>
      <c r="F100" s="305" t="n">
        <f aca="false">E100-D100</f>
        <v>0</v>
      </c>
      <c r="G100" s="284"/>
      <c r="H100" s="306" t="n">
        <v>0</v>
      </c>
      <c r="I100" s="306" t="n">
        <v>0</v>
      </c>
      <c r="J100" s="306" t="n">
        <v>0</v>
      </c>
      <c r="K100" s="306" t="n">
        <v>0</v>
      </c>
      <c r="L100" s="306" t="n">
        <v>0</v>
      </c>
      <c r="M100" s="306" t="n">
        <v>0</v>
      </c>
      <c r="N100" s="306" t="n">
        <v>0</v>
      </c>
      <c r="O100" s="306" t="n">
        <v>0</v>
      </c>
      <c r="P100" s="306" t="n">
        <v>0</v>
      </c>
      <c r="Q100" s="306" t="n">
        <v>0</v>
      </c>
      <c r="R100" s="306" t="n">
        <v>0</v>
      </c>
      <c r="S100" s="306" t="n">
        <v>0</v>
      </c>
      <c r="T100" s="306" t="n">
        <v>0</v>
      </c>
      <c r="U100" s="306" t="n">
        <v>0</v>
      </c>
      <c r="V100" s="306" t="n">
        <v>0</v>
      </c>
      <c r="W100" s="306" t="n">
        <v>0</v>
      </c>
      <c r="X100" s="306" t="n">
        <v>0</v>
      </c>
      <c r="Y100" s="306" t="n">
        <v>0</v>
      </c>
      <c r="Z100" s="306" t="n">
        <v>0</v>
      </c>
      <c r="AA100" s="306" t="n">
        <v>0</v>
      </c>
      <c r="AB100" s="306" t="n">
        <v>0</v>
      </c>
      <c r="AC100" s="306" t="n">
        <v>0</v>
      </c>
      <c r="AD100" s="306" t="n">
        <v>0</v>
      </c>
      <c r="AE100" s="306" t="n">
        <v>0</v>
      </c>
      <c r="AF100" s="306" t="n">
        <v>0</v>
      </c>
      <c r="AG100" s="306" t="n">
        <v>0</v>
      </c>
      <c r="AH100" s="306" t="n">
        <v>0</v>
      </c>
      <c r="AI100" s="306" t="n">
        <v>0</v>
      </c>
      <c r="AJ100" s="306" t="n">
        <v>0</v>
      </c>
      <c r="AK100" s="306" t="n">
        <v>0</v>
      </c>
      <c r="AL100" s="306" t="n">
        <v>0</v>
      </c>
      <c r="AM100" s="293" t="n">
        <f aca="false">SUM(H100:AL100)</f>
        <v>0</v>
      </c>
      <c r="AN100" s="1"/>
      <c r="AO100" s="1"/>
      <c r="AP100" s="1"/>
      <c r="AQ100" s="1"/>
      <c r="AR100" s="1"/>
      <c r="AS100" s="1"/>
      <c r="AT100" s="1"/>
    </row>
    <row r="101" customFormat="false" ht="12.75" hidden="true" customHeight="true" outlineLevel="0" collapsed="false">
      <c r="A101" s="313" t="s">
        <v>216</v>
      </c>
      <c r="B101" s="304"/>
      <c r="C101" s="289"/>
      <c r="D101" s="290" t="n">
        <v>0</v>
      </c>
      <c r="E101" s="291" t="n">
        <f aca="false">AM101</f>
        <v>0</v>
      </c>
      <c r="F101" s="305" t="n">
        <f aca="false">E101-D101</f>
        <v>0</v>
      </c>
      <c r="G101" s="284"/>
      <c r="H101" s="306" t="n">
        <v>0</v>
      </c>
      <c r="I101" s="306" t="n">
        <v>0</v>
      </c>
      <c r="J101" s="306" t="n">
        <v>0</v>
      </c>
      <c r="K101" s="306" t="n">
        <v>0</v>
      </c>
      <c r="L101" s="306" t="n">
        <v>0</v>
      </c>
      <c r="M101" s="306" t="n">
        <v>0</v>
      </c>
      <c r="N101" s="306" t="n">
        <v>0</v>
      </c>
      <c r="O101" s="306" t="n">
        <v>0</v>
      </c>
      <c r="P101" s="306" t="n">
        <v>0</v>
      </c>
      <c r="Q101" s="306" t="n">
        <v>0</v>
      </c>
      <c r="R101" s="306" t="n">
        <v>0</v>
      </c>
      <c r="S101" s="306" t="n">
        <v>0</v>
      </c>
      <c r="T101" s="306" t="n">
        <v>0</v>
      </c>
      <c r="U101" s="306" t="n">
        <v>0</v>
      </c>
      <c r="V101" s="306" t="n">
        <v>0</v>
      </c>
      <c r="W101" s="306" t="n">
        <v>0</v>
      </c>
      <c r="X101" s="306" t="n">
        <v>0</v>
      </c>
      <c r="Y101" s="306" t="n">
        <v>0</v>
      </c>
      <c r="Z101" s="306" t="n">
        <v>0</v>
      </c>
      <c r="AA101" s="306" t="n">
        <v>0</v>
      </c>
      <c r="AB101" s="306" t="n">
        <v>0</v>
      </c>
      <c r="AC101" s="306" t="n">
        <v>0</v>
      </c>
      <c r="AD101" s="306" t="n">
        <v>0</v>
      </c>
      <c r="AE101" s="306" t="n">
        <v>0</v>
      </c>
      <c r="AF101" s="306" t="n">
        <v>0</v>
      </c>
      <c r="AG101" s="306" t="n">
        <v>0</v>
      </c>
      <c r="AH101" s="306" t="n">
        <v>0</v>
      </c>
      <c r="AI101" s="306" t="n">
        <v>0</v>
      </c>
      <c r="AJ101" s="306" t="n">
        <v>0</v>
      </c>
      <c r="AK101" s="306" t="n">
        <v>0</v>
      </c>
      <c r="AL101" s="306" t="n">
        <v>0</v>
      </c>
      <c r="AM101" s="293" t="n">
        <f aca="false">SUM(H101:AL101)</f>
        <v>0</v>
      </c>
      <c r="AN101" s="1"/>
      <c r="AO101" s="1"/>
      <c r="AP101" s="1"/>
      <c r="AQ101" s="1"/>
      <c r="AR101" s="1"/>
      <c r="AS101" s="1"/>
      <c r="AT101" s="1"/>
    </row>
    <row r="102" customFormat="false" ht="12.75" hidden="true" customHeight="true" outlineLevel="0" collapsed="false">
      <c r="A102" s="314" t="s">
        <v>228</v>
      </c>
      <c r="B102" s="304"/>
      <c r="C102" s="289"/>
      <c r="D102" s="290" t="n">
        <v>0</v>
      </c>
      <c r="E102" s="291" t="n">
        <f aca="false">AM102</f>
        <v>0</v>
      </c>
      <c r="F102" s="305" t="n">
        <f aca="false">E102-D102</f>
        <v>0</v>
      </c>
      <c r="G102" s="284"/>
      <c r="H102" s="306"/>
      <c r="I102" s="306"/>
      <c r="J102" s="306"/>
      <c r="K102" s="306"/>
      <c r="L102" s="306"/>
      <c r="M102" s="306"/>
      <c r="N102" s="306"/>
      <c r="O102" s="306"/>
      <c r="P102" s="306"/>
      <c r="Q102" s="306"/>
      <c r="R102" s="306"/>
      <c r="S102" s="306"/>
      <c r="T102" s="306"/>
      <c r="U102" s="306"/>
      <c r="V102" s="306"/>
      <c r="W102" s="306"/>
      <c r="X102" s="306"/>
      <c r="Y102" s="306"/>
      <c r="Z102" s="306"/>
      <c r="AA102" s="306"/>
      <c r="AB102" s="306"/>
      <c r="AC102" s="306"/>
      <c r="AD102" s="306"/>
      <c r="AE102" s="306"/>
      <c r="AF102" s="306"/>
      <c r="AG102" s="306"/>
      <c r="AH102" s="306"/>
      <c r="AI102" s="306"/>
      <c r="AJ102" s="306"/>
      <c r="AK102" s="306"/>
      <c r="AL102" s="306"/>
      <c r="AM102" s="293" t="n">
        <f aca="false">SUM(H102:AL102)</f>
        <v>0</v>
      </c>
      <c r="AN102" s="1"/>
      <c r="AO102" s="1"/>
      <c r="AP102" s="1"/>
      <c r="AQ102" s="1"/>
      <c r="AR102" s="1"/>
      <c r="AS102" s="1"/>
      <c r="AT102" s="1"/>
    </row>
    <row r="103" customFormat="false" ht="12.75" hidden="false" customHeight="true" outlineLevel="0" collapsed="false">
      <c r="A103" s="314" t="s">
        <v>229</v>
      </c>
      <c r="B103" s="288"/>
      <c r="C103" s="289"/>
      <c r="D103" s="290" t="n">
        <v>0</v>
      </c>
      <c r="E103" s="291" t="n">
        <f aca="false">AM103</f>
        <v>0</v>
      </c>
      <c r="F103" s="305" t="n">
        <f aca="false">E103-D103</f>
        <v>0</v>
      </c>
      <c r="G103" s="284"/>
      <c r="H103" s="308"/>
      <c r="I103" s="308"/>
      <c r="J103" s="308"/>
      <c r="K103" s="308"/>
      <c r="L103" s="308"/>
      <c r="M103" s="308"/>
      <c r="N103" s="308"/>
      <c r="O103" s="308"/>
      <c r="P103" s="308"/>
      <c r="Q103" s="308"/>
      <c r="R103" s="308"/>
      <c r="S103" s="308"/>
      <c r="T103" s="308"/>
      <c r="U103" s="308"/>
      <c r="V103" s="308"/>
      <c r="W103" s="308"/>
      <c r="X103" s="308"/>
      <c r="Y103" s="308"/>
      <c r="Z103" s="308"/>
      <c r="AA103" s="308"/>
      <c r="AB103" s="308"/>
      <c r="AC103" s="308"/>
      <c r="AD103" s="308"/>
      <c r="AE103" s="308"/>
      <c r="AF103" s="308"/>
      <c r="AG103" s="308"/>
      <c r="AH103" s="308"/>
      <c r="AI103" s="308"/>
      <c r="AJ103" s="308"/>
      <c r="AK103" s="308"/>
      <c r="AL103" s="308"/>
      <c r="AM103" s="293" t="n">
        <f aca="false">SUM(H103:AL103)</f>
        <v>0</v>
      </c>
      <c r="AN103" s="1"/>
      <c r="AO103" s="1"/>
      <c r="AP103" s="1"/>
      <c r="AQ103" s="1"/>
      <c r="AR103" s="1"/>
      <c r="AS103" s="1"/>
      <c r="AT103" s="1"/>
    </row>
    <row r="104" customFormat="false" ht="12.75" hidden="true" customHeight="true" outlineLevel="0" collapsed="false">
      <c r="A104" s="314" t="s">
        <v>230</v>
      </c>
      <c r="B104" s="288"/>
      <c r="C104" s="289"/>
      <c r="D104" s="290" t="n">
        <v>0</v>
      </c>
      <c r="E104" s="291" t="n">
        <f aca="false">AM104</f>
        <v>0</v>
      </c>
      <c r="F104" s="305" t="n">
        <f aca="false">E104-D104</f>
        <v>0</v>
      </c>
      <c r="G104" s="284"/>
      <c r="H104" s="315"/>
      <c r="I104" s="315"/>
      <c r="J104" s="315"/>
      <c r="K104" s="315"/>
      <c r="L104" s="315"/>
      <c r="M104" s="315"/>
      <c r="N104" s="315"/>
      <c r="O104" s="315"/>
      <c r="P104" s="315"/>
      <c r="Q104" s="315"/>
      <c r="R104" s="315"/>
      <c r="S104" s="315"/>
      <c r="T104" s="315"/>
      <c r="U104" s="315"/>
      <c r="V104" s="315"/>
      <c r="W104" s="315"/>
      <c r="X104" s="315"/>
      <c r="Y104" s="315"/>
      <c r="Z104" s="315"/>
      <c r="AA104" s="315"/>
      <c r="AB104" s="315"/>
      <c r="AC104" s="315"/>
      <c r="AD104" s="315"/>
      <c r="AE104" s="315"/>
      <c r="AF104" s="315"/>
      <c r="AG104" s="315"/>
      <c r="AH104" s="315"/>
      <c r="AI104" s="315"/>
      <c r="AJ104" s="315"/>
      <c r="AK104" s="315"/>
      <c r="AL104" s="315"/>
      <c r="AM104" s="293" t="n">
        <f aca="false">SUM(H104:AL104)</f>
        <v>0</v>
      </c>
      <c r="AN104" s="1"/>
      <c r="AO104" s="1"/>
      <c r="AP104" s="1"/>
      <c r="AQ104" s="1"/>
      <c r="AR104" s="1"/>
      <c r="AS104" s="1"/>
      <c r="AT104" s="1"/>
    </row>
    <row r="105" customFormat="false" ht="12.75" hidden="true" customHeight="true" outlineLevel="0" collapsed="false">
      <c r="A105" s="316" t="s">
        <v>216</v>
      </c>
      <c r="B105" s="288"/>
      <c r="C105" s="289"/>
      <c r="D105" s="290" t="n">
        <v>0</v>
      </c>
      <c r="E105" s="291" t="n">
        <f aca="false">AM105</f>
        <v>0</v>
      </c>
      <c r="F105" s="305" t="n">
        <f aca="false">E105-D105</f>
        <v>0</v>
      </c>
      <c r="G105" s="284"/>
      <c r="H105" s="315" t="n">
        <v>0</v>
      </c>
      <c r="I105" s="315" t="n">
        <v>0</v>
      </c>
      <c r="J105" s="315" t="n">
        <v>0</v>
      </c>
      <c r="K105" s="315" t="n">
        <v>0</v>
      </c>
      <c r="L105" s="315" t="n">
        <v>0</v>
      </c>
      <c r="M105" s="315" t="n">
        <v>0</v>
      </c>
      <c r="N105" s="315" t="n">
        <v>0</v>
      </c>
      <c r="O105" s="315" t="n">
        <v>0</v>
      </c>
      <c r="P105" s="315" t="n">
        <v>0</v>
      </c>
      <c r="Q105" s="315" t="n">
        <v>0</v>
      </c>
      <c r="R105" s="315" t="n">
        <v>0</v>
      </c>
      <c r="S105" s="315" t="n">
        <v>0</v>
      </c>
      <c r="T105" s="315" t="n">
        <v>0</v>
      </c>
      <c r="U105" s="315" t="n">
        <v>0</v>
      </c>
      <c r="V105" s="315" t="n">
        <v>0</v>
      </c>
      <c r="W105" s="315" t="n">
        <v>0</v>
      </c>
      <c r="X105" s="315" t="n">
        <v>0</v>
      </c>
      <c r="Y105" s="315" t="n">
        <v>0</v>
      </c>
      <c r="Z105" s="315" t="n">
        <v>0</v>
      </c>
      <c r="AA105" s="315" t="n">
        <v>0</v>
      </c>
      <c r="AB105" s="315" t="n">
        <v>0</v>
      </c>
      <c r="AC105" s="315" t="n">
        <v>0</v>
      </c>
      <c r="AD105" s="315" t="n">
        <v>0</v>
      </c>
      <c r="AE105" s="315" t="n">
        <v>0</v>
      </c>
      <c r="AF105" s="315" t="n">
        <v>0</v>
      </c>
      <c r="AG105" s="315" t="n">
        <v>0</v>
      </c>
      <c r="AH105" s="315" t="n">
        <v>0</v>
      </c>
      <c r="AI105" s="315" t="n">
        <v>0</v>
      </c>
      <c r="AJ105" s="315" t="n">
        <v>0</v>
      </c>
      <c r="AK105" s="315" t="n">
        <v>0</v>
      </c>
      <c r="AL105" s="315" t="n">
        <v>0</v>
      </c>
      <c r="AM105" s="293" t="n">
        <f aca="false">SUM(H105:AL105)</f>
        <v>0</v>
      </c>
      <c r="AN105" s="1"/>
      <c r="AO105" s="1"/>
      <c r="AP105" s="1"/>
      <c r="AQ105" s="1"/>
      <c r="AR105" s="1"/>
      <c r="AS105" s="1"/>
      <c r="AT105" s="1"/>
    </row>
    <row r="106" customFormat="false" ht="12.75" hidden="false" customHeight="true" outlineLevel="0" collapsed="false">
      <c r="A106" s="314" t="s">
        <v>231</v>
      </c>
      <c r="B106" s="288"/>
      <c r="C106" s="289"/>
      <c r="D106" s="290" t="n">
        <v>0</v>
      </c>
      <c r="E106" s="291" t="n">
        <f aca="false">AM106</f>
        <v>0</v>
      </c>
      <c r="F106" s="305" t="n">
        <f aca="false">E106-D106</f>
        <v>0</v>
      </c>
      <c r="G106" s="284"/>
      <c r="H106" s="317"/>
      <c r="I106" s="317"/>
      <c r="J106" s="317"/>
      <c r="K106" s="317"/>
      <c r="L106" s="317"/>
      <c r="M106" s="317"/>
      <c r="N106" s="317"/>
      <c r="O106" s="317"/>
      <c r="P106" s="317"/>
      <c r="Q106" s="317"/>
      <c r="R106" s="317"/>
      <c r="S106" s="317"/>
      <c r="T106" s="317"/>
      <c r="U106" s="317"/>
      <c r="V106" s="317"/>
      <c r="W106" s="317"/>
      <c r="X106" s="317"/>
      <c r="Y106" s="317"/>
      <c r="Z106" s="317"/>
      <c r="AA106" s="317"/>
      <c r="AB106" s="317"/>
      <c r="AC106" s="317"/>
      <c r="AD106" s="317"/>
      <c r="AE106" s="317"/>
      <c r="AF106" s="317"/>
      <c r="AG106" s="317"/>
      <c r="AH106" s="317"/>
      <c r="AI106" s="317"/>
      <c r="AJ106" s="317"/>
      <c r="AK106" s="317"/>
      <c r="AL106" s="317"/>
      <c r="AM106" s="293" t="n">
        <f aca="false">SUM(H106:AL106)</f>
        <v>0</v>
      </c>
      <c r="AN106" s="1"/>
      <c r="AO106" s="1"/>
      <c r="AP106" s="1"/>
      <c r="AQ106" s="1"/>
      <c r="AR106" s="1"/>
      <c r="AS106" s="1"/>
      <c r="AT106" s="1"/>
    </row>
    <row r="107" customFormat="false" ht="12" hidden="false" customHeight="true" outlineLevel="0" collapsed="false">
      <c r="A107" s="287" t="s">
        <v>232</v>
      </c>
      <c r="B107" s="288"/>
      <c r="C107" s="289"/>
      <c r="D107" s="318" t="n">
        <v>0</v>
      </c>
      <c r="E107" s="318" t="n">
        <f aca="false">SUM(E76:E106)-E87-E88</f>
        <v>0</v>
      </c>
      <c r="F107" s="318" t="n">
        <f aca="false">E107-D107</f>
        <v>0</v>
      </c>
      <c r="G107" s="284"/>
      <c r="H107" s="318" t="n">
        <v>0</v>
      </c>
      <c r="I107" s="318" t="n">
        <v>0</v>
      </c>
      <c r="J107" s="318" t="n">
        <v>0</v>
      </c>
      <c r="K107" s="318" t="n">
        <v>0</v>
      </c>
      <c r="L107" s="318" t="n">
        <v>0</v>
      </c>
      <c r="M107" s="318" t="n">
        <v>0</v>
      </c>
      <c r="N107" s="318" t="n">
        <v>0</v>
      </c>
      <c r="O107" s="318" t="n">
        <v>0</v>
      </c>
      <c r="P107" s="318" t="n">
        <v>0</v>
      </c>
      <c r="Q107" s="318" t="n">
        <v>0</v>
      </c>
      <c r="R107" s="318" t="n">
        <v>0</v>
      </c>
      <c r="S107" s="318" t="n">
        <v>0</v>
      </c>
      <c r="T107" s="318" t="n">
        <v>0</v>
      </c>
      <c r="U107" s="318" t="n">
        <v>0</v>
      </c>
      <c r="V107" s="318" t="n">
        <v>0</v>
      </c>
      <c r="W107" s="318" t="n">
        <v>0</v>
      </c>
      <c r="X107" s="318" t="n">
        <v>0</v>
      </c>
      <c r="Y107" s="318" t="n">
        <v>0</v>
      </c>
      <c r="Z107" s="318" t="n">
        <v>0</v>
      </c>
      <c r="AA107" s="318" t="n">
        <v>0</v>
      </c>
      <c r="AB107" s="318" t="n">
        <v>0</v>
      </c>
      <c r="AC107" s="318" t="n">
        <v>0</v>
      </c>
      <c r="AD107" s="318" t="n">
        <v>0</v>
      </c>
      <c r="AE107" s="318" t="n">
        <v>0</v>
      </c>
      <c r="AF107" s="318" t="n">
        <v>0</v>
      </c>
      <c r="AG107" s="318" t="n">
        <v>0</v>
      </c>
      <c r="AH107" s="318" t="n">
        <v>0</v>
      </c>
      <c r="AI107" s="318" t="n">
        <v>0</v>
      </c>
      <c r="AJ107" s="318" t="n">
        <v>0</v>
      </c>
      <c r="AK107" s="318" t="n">
        <v>0</v>
      </c>
      <c r="AL107" s="318" t="n">
        <v>0</v>
      </c>
      <c r="AM107" s="318" t="n">
        <f aca="false">SUM(AM76:AM106)</f>
        <v>0</v>
      </c>
      <c r="AN107" s="1"/>
      <c r="AO107" s="1"/>
      <c r="AP107" s="1"/>
      <c r="AQ107" s="1"/>
      <c r="AR107" s="1"/>
      <c r="AS107" s="1"/>
      <c r="AT107" s="1"/>
    </row>
    <row r="108" customFormat="false" ht="12.75" hidden="false" customHeight="true" outlineLevel="0" collapsed="false">
      <c r="A108" s="319" t="s">
        <v>233</v>
      </c>
      <c r="B108" s="288"/>
      <c r="C108" s="289"/>
      <c r="D108" s="290" t="n">
        <v>0</v>
      </c>
      <c r="E108" s="291" t="n">
        <f aca="false">AM108</f>
        <v>465</v>
      </c>
      <c r="F108" s="320" t="n">
        <f aca="false">E108-D108</f>
        <v>465</v>
      </c>
      <c r="G108" s="284"/>
      <c r="H108" s="321" t="n">
        <v>0</v>
      </c>
      <c r="I108" s="321" t="n">
        <v>1</v>
      </c>
      <c r="J108" s="321" t="n">
        <v>2</v>
      </c>
      <c r="K108" s="321" t="n">
        <v>3</v>
      </c>
      <c r="L108" s="321" t="n">
        <v>4</v>
      </c>
      <c r="M108" s="321" t="n">
        <v>5</v>
      </c>
      <c r="N108" s="321" t="n">
        <v>6</v>
      </c>
      <c r="O108" s="321" t="n">
        <v>7</v>
      </c>
      <c r="P108" s="321" t="n">
        <v>8</v>
      </c>
      <c r="Q108" s="321" t="n">
        <v>9</v>
      </c>
      <c r="R108" s="321" t="n">
        <v>10</v>
      </c>
      <c r="S108" s="321" t="n">
        <v>11</v>
      </c>
      <c r="T108" s="321" t="n">
        <v>12</v>
      </c>
      <c r="U108" s="321" t="n">
        <v>13</v>
      </c>
      <c r="V108" s="321" t="n">
        <v>14</v>
      </c>
      <c r="W108" s="321" t="n">
        <v>15</v>
      </c>
      <c r="X108" s="321" t="n">
        <v>16</v>
      </c>
      <c r="Y108" s="321" t="n">
        <v>17</v>
      </c>
      <c r="Z108" s="321" t="n">
        <v>18</v>
      </c>
      <c r="AA108" s="321" t="n">
        <v>19</v>
      </c>
      <c r="AB108" s="321" t="n">
        <v>20</v>
      </c>
      <c r="AC108" s="321" t="n">
        <v>21</v>
      </c>
      <c r="AD108" s="321" t="n">
        <v>22</v>
      </c>
      <c r="AE108" s="321" t="n">
        <v>23</v>
      </c>
      <c r="AF108" s="321" t="n">
        <v>24</v>
      </c>
      <c r="AG108" s="321" t="n">
        <v>25</v>
      </c>
      <c r="AH108" s="321" t="n">
        <v>26</v>
      </c>
      <c r="AI108" s="321" t="n">
        <v>27</v>
      </c>
      <c r="AJ108" s="321" t="n">
        <v>28</v>
      </c>
      <c r="AK108" s="321" t="n">
        <v>29</v>
      </c>
      <c r="AL108" s="321" t="n">
        <v>30</v>
      </c>
      <c r="AM108" s="293" t="n">
        <f aca="false">SUM(H108:AL108)</f>
        <v>465</v>
      </c>
      <c r="AN108" s="1"/>
      <c r="AO108" s="1"/>
      <c r="AP108" s="1"/>
      <c r="AQ108" s="1"/>
      <c r="AR108" s="1"/>
      <c r="AS108" s="1"/>
      <c r="AT108" s="1"/>
    </row>
    <row r="109" customFormat="false" ht="12.75" hidden="true" customHeight="true" outlineLevel="0" collapsed="false">
      <c r="A109" s="322" t="s">
        <v>216</v>
      </c>
      <c r="B109" s="288"/>
      <c r="C109" s="289"/>
      <c r="D109" s="290" t="n">
        <v>0</v>
      </c>
      <c r="E109" s="291" t="n">
        <f aca="false">AM109</f>
        <v>0</v>
      </c>
      <c r="F109" s="320" t="n">
        <f aca="false">E109-D109</f>
        <v>0</v>
      </c>
      <c r="G109" s="284"/>
      <c r="H109" s="323" t="n">
        <v>0</v>
      </c>
      <c r="I109" s="323" t="n">
        <v>0</v>
      </c>
      <c r="J109" s="323" t="n">
        <v>0</v>
      </c>
      <c r="K109" s="323" t="n">
        <v>0</v>
      </c>
      <c r="L109" s="323" t="n">
        <v>0</v>
      </c>
      <c r="M109" s="323" t="n">
        <v>0</v>
      </c>
      <c r="N109" s="323" t="n">
        <v>0</v>
      </c>
      <c r="O109" s="323" t="n">
        <v>0</v>
      </c>
      <c r="P109" s="323" t="n">
        <v>0</v>
      </c>
      <c r="Q109" s="323" t="n">
        <v>0</v>
      </c>
      <c r="R109" s="323" t="n">
        <v>0</v>
      </c>
      <c r="S109" s="323" t="n">
        <v>0</v>
      </c>
      <c r="T109" s="323" t="n">
        <v>0</v>
      </c>
      <c r="U109" s="323" t="n">
        <v>0</v>
      </c>
      <c r="V109" s="323" t="n">
        <v>0</v>
      </c>
      <c r="W109" s="323" t="n">
        <v>0</v>
      </c>
      <c r="X109" s="323" t="n">
        <v>0</v>
      </c>
      <c r="Y109" s="323" t="n">
        <v>0</v>
      </c>
      <c r="Z109" s="323" t="n">
        <v>0</v>
      </c>
      <c r="AA109" s="323" t="n">
        <v>0</v>
      </c>
      <c r="AB109" s="323" t="n">
        <v>0</v>
      </c>
      <c r="AC109" s="323" t="n">
        <v>0</v>
      </c>
      <c r="AD109" s="323" t="n">
        <v>0</v>
      </c>
      <c r="AE109" s="323" t="n">
        <v>0</v>
      </c>
      <c r="AF109" s="323" t="n">
        <v>0</v>
      </c>
      <c r="AG109" s="323" t="n">
        <v>0</v>
      </c>
      <c r="AH109" s="323" t="n">
        <v>0</v>
      </c>
      <c r="AI109" s="323" t="n">
        <v>0</v>
      </c>
      <c r="AJ109" s="323" t="n">
        <v>0</v>
      </c>
      <c r="AK109" s="323" t="n">
        <v>0</v>
      </c>
      <c r="AL109" s="323" t="n">
        <v>0</v>
      </c>
      <c r="AM109" s="293" t="n">
        <f aca="false">SUM(H109:AL109)</f>
        <v>0</v>
      </c>
      <c r="AN109" s="1"/>
      <c r="AO109" s="1"/>
      <c r="AP109" s="1"/>
      <c r="AQ109" s="1"/>
      <c r="AR109" s="1"/>
      <c r="AS109" s="1"/>
      <c r="AT109" s="1"/>
    </row>
    <row r="110" customFormat="false" ht="12.75" hidden="true" customHeight="true" outlineLevel="0" collapsed="false">
      <c r="A110" s="322" t="s">
        <v>216</v>
      </c>
      <c r="B110" s="288"/>
      <c r="C110" s="289"/>
      <c r="D110" s="290" t="n">
        <v>0</v>
      </c>
      <c r="E110" s="291" t="n">
        <f aca="false">AM110</f>
        <v>0</v>
      </c>
      <c r="F110" s="320" t="n">
        <f aca="false">E110-D110</f>
        <v>0</v>
      </c>
      <c r="G110" s="284"/>
      <c r="H110" s="323" t="n">
        <v>0</v>
      </c>
      <c r="I110" s="323" t="n">
        <v>0</v>
      </c>
      <c r="J110" s="323" t="n">
        <v>0</v>
      </c>
      <c r="K110" s="323" t="n">
        <v>0</v>
      </c>
      <c r="L110" s="323" t="n">
        <v>0</v>
      </c>
      <c r="M110" s="323" t="n">
        <v>0</v>
      </c>
      <c r="N110" s="323" t="n">
        <v>0</v>
      </c>
      <c r="O110" s="323" t="n">
        <v>0</v>
      </c>
      <c r="P110" s="323" t="n">
        <v>0</v>
      </c>
      <c r="Q110" s="323" t="n">
        <v>0</v>
      </c>
      <c r="R110" s="323" t="n">
        <v>0</v>
      </c>
      <c r="S110" s="323" t="n">
        <v>0</v>
      </c>
      <c r="T110" s="323" t="n">
        <v>0</v>
      </c>
      <c r="U110" s="323" t="n">
        <v>0</v>
      </c>
      <c r="V110" s="323" t="n">
        <v>0</v>
      </c>
      <c r="W110" s="323" t="n">
        <v>0</v>
      </c>
      <c r="X110" s="323" t="n">
        <v>0</v>
      </c>
      <c r="Y110" s="323" t="n">
        <v>0</v>
      </c>
      <c r="Z110" s="323" t="n">
        <v>0</v>
      </c>
      <c r="AA110" s="323" t="n">
        <v>0</v>
      </c>
      <c r="AB110" s="323" t="n">
        <v>0</v>
      </c>
      <c r="AC110" s="323" t="n">
        <v>0</v>
      </c>
      <c r="AD110" s="323" t="n">
        <v>0</v>
      </c>
      <c r="AE110" s="323" t="n">
        <v>0</v>
      </c>
      <c r="AF110" s="323" t="n">
        <v>0</v>
      </c>
      <c r="AG110" s="323" t="n">
        <v>0</v>
      </c>
      <c r="AH110" s="323" t="n">
        <v>0</v>
      </c>
      <c r="AI110" s="323" t="n">
        <v>0</v>
      </c>
      <c r="AJ110" s="323" t="n">
        <v>0</v>
      </c>
      <c r="AK110" s="323" t="n">
        <v>0</v>
      </c>
      <c r="AL110" s="323" t="n">
        <v>0</v>
      </c>
      <c r="AM110" s="293" t="n">
        <f aca="false">SUM(H110:AL110)</f>
        <v>0</v>
      </c>
      <c r="AN110" s="1"/>
      <c r="AO110" s="1"/>
      <c r="AP110" s="1"/>
      <c r="AQ110" s="1"/>
      <c r="AR110" s="1"/>
      <c r="AS110" s="1"/>
      <c r="AT110" s="1"/>
    </row>
    <row r="111" customFormat="false" ht="12.75" hidden="true" customHeight="true" outlineLevel="0" collapsed="false">
      <c r="A111" s="322" t="s">
        <v>216</v>
      </c>
      <c r="B111" s="288"/>
      <c r="C111" s="289"/>
      <c r="D111" s="290" t="n">
        <v>0</v>
      </c>
      <c r="E111" s="291" t="n">
        <f aca="false">AM111</f>
        <v>0</v>
      </c>
      <c r="F111" s="320" t="n">
        <f aca="false">E111-D111</f>
        <v>0</v>
      </c>
      <c r="G111" s="284"/>
      <c r="H111" s="323" t="n">
        <v>0</v>
      </c>
      <c r="I111" s="323" t="n">
        <v>0</v>
      </c>
      <c r="J111" s="323" t="n">
        <v>0</v>
      </c>
      <c r="K111" s="323" t="n">
        <v>0</v>
      </c>
      <c r="L111" s="323" t="n">
        <v>0</v>
      </c>
      <c r="M111" s="323" t="n">
        <v>0</v>
      </c>
      <c r="N111" s="323" t="n">
        <v>0</v>
      </c>
      <c r="O111" s="323" t="n">
        <v>0</v>
      </c>
      <c r="P111" s="323" t="n">
        <v>0</v>
      </c>
      <c r="Q111" s="323" t="n">
        <v>0</v>
      </c>
      <c r="R111" s="323" t="n">
        <v>0</v>
      </c>
      <c r="S111" s="323" t="n">
        <v>0</v>
      </c>
      <c r="T111" s="323" t="n">
        <v>0</v>
      </c>
      <c r="U111" s="323" t="n">
        <v>0</v>
      </c>
      <c r="V111" s="323" t="n">
        <v>0</v>
      </c>
      <c r="W111" s="323" t="n">
        <v>0</v>
      </c>
      <c r="X111" s="323" t="n">
        <v>0</v>
      </c>
      <c r="Y111" s="323" t="n">
        <v>0</v>
      </c>
      <c r="Z111" s="323" t="n">
        <v>0</v>
      </c>
      <c r="AA111" s="323" t="n">
        <v>0</v>
      </c>
      <c r="AB111" s="323" t="n">
        <v>0</v>
      </c>
      <c r="AC111" s="323" t="n">
        <v>0</v>
      </c>
      <c r="AD111" s="323" t="n">
        <v>0</v>
      </c>
      <c r="AE111" s="323" t="n">
        <v>0</v>
      </c>
      <c r="AF111" s="323" t="n">
        <v>0</v>
      </c>
      <c r="AG111" s="323" t="n">
        <v>0</v>
      </c>
      <c r="AH111" s="323" t="n">
        <v>0</v>
      </c>
      <c r="AI111" s="323" t="n">
        <v>0</v>
      </c>
      <c r="AJ111" s="323" t="n">
        <v>0</v>
      </c>
      <c r="AK111" s="323" t="n">
        <v>0</v>
      </c>
      <c r="AL111" s="323" t="n">
        <v>0</v>
      </c>
      <c r="AM111" s="293" t="n">
        <f aca="false">SUM(H111:AL111)</f>
        <v>0</v>
      </c>
      <c r="AN111" s="1"/>
      <c r="AO111" s="1"/>
      <c r="AP111" s="1"/>
      <c r="AQ111" s="1"/>
      <c r="AR111" s="1"/>
      <c r="AS111" s="1"/>
      <c r="AT111" s="1"/>
    </row>
    <row r="112" customFormat="false" ht="12.75" hidden="false" customHeight="true" outlineLevel="0" collapsed="false">
      <c r="A112" s="319" t="s">
        <v>43</v>
      </c>
      <c r="B112" s="288"/>
      <c r="C112" s="289"/>
      <c r="D112" s="290" t="n">
        <v>0</v>
      </c>
      <c r="E112" s="291" t="n">
        <f aca="false">AM112</f>
        <v>0</v>
      </c>
      <c r="F112" s="320" t="n">
        <f aca="false">E112-D112</f>
        <v>0</v>
      </c>
      <c r="G112" s="284"/>
      <c r="H112" s="323" t="n">
        <v>0</v>
      </c>
      <c r="I112" s="323" t="n">
        <v>0</v>
      </c>
      <c r="J112" s="323" t="n">
        <v>0</v>
      </c>
      <c r="K112" s="323" t="n">
        <v>0</v>
      </c>
      <c r="L112" s="323" t="n">
        <v>0</v>
      </c>
      <c r="M112" s="323" t="n">
        <v>0</v>
      </c>
      <c r="N112" s="323" t="n">
        <v>0</v>
      </c>
      <c r="O112" s="323" t="n">
        <v>0</v>
      </c>
      <c r="P112" s="323" t="n">
        <v>0</v>
      </c>
      <c r="Q112" s="323" t="n">
        <v>0</v>
      </c>
      <c r="R112" s="323" t="n">
        <v>0</v>
      </c>
      <c r="S112" s="323" t="n">
        <v>0</v>
      </c>
      <c r="T112" s="323" t="n">
        <v>0</v>
      </c>
      <c r="U112" s="323" t="n">
        <v>0</v>
      </c>
      <c r="V112" s="323" t="n">
        <v>0</v>
      </c>
      <c r="W112" s="323" t="n">
        <v>0</v>
      </c>
      <c r="X112" s="323" t="n">
        <v>0</v>
      </c>
      <c r="Y112" s="323" t="n">
        <v>0</v>
      </c>
      <c r="Z112" s="323" t="n">
        <v>0</v>
      </c>
      <c r="AA112" s="323" t="n">
        <v>0</v>
      </c>
      <c r="AB112" s="323" t="n">
        <v>0</v>
      </c>
      <c r="AC112" s="323" t="n">
        <v>0</v>
      </c>
      <c r="AD112" s="323" t="n">
        <v>0</v>
      </c>
      <c r="AE112" s="323" t="n">
        <v>0</v>
      </c>
      <c r="AF112" s="323" t="n">
        <v>0</v>
      </c>
      <c r="AG112" s="323" t="n">
        <v>0</v>
      </c>
      <c r="AH112" s="323" t="n">
        <v>0</v>
      </c>
      <c r="AI112" s="323" t="n">
        <v>0</v>
      </c>
      <c r="AJ112" s="323" t="n">
        <v>0</v>
      </c>
      <c r="AK112" s="323" t="n">
        <v>0</v>
      </c>
      <c r="AL112" s="323" t="n">
        <v>0</v>
      </c>
      <c r="AM112" s="293" t="n">
        <f aca="false">SUM(H112:AL112)</f>
        <v>0</v>
      </c>
      <c r="AN112" s="1"/>
      <c r="AO112" s="1"/>
      <c r="AP112" s="1"/>
      <c r="AQ112" s="1"/>
      <c r="AR112" s="1"/>
      <c r="AS112" s="1"/>
      <c r="AT112" s="1"/>
    </row>
    <row r="113" customFormat="false" ht="12.75" hidden="false" customHeight="true" outlineLevel="0" collapsed="false">
      <c r="A113" s="319" t="s">
        <v>45</v>
      </c>
      <c r="B113" s="288"/>
      <c r="C113" s="289"/>
      <c r="D113" s="290" t="n">
        <v>0</v>
      </c>
      <c r="E113" s="291" t="n">
        <f aca="false">AM113</f>
        <v>0</v>
      </c>
      <c r="F113" s="320" t="n">
        <f aca="false">E113-D113</f>
        <v>0</v>
      </c>
      <c r="G113" s="284"/>
      <c r="H113" s="323" t="n">
        <v>0</v>
      </c>
      <c r="I113" s="323" t="n">
        <v>0</v>
      </c>
      <c r="J113" s="323" t="n">
        <v>0</v>
      </c>
      <c r="K113" s="323" t="n">
        <v>0</v>
      </c>
      <c r="L113" s="323" t="n">
        <v>0</v>
      </c>
      <c r="M113" s="323" t="n">
        <v>0</v>
      </c>
      <c r="N113" s="323" t="n">
        <v>0</v>
      </c>
      <c r="O113" s="323" t="n">
        <v>0</v>
      </c>
      <c r="P113" s="323" t="n">
        <v>0</v>
      </c>
      <c r="Q113" s="323" t="n">
        <v>0</v>
      </c>
      <c r="R113" s="323" t="n">
        <v>0</v>
      </c>
      <c r="S113" s="323" t="n">
        <v>0</v>
      </c>
      <c r="T113" s="323" t="n">
        <v>0</v>
      </c>
      <c r="U113" s="323" t="n">
        <v>0</v>
      </c>
      <c r="V113" s="323" t="n">
        <v>0</v>
      </c>
      <c r="W113" s="323" t="n">
        <v>0</v>
      </c>
      <c r="X113" s="323" t="n">
        <v>0</v>
      </c>
      <c r="Y113" s="323" t="n">
        <v>0</v>
      </c>
      <c r="Z113" s="323" t="n">
        <v>0</v>
      </c>
      <c r="AA113" s="323" t="n">
        <v>0</v>
      </c>
      <c r="AB113" s="323" t="n">
        <v>0</v>
      </c>
      <c r="AC113" s="323" t="n">
        <v>0</v>
      </c>
      <c r="AD113" s="323" t="n">
        <v>0</v>
      </c>
      <c r="AE113" s="323" t="n">
        <v>0</v>
      </c>
      <c r="AF113" s="323" t="n">
        <v>0</v>
      </c>
      <c r="AG113" s="323" t="n">
        <v>0</v>
      </c>
      <c r="AH113" s="323" t="n">
        <v>0</v>
      </c>
      <c r="AI113" s="323" t="n">
        <v>0</v>
      </c>
      <c r="AJ113" s="323" t="n">
        <v>0</v>
      </c>
      <c r="AK113" s="323" t="n">
        <v>0</v>
      </c>
      <c r="AL113" s="323" t="n">
        <v>0</v>
      </c>
      <c r="AM113" s="293" t="n">
        <f aca="false">SUM(H113:AL113)</f>
        <v>0</v>
      </c>
      <c r="AN113" s="1"/>
      <c r="AO113" s="1"/>
      <c r="AP113" s="1"/>
      <c r="AQ113" s="1"/>
      <c r="AR113" s="1"/>
      <c r="AS113" s="1"/>
      <c r="AT113" s="1"/>
    </row>
    <row r="114" customFormat="false" ht="12.75" hidden="false" customHeight="true" outlineLevel="0" collapsed="false">
      <c r="A114" s="319" t="s">
        <v>234</v>
      </c>
      <c r="B114" s="288"/>
      <c r="C114" s="289"/>
      <c r="D114" s="324" t="n">
        <v>0</v>
      </c>
      <c r="E114" s="325" t="n">
        <f aca="false">AM114</f>
        <v>0</v>
      </c>
      <c r="F114" s="326" t="n">
        <f aca="false">E114-D114</f>
        <v>0</v>
      </c>
      <c r="G114" s="284"/>
      <c r="H114" s="327" t="n">
        <v>0</v>
      </c>
      <c r="I114" s="327" t="n">
        <v>0</v>
      </c>
      <c r="J114" s="327" t="n">
        <v>0</v>
      </c>
      <c r="K114" s="327" t="n">
        <v>0</v>
      </c>
      <c r="L114" s="327" t="n">
        <v>0</v>
      </c>
      <c r="M114" s="327" t="n">
        <v>0</v>
      </c>
      <c r="N114" s="327" t="n">
        <v>0</v>
      </c>
      <c r="O114" s="327" t="n">
        <v>0</v>
      </c>
      <c r="P114" s="327" t="n">
        <v>0</v>
      </c>
      <c r="Q114" s="327" t="n">
        <v>0</v>
      </c>
      <c r="R114" s="327" t="n">
        <v>0</v>
      </c>
      <c r="S114" s="327" t="n">
        <v>0</v>
      </c>
      <c r="T114" s="327" t="n">
        <v>0</v>
      </c>
      <c r="U114" s="327" t="n">
        <v>0</v>
      </c>
      <c r="V114" s="327" t="n">
        <v>0</v>
      </c>
      <c r="W114" s="327" t="n">
        <v>0</v>
      </c>
      <c r="X114" s="327" t="n">
        <v>0</v>
      </c>
      <c r="Y114" s="327" t="n">
        <v>0</v>
      </c>
      <c r="Z114" s="327" t="n">
        <v>0</v>
      </c>
      <c r="AA114" s="327" t="n">
        <v>0</v>
      </c>
      <c r="AB114" s="327" t="n">
        <v>0</v>
      </c>
      <c r="AC114" s="327" t="n">
        <v>0</v>
      </c>
      <c r="AD114" s="327" t="n">
        <v>0</v>
      </c>
      <c r="AE114" s="327" t="n">
        <v>0</v>
      </c>
      <c r="AF114" s="327" t="n">
        <v>0</v>
      </c>
      <c r="AG114" s="327" t="n">
        <v>0</v>
      </c>
      <c r="AH114" s="327" t="n">
        <v>0</v>
      </c>
      <c r="AI114" s="327" t="n">
        <v>0</v>
      </c>
      <c r="AJ114" s="327" t="n">
        <v>0</v>
      </c>
      <c r="AK114" s="327" t="n">
        <v>0</v>
      </c>
      <c r="AL114" s="327" t="n">
        <v>0</v>
      </c>
      <c r="AM114" s="328" t="n">
        <f aca="false">SUM(H114:AL114)</f>
        <v>0</v>
      </c>
      <c r="AN114" s="1"/>
      <c r="AO114" s="1"/>
      <c r="AP114" s="1"/>
      <c r="AQ114" s="1"/>
      <c r="AR114" s="1"/>
      <c r="AS114" s="1"/>
      <c r="AT114" s="1"/>
    </row>
    <row r="115" customFormat="false" ht="12.75" hidden="true" customHeight="true" outlineLevel="0" collapsed="false">
      <c r="A115" s="322" t="s">
        <v>216</v>
      </c>
      <c r="B115" s="288"/>
      <c r="C115" s="289"/>
      <c r="D115" s="329" t="n">
        <v>0</v>
      </c>
      <c r="E115" s="330" t="n">
        <f aca="false">AM115</f>
        <v>0</v>
      </c>
      <c r="F115" s="331" t="n">
        <f aca="false">E115-D115</f>
        <v>0</v>
      </c>
      <c r="G115" s="284"/>
      <c r="H115" s="327" t="n">
        <v>0</v>
      </c>
      <c r="I115" s="327" t="n">
        <v>0</v>
      </c>
      <c r="J115" s="327" t="n">
        <v>0</v>
      </c>
      <c r="K115" s="327" t="n">
        <v>0</v>
      </c>
      <c r="L115" s="327" t="n">
        <v>0</v>
      </c>
      <c r="M115" s="327" t="n">
        <v>0</v>
      </c>
      <c r="N115" s="327" t="n">
        <v>0</v>
      </c>
      <c r="O115" s="327" t="n">
        <v>0</v>
      </c>
      <c r="P115" s="327" t="n">
        <v>0</v>
      </c>
      <c r="Q115" s="327" t="n">
        <v>0</v>
      </c>
      <c r="R115" s="327" t="n">
        <v>0</v>
      </c>
      <c r="S115" s="327" t="n">
        <v>0</v>
      </c>
      <c r="T115" s="327" t="n">
        <v>0</v>
      </c>
      <c r="U115" s="327" t="n">
        <v>0</v>
      </c>
      <c r="V115" s="327" t="n">
        <v>0</v>
      </c>
      <c r="W115" s="327" t="n">
        <v>0</v>
      </c>
      <c r="X115" s="327" t="n">
        <v>0</v>
      </c>
      <c r="Y115" s="327" t="n">
        <v>0</v>
      </c>
      <c r="Z115" s="327" t="n">
        <v>0</v>
      </c>
      <c r="AA115" s="327" t="n">
        <v>0</v>
      </c>
      <c r="AB115" s="327" t="n">
        <v>0</v>
      </c>
      <c r="AC115" s="327" t="n">
        <v>0</v>
      </c>
      <c r="AD115" s="327" t="n">
        <v>0</v>
      </c>
      <c r="AE115" s="327" t="n">
        <v>0</v>
      </c>
      <c r="AF115" s="327" t="n">
        <v>0</v>
      </c>
      <c r="AG115" s="327" t="n">
        <v>0</v>
      </c>
      <c r="AH115" s="327" t="n">
        <v>0</v>
      </c>
      <c r="AI115" s="327" t="n">
        <v>0</v>
      </c>
      <c r="AJ115" s="327" t="n">
        <v>0</v>
      </c>
      <c r="AK115" s="327" t="n">
        <v>0</v>
      </c>
      <c r="AL115" s="327" t="n">
        <v>0</v>
      </c>
      <c r="AM115" s="332" t="n">
        <f aca="false">SUM(H115:AL115)</f>
        <v>0</v>
      </c>
      <c r="AN115" s="1"/>
      <c r="AO115" s="1"/>
      <c r="AP115" s="1"/>
      <c r="AQ115" s="1"/>
      <c r="AR115" s="1"/>
      <c r="AS115" s="1"/>
      <c r="AT115" s="1"/>
    </row>
    <row r="116" customFormat="false" ht="12.75" hidden="true" customHeight="true" outlineLevel="0" collapsed="false">
      <c r="A116" s="322" t="s">
        <v>216</v>
      </c>
      <c r="B116" s="288"/>
      <c r="C116" s="289"/>
      <c r="D116" s="333" t="n">
        <v>0</v>
      </c>
      <c r="E116" s="334" t="n">
        <f aca="false">AM116</f>
        <v>0</v>
      </c>
      <c r="F116" s="331" t="n">
        <f aca="false">E116-D116</f>
        <v>0</v>
      </c>
      <c r="G116" s="335"/>
      <c r="H116" s="327" t="n">
        <v>0</v>
      </c>
      <c r="I116" s="327" t="n">
        <v>0</v>
      </c>
      <c r="J116" s="327" t="n">
        <v>0</v>
      </c>
      <c r="K116" s="327" t="n">
        <v>0</v>
      </c>
      <c r="L116" s="327" t="n">
        <v>0</v>
      </c>
      <c r="M116" s="327" t="n">
        <v>0</v>
      </c>
      <c r="N116" s="327" t="n">
        <v>0</v>
      </c>
      <c r="O116" s="327" t="n">
        <v>0</v>
      </c>
      <c r="P116" s="327" t="n">
        <v>0</v>
      </c>
      <c r="Q116" s="327" t="n">
        <v>0</v>
      </c>
      <c r="R116" s="327" t="n">
        <v>0</v>
      </c>
      <c r="S116" s="327" t="n">
        <v>0</v>
      </c>
      <c r="T116" s="327" t="n">
        <v>0</v>
      </c>
      <c r="U116" s="327" t="n">
        <v>0</v>
      </c>
      <c r="V116" s="327" t="n">
        <v>0</v>
      </c>
      <c r="W116" s="327" t="n">
        <v>0</v>
      </c>
      <c r="X116" s="327" t="n">
        <v>0</v>
      </c>
      <c r="Y116" s="327" t="n">
        <v>0</v>
      </c>
      <c r="Z116" s="327" t="n">
        <v>0</v>
      </c>
      <c r="AA116" s="327" t="n">
        <v>0</v>
      </c>
      <c r="AB116" s="327" t="n">
        <v>0</v>
      </c>
      <c r="AC116" s="327" t="n">
        <v>0</v>
      </c>
      <c r="AD116" s="327" t="n">
        <v>0</v>
      </c>
      <c r="AE116" s="327" t="n">
        <v>0</v>
      </c>
      <c r="AF116" s="327" t="n">
        <v>0</v>
      </c>
      <c r="AG116" s="327" t="n">
        <v>0</v>
      </c>
      <c r="AH116" s="327" t="n">
        <v>0</v>
      </c>
      <c r="AI116" s="327" t="n">
        <v>0</v>
      </c>
      <c r="AJ116" s="327" t="n">
        <v>0</v>
      </c>
      <c r="AK116" s="327" t="n">
        <v>0</v>
      </c>
      <c r="AL116" s="327" t="n">
        <v>0</v>
      </c>
      <c r="AM116" s="332" t="n">
        <f aca="false">SUM(H116:AL116)</f>
        <v>0</v>
      </c>
      <c r="AN116" s="1"/>
      <c r="AO116" s="1"/>
      <c r="AP116" s="1"/>
      <c r="AQ116" s="1"/>
      <c r="AR116" s="1"/>
      <c r="AS116" s="1"/>
      <c r="AT116" s="1"/>
    </row>
    <row r="117" customFormat="false" ht="12.75" hidden="false" customHeight="true" outlineLevel="0" collapsed="false">
      <c r="A117" s="287" t="s">
        <v>235</v>
      </c>
      <c r="B117" s="288"/>
      <c r="C117" s="289"/>
      <c r="D117" s="324" t="n">
        <v>0</v>
      </c>
      <c r="E117" s="325" t="n">
        <f aca="false">E114+E113+E112+E108+E107+E73+E72+E71</f>
        <v>465</v>
      </c>
      <c r="F117" s="336" t="n">
        <f aca="false">E117-D117</f>
        <v>465</v>
      </c>
      <c r="G117" s="267"/>
      <c r="H117" s="327" t="n">
        <v>0</v>
      </c>
      <c r="I117" s="327" t="n">
        <v>0</v>
      </c>
      <c r="J117" s="327" t="n">
        <v>0</v>
      </c>
      <c r="K117" s="327" t="n">
        <v>0</v>
      </c>
      <c r="L117" s="327" t="n">
        <v>0</v>
      </c>
      <c r="M117" s="327" t="n">
        <v>0</v>
      </c>
      <c r="N117" s="327" t="n">
        <v>0</v>
      </c>
      <c r="O117" s="327" t="n">
        <v>0</v>
      </c>
      <c r="P117" s="327" t="n">
        <v>0</v>
      </c>
      <c r="Q117" s="327" t="n">
        <v>0</v>
      </c>
      <c r="R117" s="327" t="n">
        <v>0</v>
      </c>
      <c r="S117" s="327" t="n">
        <v>0</v>
      </c>
      <c r="T117" s="327" t="n">
        <v>0</v>
      </c>
      <c r="U117" s="327" t="n">
        <v>0</v>
      </c>
      <c r="V117" s="327" t="n">
        <v>0</v>
      </c>
      <c r="W117" s="327" t="n">
        <v>0</v>
      </c>
      <c r="X117" s="327" t="n">
        <v>0</v>
      </c>
      <c r="Y117" s="327" t="n">
        <v>0</v>
      </c>
      <c r="Z117" s="327" t="n">
        <v>0</v>
      </c>
      <c r="AA117" s="327" t="n">
        <v>0</v>
      </c>
      <c r="AB117" s="327" t="n">
        <v>0</v>
      </c>
      <c r="AC117" s="327" t="n">
        <v>0</v>
      </c>
      <c r="AD117" s="327" t="n">
        <v>0</v>
      </c>
      <c r="AE117" s="327" t="n">
        <v>0</v>
      </c>
      <c r="AF117" s="327" t="n">
        <v>0</v>
      </c>
      <c r="AG117" s="327" t="n">
        <v>0</v>
      </c>
      <c r="AH117" s="327" t="n">
        <v>0</v>
      </c>
      <c r="AI117" s="327" t="n">
        <v>0</v>
      </c>
      <c r="AJ117" s="327" t="n">
        <v>0</v>
      </c>
      <c r="AK117" s="327" t="n">
        <v>0</v>
      </c>
      <c r="AL117" s="327" t="n">
        <v>0</v>
      </c>
      <c r="AM117" s="318" t="n">
        <f aca="false">AM114+AM110+AM108+AM71+AM72+AM73+AM107</f>
        <v>465</v>
      </c>
      <c r="AN117" s="59"/>
      <c r="AO117" s="59"/>
      <c r="AP117" s="59"/>
      <c r="AQ117" s="59"/>
      <c r="AR117" s="59"/>
      <c r="AS117" s="59"/>
      <c r="AT117" s="59"/>
      <c r="AU117" s="294"/>
      <c r="AV117" s="294"/>
      <c r="AW117" s="294"/>
      <c r="AX117" s="294"/>
      <c r="AY117" s="294"/>
      <c r="AZ117" s="294"/>
      <c r="BA117" s="294"/>
      <c r="BB117" s="294"/>
      <c r="BC117" s="294"/>
      <c r="BD117" s="294"/>
      <c r="BE117" s="294"/>
      <c r="BF117" s="294"/>
      <c r="BG117" s="294"/>
      <c r="BH117" s="294"/>
      <c r="BI117" s="294"/>
      <c r="BJ117" s="294"/>
      <c r="BK117" s="294"/>
      <c r="BL117" s="294"/>
      <c r="BM117" s="294"/>
      <c r="BN117" s="294"/>
      <c r="BO117" s="294"/>
      <c r="BP117" s="294"/>
      <c r="BQ117" s="294"/>
      <c r="BR117" s="294"/>
      <c r="BS117" s="294"/>
      <c r="BT117" s="294"/>
      <c r="BU117" s="294"/>
      <c r="BV117" s="294"/>
      <c r="BW117" s="294"/>
      <c r="BX117" s="294"/>
      <c r="BY117" s="294"/>
      <c r="BZ117" s="294"/>
      <c r="CA117" s="294"/>
      <c r="CB117" s="294"/>
      <c r="CC117" s="294"/>
      <c r="CD117" s="294"/>
      <c r="CE117" s="294"/>
      <c r="CF117" s="294"/>
      <c r="CG117" s="294"/>
      <c r="CH117" s="294"/>
      <c r="CI117" s="294"/>
      <c r="CJ117" s="294"/>
      <c r="CK117" s="294"/>
      <c r="CL117" s="294"/>
      <c r="CM117" s="294"/>
      <c r="CN117" s="294"/>
      <c r="CO117" s="294"/>
      <c r="CP117" s="294"/>
      <c r="CQ117" s="294"/>
      <c r="CR117" s="294"/>
      <c r="CS117" s="294"/>
      <c r="CT117" s="294"/>
      <c r="CU117" s="294"/>
      <c r="CV117" s="294"/>
      <c r="CW117" s="294"/>
      <c r="CX117" s="294"/>
      <c r="CY117" s="294"/>
      <c r="CZ117" s="294"/>
      <c r="DA117" s="294"/>
      <c r="DB117" s="294"/>
      <c r="DC117" s="294"/>
      <c r="DD117" s="294"/>
      <c r="DE117" s="294"/>
      <c r="DF117" s="294"/>
      <c r="DG117" s="294"/>
      <c r="DH117" s="294"/>
      <c r="DI117" s="294"/>
      <c r="DJ117" s="294"/>
      <c r="DK117" s="294"/>
      <c r="DL117" s="294"/>
      <c r="DM117" s="294"/>
      <c r="DN117" s="294"/>
      <c r="DO117" s="294"/>
      <c r="DP117" s="294"/>
      <c r="DQ117" s="294"/>
      <c r="DR117" s="294"/>
      <c r="DS117" s="294"/>
      <c r="DT117" s="294"/>
      <c r="DU117" s="294"/>
      <c r="DV117" s="294"/>
      <c r="DW117" s="294"/>
      <c r="DX117" s="294"/>
      <c r="DY117" s="294"/>
      <c r="DZ117" s="294"/>
      <c r="EA117" s="294"/>
      <c r="EB117" s="294"/>
      <c r="EC117" s="294"/>
      <c r="ED117" s="294"/>
      <c r="EE117" s="294"/>
      <c r="EF117" s="294"/>
      <c r="EG117" s="294"/>
      <c r="EH117" s="294"/>
      <c r="EI117" s="294"/>
      <c r="EJ117" s="294"/>
      <c r="EK117" s="294"/>
      <c r="EL117" s="294"/>
      <c r="EM117" s="294"/>
      <c r="EN117" s="294"/>
      <c r="EO117" s="294"/>
      <c r="EP117" s="294"/>
      <c r="EQ117" s="294"/>
      <c r="ER117" s="294"/>
      <c r="ES117" s="294"/>
      <c r="ET117" s="294"/>
      <c r="EU117" s="294"/>
      <c r="EV117" s="294"/>
      <c r="EW117" s="294"/>
      <c r="EX117" s="294"/>
      <c r="EY117" s="294"/>
      <c r="EZ117" s="294"/>
      <c r="FA117" s="294"/>
      <c r="FB117" s="294"/>
      <c r="FC117" s="294"/>
      <c r="FD117" s="294"/>
      <c r="FE117" s="294"/>
      <c r="FF117" s="294"/>
      <c r="FG117" s="294"/>
      <c r="FH117" s="294"/>
      <c r="FI117" s="294"/>
      <c r="FJ117" s="294"/>
      <c r="FK117" s="294"/>
      <c r="FL117" s="294"/>
      <c r="FM117" s="294"/>
      <c r="FN117" s="294"/>
      <c r="FO117" s="294"/>
      <c r="FP117" s="294"/>
      <c r="FQ117" s="294"/>
      <c r="FR117" s="294"/>
      <c r="FS117" s="294"/>
      <c r="FT117" s="294"/>
      <c r="FU117" s="294"/>
      <c r="FV117" s="294"/>
      <c r="FW117" s="294"/>
      <c r="FX117" s="294"/>
      <c r="FY117" s="294"/>
      <c r="FZ117" s="294"/>
      <c r="GA117" s="294"/>
      <c r="GB117" s="294"/>
      <c r="GC117" s="294"/>
      <c r="GD117" s="294"/>
      <c r="GE117" s="294"/>
      <c r="GF117" s="294"/>
      <c r="GG117" s="294"/>
      <c r="GH117" s="294"/>
      <c r="GI117" s="294"/>
      <c r="GJ117" s="294"/>
      <c r="GK117" s="294"/>
      <c r="GL117" s="294"/>
      <c r="GM117" s="294"/>
      <c r="GN117" s="294"/>
      <c r="GO117" s="294"/>
      <c r="GP117" s="294"/>
      <c r="GQ117" s="294"/>
      <c r="GR117" s="294"/>
      <c r="GS117" s="294"/>
      <c r="GT117" s="294"/>
      <c r="GU117" s="294"/>
      <c r="GV117" s="294"/>
      <c r="GW117" s="294"/>
      <c r="GX117" s="294"/>
      <c r="GY117" s="294"/>
      <c r="GZ117" s="294"/>
      <c r="HA117" s="294"/>
      <c r="HB117" s="294"/>
      <c r="HC117" s="294"/>
      <c r="HD117" s="294"/>
      <c r="HE117" s="294"/>
      <c r="HF117" s="294"/>
      <c r="HG117" s="294"/>
      <c r="HH117" s="294"/>
      <c r="HI117" s="294"/>
      <c r="HJ117" s="294"/>
      <c r="HK117" s="294"/>
      <c r="HL117" s="294"/>
      <c r="HM117" s="294"/>
      <c r="HN117" s="294"/>
      <c r="HO117" s="294"/>
      <c r="HP117" s="294"/>
      <c r="HQ117" s="294"/>
      <c r="HR117" s="294"/>
      <c r="HS117" s="294"/>
      <c r="HT117" s="294"/>
      <c r="HU117" s="294"/>
      <c r="HV117" s="294"/>
      <c r="HW117" s="294"/>
      <c r="HX117" s="294"/>
      <c r="HY117" s="294"/>
      <c r="HZ117" s="294"/>
      <c r="IA117" s="294"/>
      <c r="IB117" s="294"/>
      <c r="IC117" s="294"/>
      <c r="ID117" s="294"/>
      <c r="IE117" s="294"/>
      <c r="IF117" s="294"/>
      <c r="IG117" s="294"/>
      <c r="IH117" s="294"/>
      <c r="II117" s="294"/>
      <c r="IJ117" s="294"/>
      <c r="IK117" s="294"/>
      <c r="IL117" s="294"/>
      <c r="IM117" s="294"/>
      <c r="IN117" s="294"/>
      <c r="IO117" s="294"/>
      <c r="IP117" s="294"/>
      <c r="IQ117" s="294"/>
      <c r="IR117" s="294"/>
      <c r="IS117" s="294"/>
      <c r="IT117" s="294"/>
      <c r="IU117" s="294"/>
      <c r="IV117" s="294"/>
      <c r="IW117" s="294"/>
    </row>
    <row r="118" customFormat="false" ht="12.75" hidden="false" customHeight="true" outlineLevel="0" collapsed="false">
      <c r="A118" s="337" t="s">
        <v>41</v>
      </c>
      <c r="B118" s="338"/>
      <c r="C118" s="338"/>
      <c r="D118" s="339" t="n">
        <v>0</v>
      </c>
      <c r="E118" s="340" t="n">
        <f aca="false">AM118</f>
        <v>465</v>
      </c>
      <c r="F118" s="341" t="n">
        <f aca="false">E118-D118</f>
        <v>465</v>
      </c>
      <c r="H118" s="342" t="n">
        <v>0</v>
      </c>
      <c r="I118" s="342" t="n">
        <v>1</v>
      </c>
      <c r="J118" s="342" t="n">
        <v>2</v>
      </c>
      <c r="K118" s="342" t="n">
        <v>3</v>
      </c>
      <c r="L118" s="342" t="n">
        <v>4</v>
      </c>
      <c r="M118" s="342" t="n">
        <v>5</v>
      </c>
      <c r="N118" s="342" t="n">
        <v>6</v>
      </c>
      <c r="O118" s="342" t="n">
        <v>7</v>
      </c>
      <c r="P118" s="342" t="n">
        <v>8</v>
      </c>
      <c r="Q118" s="342" t="n">
        <v>9</v>
      </c>
      <c r="R118" s="342" t="n">
        <v>10</v>
      </c>
      <c r="S118" s="342" t="n">
        <v>11</v>
      </c>
      <c r="T118" s="342" t="n">
        <v>12</v>
      </c>
      <c r="U118" s="342" t="n">
        <v>13</v>
      </c>
      <c r="V118" s="342" t="n">
        <v>14</v>
      </c>
      <c r="W118" s="342" t="n">
        <v>15</v>
      </c>
      <c r="X118" s="342" t="n">
        <v>16</v>
      </c>
      <c r="Y118" s="342" t="n">
        <v>17</v>
      </c>
      <c r="Z118" s="342" t="n">
        <v>18</v>
      </c>
      <c r="AA118" s="342" t="n">
        <v>19</v>
      </c>
      <c r="AB118" s="342" t="n">
        <v>20</v>
      </c>
      <c r="AC118" s="342" t="n">
        <v>21</v>
      </c>
      <c r="AD118" s="342" t="n">
        <v>22</v>
      </c>
      <c r="AE118" s="342" t="n">
        <v>23</v>
      </c>
      <c r="AF118" s="342" t="n">
        <v>24</v>
      </c>
      <c r="AG118" s="342" t="n">
        <v>25</v>
      </c>
      <c r="AH118" s="342" t="n">
        <v>26</v>
      </c>
      <c r="AI118" s="342" t="n">
        <v>27</v>
      </c>
      <c r="AJ118" s="342" t="n">
        <v>28</v>
      </c>
      <c r="AK118" s="342" t="n">
        <v>29</v>
      </c>
      <c r="AL118" s="342" t="n">
        <v>30</v>
      </c>
      <c r="AM118" s="341" t="n">
        <f aca="false">SUM(H118:AL118)</f>
        <v>465</v>
      </c>
      <c r="AN118" s="1"/>
      <c r="AO118" s="1"/>
      <c r="AP118" s="1"/>
      <c r="AQ118" s="1"/>
      <c r="AR118" s="1"/>
      <c r="AS118" s="1"/>
      <c r="AT118" s="1"/>
    </row>
    <row r="119" customFormat="false" ht="12.75" hidden="false" customHeight="true" outlineLevel="0" collapsed="false">
      <c r="H119" s="343" t="n">
        <f aca="false">B4</f>
        <v>37165</v>
      </c>
      <c r="I119" s="343" t="n">
        <f aca="false">H119+1</f>
        <v>37166</v>
      </c>
      <c r="J119" s="343" t="n">
        <f aca="false">I119+1</f>
        <v>37167</v>
      </c>
      <c r="K119" s="343" t="n">
        <f aca="false">J119+1</f>
        <v>37168</v>
      </c>
      <c r="L119" s="343" t="n">
        <f aca="false">K119+1</f>
        <v>37169</v>
      </c>
      <c r="M119" s="343" t="n">
        <f aca="false">L119+1</f>
        <v>37170</v>
      </c>
      <c r="N119" s="343" t="n">
        <f aca="false">M119+1</f>
        <v>37171</v>
      </c>
      <c r="O119" s="343" t="n">
        <f aca="false">N119+1</f>
        <v>37172</v>
      </c>
      <c r="P119" s="343" t="n">
        <f aca="false">O119+1</f>
        <v>37173</v>
      </c>
      <c r="Q119" s="343" t="n">
        <f aca="false">P119+1</f>
        <v>37174</v>
      </c>
      <c r="R119" s="343" t="n">
        <f aca="false">Q119+1</f>
        <v>37175</v>
      </c>
      <c r="S119" s="343" t="n">
        <f aca="false">R119+1</f>
        <v>37176</v>
      </c>
      <c r="T119" s="343" t="n">
        <f aca="false">S119+1</f>
        <v>37177</v>
      </c>
      <c r="U119" s="343" t="n">
        <f aca="false">T119+1</f>
        <v>37178</v>
      </c>
      <c r="V119" s="343" t="n">
        <f aca="false">U119+1</f>
        <v>37179</v>
      </c>
      <c r="W119" s="343" t="n">
        <f aca="false">V119+1</f>
        <v>37180</v>
      </c>
      <c r="X119" s="343" t="n">
        <f aca="false">W119+1</f>
        <v>37181</v>
      </c>
      <c r="Y119" s="343" t="n">
        <f aca="false">X119+1</f>
        <v>37182</v>
      </c>
      <c r="Z119" s="343" t="n">
        <f aca="false">Y119+1</f>
        <v>37183</v>
      </c>
      <c r="AA119" s="343" t="n">
        <f aca="false">Z119+1</f>
        <v>37184</v>
      </c>
      <c r="AB119" s="343" t="n">
        <f aca="false">AA119+1</f>
        <v>37185</v>
      </c>
      <c r="AC119" s="343" t="n">
        <f aca="false">AB119+1</f>
        <v>37186</v>
      </c>
      <c r="AD119" s="343" t="n">
        <f aca="false">AC119+1</f>
        <v>37187</v>
      </c>
      <c r="AE119" s="343" t="n">
        <f aca="false">AD119+1</f>
        <v>37188</v>
      </c>
      <c r="AF119" s="343" t="n">
        <f aca="false">AE119+1</f>
        <v>37189</v>
      </c>
      <c r="AG119" s="343" t="n">
        <f aca="false">AF119+1</f>
        <v>37190</v>
      </c>
      <c r="AH119" s="343" t="n">
        <f aca="false">AG119+1</f>
        <v>37191</v>
      </c>
      <c r="AI119" s="343" t="n">
        <f aca="false">AH119+1</f>
        <v>37192</v>
      </c>
      <c r="AJ119" s="343" t="n">
        <f aca="false">AI119+1</f>
        <v>37193</v>
      </c>
      <c r="AK119" s="343" t="n">
        <f aca="false">AJ119+1</f>
        <v>37194</v>
      </c>
      <c r="AL119" s="343" t="n">
        <f aca="false">AK119+1</f>
        <v>37195</v>
      </c>
      <c r="AN119" s="1"/>
      <c r="AO119" s="1"/>
      <c r="AP119" s="1"/>
      <c r="AQ119" s="1"/>
      <c r="AR119" s="1"/>
      <c r="AS119" s="1"/>
      <c r="AT119" s="1"/>
    </row>
    <row r="120" customFormat="false" ht="12.75" hidden="false" customHeight="true" outlineLevel="0" collapsed="false">
      <c r="A120" s="344" t="s">
        <v>236</v>
      </c>
      <c r="B120" s="344"/>
      <c r="K120" s="70"/>
      <c r="L120" s="70"/>
      <c r="M120" s="70"/>
      <c r="N120" s="345"/>
      <c r="O120" s="70"/>
      <c r="P120" s="70"/>
      <c r="Q120" s="70"/>
      <c r="R120" s="70"/>
      <c r="AJ120" s="1"/>
      <c r="AK120" s="1"/>
      <c r="AN120" s="1"/>
      <c r="AO120" s="1"/>
      <c r="AP120" s="1"/>
      <c r="AQ120" s="1"/>
      <c r="AR120" s="1"/>
      <c r="AS120" s="1"/>
      <c r="AT120" s="1"/>
    </row>
    <row r="121" customFormat="false" ht="12.75" hidden="false" customHeight="true" outlineLevel="0" collapsed="false">
      <c r="K121" s="70"/>
      <c r="L121" s="70"/>
      <c r="M121" s="70"/>
      <c r="N121" s="345"/>
      <c r="O121" s="70"/>
      <c r="P121" s="70"/>
      <c r="Q121" s="70"/>
      <c r="R121" s="70"/>
      <c r="AJ121" s="1"/>
      <c r="AK121" s="1"/>
      <c r="AN121" s="1"/>
      <c r="AO121" s="1"/>
      <c r="AP121" s="1"/>
      <c r="AQ121" s="1"/>
      <c r="AR121" s="1"/>
      <c r="AS121" s="1"/>
      <c r="AT121" s="1"/>
    </row>
    <row r="122" customFormat="false" ht="14.25" hidden="false" customHeight="false" outlineLevel="0" collapsed="false">
      <c r="A122" s="346" t="s">
        <v>237</v>
      </c>
      <c r="B122" s="347"/>
      <c r="C122" s="348"/>
      <c r="D122" s="349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  <c r="CW122" s="1"/>
      <c r="CX122" s="1"/>
      <c r="CY122" s="1"/>
      <c r="CZ122" s="1"/>
      <c r="DA122" s="1"/>
      <c r="DB122" s="1"/>
      <c r="DC122" s="1"/>
      <c r="DD122" s="1"/>
      <c r="DE122" s="1"/>
      <c r="DF122" s="1"/>
      <c r="DG122" s="1"/>
      <c r="DH122" s="1"/>
      <c r="DI122" s="1"/>
      <c r="DJ122" s="1"/>
      <c r="DK122" s="1"/>
      <c r="DL122" s="1"/>
      <c r="DM122" s="1"/>
      <c r="DN122" s="1"/>
      <c r="DO122" s="1"/>
      <c r="DP122" s="1"/>
      <c r="DQ122" s="1"/>
      <c r="DR122" s="1"/>
      <c r="DS122" s="1"/>
      <c r="DT122" s="1"/>
      <c r="DU122" s="1"/>
      <c r="DV122" s="1"/>
      <c r="DW122" s="1"/>
      <c r="DX122" s="1"/>
      <c r="DY122" s="1"/>
      <c r="DZ122" s="1"/>
      <c r="EA122" s="1"/>
      <c r="EB122" s="1"/>
      <c r="EC122" s="1"/>
      <c r="ED122" s="1"/>
      <c r="EE122" s="1"/>
      <c r="EF122" s="1"/>
      <c r="EG122" s="1"/>
      <c r="EH122" s="1"/>
      <c r="EI122" s="1"/>
      <c r="EJ122" s="1"/>
      <c r="EK122" s="1"/>
      <c r="EL122" s="1"/>
      <c r="EM122" s="1"/>
      <c r="EN122" s="1"/>
      <c r="EO122" s="1"/>
      <c r="EP122" s="1"/>
      <c r="EQ122" s="1"/>
      <c r="ER122" s="1"/>
      <c r="ES122" s="1"/>
      <c r="ET122" s="1"/>
      <c r="EU122" s="1"/>
      <c r="EV122" s="1"/>
      <c r="EW122" s="1"/>
      <c r="EX122" s="1"/>
      <c r="EY122" s="1"/>
      <c r="EZ122" s="1"/>
      <c r="FA122" s="1"/>
      <c r="FB122" s="1"/>
      <c r="FC122" s="1"/>
      <c r="FD122" s="1"/>
      <c r="FE122" s="1"/>
      <c r="FF122" s="1"/>
      <c r="FG122" s="1"/>
      <c r="FH122" s="1"/>
      <c r="FI122" s="1"/>
      <c r="FJ122" s="1"/>
      <c r="FK122" s="1"/>
      <c r="FL122" s="1"/>
      <c r="FM122" s="1"/>
      <c r="FN122" s="1"/>
      <c r="FO122" s="1"/>
      <c r="FP122" s="1"/>
      <c r="FQ122" s="1"/>
      <c r="FR122" s="1"/>
      <c r="FS122" s="1"/>
      <c r="FT122" s="1"/>
      <c r="FU122" s="1"/>
      <c r="FV122" s="1"/>
      <c r="FW122" s="1"/>
      <c r="FX122" s="1"/>
      <c r="FY122" s="1"/>
      <c r="FZ122" s="1"/>
      <c r="GA122" s="1"/>
      <c r="GB122" s="1"/>
      <c r="GC122" s="1"/>
      <c r="GD122" s="1"/>
      <c r="GE122" s="1"/>
      <c r="GF122" s="1"/>
      <c r="GG122" s="1"/>
      <c r="GH122" s="1"/>
      <c r="GI122" s="1"/>
      <c r="GJ122" s="1"/>
      <c r="GK122" s="1"/>
      <c r="GL122" s="1"/>
      <c r="GM122" s="1"/>
      <c r="GN122" s="1"/>
      <c r="GO122" s="1"/>
      <c r="GP122" s="1"/>
      <c r="GQ122" s="1"/>
      <c r="GR122" s="1"/>
      <c r="GS122" s="1"/>
      <c r="GT122" s="1"/>
      <c r="GU122" s="1"/>
      <c r="GV122" s="1"/>
      <c r="GW122" s="1"/>
      <c r="GX122" s="1"/>
      <c r="GY122" s="1"/>
      <c r="GZ122" s="1"/>
      <c r="HA122" s="1"/>
      <c r="HB122" s="1"/>
      <c r="HC122" s="1"/>
      <c r="HD122" s="1"/>
      <c r="HE122" s="1"/>
      <c r="HF122" s="1"/>
      <c r="HG122" s="1"/>
      <c r="HH122" s="1"/>
      <c r="HI122" s="1"/>
      <c r="HJ122" s="1"/>
      <c r="HK122" s="1"/>
      <c r="HL122" s="1"/>
      <c r="HM122" s="1"/>
      <c r="HN122" s="1"/>
      <c r="HO122" s="1"/>
      <c r="HP122" s="1"/>
      <c r="HQ122" s="1"/>
      <c r="HR122" s="1"/>
      <c r="HS122" s="1"/>
      <c r="HT122" s="1"/>
      <c r="HU122" s="1"/>
      <c r="HV122" s="1"/>
      <c r="HW122" s="1"/>
      <c r="HX122" s="1"/>
      <c r="HY122" s="1"/>
      <c r="HZ122" s="1"/>
      <c r="IA122" s="1"/>
      <c r="IB122" s="1"/>
      <c r="IC122" s="1"/>
      <c r="ID122" s="1"/>
      <c r="IE122" s="1"/>
      <c r="IF122" s="1"/>
      <c r="IG122" s="1"/>
      <c r="IH122" s="1"/>
      <c r="II122" s="1"/>
      <c r="IJ122" s="1"/>
      <c r="IK122" s="1"/>
      <c r="IL122" s="1"/>
      <c r="IM122" s="1"/>
      <c r="IN122" s="1"/>
      <c r="IO122" s="1"/>
      <c r="IP122" s="1"/>
      <c r="IQ122" s="1"/>
      <c r="IR122" s="1"/>
      <c r="IS122" s="1"/>
      <c r="IT122" s="1"/>
      <c r="IU122" s="1"/>
      <c r="IV122" s="1"/>
      <c r="IW122" s="1"/>
    </row>
    <row r="123" customFormat="false" ht="12.75" hidden="false" customHeight="true" outlineLevel="0" collapsed="false">
      <c r="A123" s="350" t="s">
        <v>238</v>
      </c>
      <c r="B123" s="351" t="s">
        <v>176</v>
      </c>
      <c r="C123" s="351" t="s">
        <v>149</v>
      </c>
      <c r="D123" s="352" t="s">
        <v>239</v>
      </c>
      <c r="E123" s="70"/>
      <c r="F123" s="70"/>
      <c r="G123" s="70"/>
      <c r="H123" s="70"/>
      <c r="I123" s="70"/>
      <c r="J123" s="70"/>
      <c r="K123" s="70"/>
      <c r="L123" s="70"/>
      <c r="M123" s="70"/>
      <c r="N123" s="345"/>
      <c r="O123" s="70"/>
      <c r="P123" s="70"/>
      <c r="Q123" s="70"/>
      <c r="R123" s="70"/>
      <c r="AJ123" s="1"/>
      <c r="AK123" s="1"/>
      <c r="AN123" s="1"/>
      <c r="AO123" s="1"/>
      <c r="AP123" s="1"/>
      <c r="AQ123" s="1"/>
      <c r="AR123" s="1"/>
      <c r="AS123" s="1"/>
      <c r="AT123" s="1"/>
    </row>
    <row r="124" customFormat="false" ht="12.75" hidden="false" customHeight="true" outlineLevel="0" collapsed="false">
      <c r="A124" s="353" t="s">
        <v>240</v>
      </c>
      <c r="B124" s="354" t="n">
        <v>0</v>
      </c>
      <c r="C124" s="354" t="n">
        <f aca="false">E103</f>
        <v>0</v>
      </c>
      <c r="D124" s="355" t="n">
        <f aca="false">+C124+B124</f>
        <v>0</v>
      </c>
      <c r="E124" s="356"/>
      <c r="F124" s="356"/>
      <c r="G124" s="356"/>
      <c r="H124" s="356"/>
      <c r="I124" s="356"/>
      <c r="J124" s="356"/>
      <c r="K124" s="356"/>
      <c r="L124" s="356"/>
      <c r="M124" s="356"/>
      <c r="N124" s="357"/>
      <c r="O124" s="357"/>
      <c r="P124" s="357"/>
      <c r="Q124" s="357"/>
      <c r="R124" s="70"/>
      <c r="AJ124" s="1"/>
      <c r="AK124" s="1"/>
      <c r="AN124" s="1"/>
      <c r="AO124" s="1"/>
      <c r="AP124" s="1"/>
      <c r="AQ124" s="1"/>
      <c r="AR124" s="1"/>
      <c r="AS124" s="1"/>
      <c r="AT124" s="1"/>
    </row>
    <row r="125" customFormat="false" ht="12.75" hidden="false" customHeight="true" outlineLevel="0" collapsed="false">
      <c r="A125" s="353" t="s">
        <v>241</v>
      </c>
      <c r="B125" s="354" t="n">
        <v>0</v>
      </c>
      <c r="C125" s="354" t="n">
        <f aca="false">E102</f>
        <v>0</v>
      </c>
      <c r="D125" s="355" t="n">
        <f aca="false">+C125+B125</f>
        <v>0</v>
      </c>
      <c r="E125" s="335"/>
      <c r="F125" s="335"/>
      <c r="G125" s="335"/>
      <c r="H125" s="335"/>
      <c r="I125" s="335"/>
      <c r="J125" s="335"/>
      <c r="K125" s="335"/>
      <c r="L125" s="335"/>
      <c r="M125" s="335"/>
      <c r="N125" s="335"/>
      <c r="O125" s="335"/>
      <c r="P125" s="335"/>
      <c r="Q125" s="335"/>
      <c r="R125" s="70"/>
      <c r="AJ125" s="1"/>
      <c r="AK125" s="1"/>
      <c r="AN125" s="1"/>
      <c r="AO125" s="1"/>
      <c r="AP125" s="1"/>
      <c r="AQ125" s="1"/>
      <c r="AR125" s="1"/>
      <c r="AS125" s="1"/>
      <c r="AT125" s="1"/>
    </row>
    <row r="126" customFormat="false" ht="12.75" hidden="false" customHeight="true" outlineLevel="0" collapsed="false">
      <c r="A126" s="353" t="s">
        <v>242</v>
      </c>
      <c r="B126" s="354" t="n">
        <v>0</v>
      </c>
      <c r="C126" s="354" t="n">
        <f aca="false">E104</f>
        <v>0</v>
      </c>
      <c r="D126" s="355" t="n">
        <f aca="false">+C126+B126</f>
        <v>0</v>
      </c>
      <c r="E126" s="335"/>
      <c r="F126" s="335"/>
      <c r="G126" s="335"/>
      <c r="H126" s="335"/>
      <c r="I126" s="335"/>
      <c r="J126" s="335"/>
      <c r="K126" s="335"/>
      <c r="L126" s="335"/>
      <c r="M126" s="335"/>
      <c r="N126" s="335"/>
      <c r="O126" s="335"/>
      <c r="P126" s="335"/>
      <c r="Q126" s="335"/>
      <c r="R126" s="70"/>
      <c r="AJ126" s="1"/>
      <c r="AK126" s="1"/>
      <c r="AN126" s="1"/>
      <c r="AO126" s="1"/>
      <c r="AP126" s="1"/>
      <c r="AQ126" s="1"/>
      <c r="AR126" s="1"/>
      <c r="AS126" s="1"/>
      <c r="AT126" s="1"/>
    </row>
    <row r="127" customFormat="false" ht="12.75" hidden="false" customHeight="true" outlineLevel="0" collapsed="false">
      <c r="A127" s="358" t="s">
        <v>243</v>
      </c>
      <c r="B127" s="359" t="n">
        <v>0</v>
      </c>
      <c r="C127" s="359" t="n">
        <f aca="false">SUM(C124:C126)</f>
        <v>0</v>
      </c>
      <c r="D127" s="360" t="n">
        <f aca="false">SUM(B127:C127)</f>
        <v>0</v>
      </c>
      <c r="E127" s="335"/>
      <c r="F127" s="335"/>
      <c r="G127" s="335"/>
      <c r="H127" s="335"/>
      <c r="I127" s="335"/>
      <c r="J127" s="335"/>
      <c r="K127" s="335"/>
      <c r="L127" s="335"/>
      <c r="M127" s="335"/>
      <c r="N127" s="335"/>
      <c r="O127" s="361"/>
      <c r="P127" s="361"/>
      <c r="Q127" s="361"/>
      <c r="R127" s="70"/>
      <c r="AJ127" s="1"/>
      <c r="AK127" s="1"/>
      <c r="AN127" s="1"/>
      <c r="AO127" s="1"/>
      <c r="AP127" s="1"/>
      <c r="AQ127" s="1"/>
      <c r="AR127" s="1"/>
      <c r="AS127" s="1"/>
      <c r="AT127" s="1"/>
    </row>
    <row r="128" customFormat="false" ht="12.75" hidden="false" customHeight="true" outlineLevel="0" collapsed="false">
      <c r="A128" s="23"/>
      <c r="B128" s="70"/>
      <c r="C128" s="70"/>
      <c r="D128" s="70"/>
      <c r="E128" s="362"/>
      <c r="F128" s="70"/>
      <c r="K128" s="70"/>
      <c r="L128" s="70"/>
      <c r="M128" s="70"/>
      <c r="N128" s="345"/>
      <c r="O128" s="70"/>
      <c r="P128" s="70"/>
      <c r="Q128" s="70"/>
      <c r="R128" s="70"/>
      <c r="AJ128" s="1"/>
      <c r="AK128" s="1"/>
      <c r="AN128" s="1"/>
      <c r="AO128" s="1"/>
      <c r="AP128" s="1"/>
      <c r="AQ128" s="1"/>
      <c r="AR128" s="1"/>
      <c r="AS128" s="1"/>
      <c r="AT128" s="1"/>
    </row>
    <row r="129" customFormat="false" ht="12.75" hidden="false" customHeight="true" outlineLevel="0" collapsed="false">
      <c r="A129" s="23"/>
      <c r="B129" s="70"/>
      <c r="C129" s="70"/>
      <c r="D129" s="70"/>
      <c r="E129" s="362"/>
      <c r="F129" s="70"/>
      <c r="K129" s="70"/>
      <c r="L129" s="70"/>
      <c r="M129" s="70"/>
      <c r="N129" s="345"/>
      <c r="O129" s="70"/>
      <c r="P129" s="70"/>
      <c r="Q129" s="70"/>
      <c r="R129" s="70"/>
      <c r="AJ129" s="1"/>
      <c r="AK129" s="1"/>
      <c r="AN129" s="1"/>
      <c r="AO129" s="1"/>
      <c r="AP129" s="1"/>
      <c r="AQ129" s="1"/>
      <c r="AR129" s="1"/>
      <c r="AS129" s="1"/>
      <c r="AT129" s="1"/>
    </row>
    <row r="130" customFormat="false" ht="12.75" hidden="false" customHeight="true" outlineLevel="0" collapsed="false">
      <c r="A130" s="363" t="s">
        <v>244</v>
      </c>
      <c r="B130" s="364"/>
      <c r="C130" s="364"/>
      <c r="D130" s="364"/>
      <c r="E130" s="365"/>
      <c r="F130" s="364"/>
      <c r="G130" s="364"/>
      <c r="H130" s="364"/>
      <c r="I130" s="366"/>
      <c r="K130" s="70"/>
      <c r="L130" s="70"/>
      <c r="M130" s="70"/>
      <c r="N130" s="345"/>
      <c r="O130" s="70"/>
      <c r="P130" s="70"/>
      <c r="Q130" s="70"/>
      <c r="R130" s="70"/>
      <c r="AJ130" s="1"/>
      <c r="AK130" s="1"/>
      <c r="AN130" s="1"/>
      <c r="AO130" s="1"/>
      <c r="AP130" s="1"/>
      <c r="AQ130" s="1"/>
      <c r="AR130" s="1"/>
      <c r="AS130" s="1"/>
      <c r="AT130" s="1"/>
    </row>
    <row r="131" customFormat="false" ht="12.75" hidden="false" customHeight="true" outlineLevel="0" collapsed="false">
      <c r="A131" s="367"/>
      <c r="B131" s="258"/>
      <c r="C131" s="368" t="s">
        <v>245</v>
      </c>
      <c r="D131" s="368"/>
      <c r="E131" s="368" t="s">
        <v>246</v>
      </c>
      <c r="F131" s="368"/>
      <c r="G131" s="368"/>
      <c r="H131" s="368" t="s">
        <v>247</v>
      </c>
      <c r="I131" s="369" t="s">
        <v>248</v>
      </c>
      <c r="K131" s="70"/>
      <c r="L131" s="70"/>
      <c r="M131" s="70"/>
      <c r="N131" s="345"/>
      <c r="O131" s="70"/>
      <c r="P131" s="70"/>
      <c r="Q131" s="70"/>
      <c r="R131" s="70"/>
      <c r="AJ131" s="1"/>
      <c r="AK131" s="1"/>
      <c r="AN131" s="1"/>
      <c r="AO131" s="1"/>
      <c r="AP131" s="1"/>
      <c r="AQ131" s="1"/>
      <c r="AR131" s="1"/>
      <c r="AS131" s="1"/>
      <c r="AT131" s="1"/>
    </row>
    <row r="132" customFormat="false" ht="12.75" hidden="false" customHeight="true" outlineLevel="0" collapsed="false">
      <c r="A132" s="370" t="s">
        <v>43</v>
      </c>
      <c r="B132" s="258" t="n">
        <f aca="false">E137+G137</f>
        <v>0</v>
      </c>
      <c r="C132" s="371" t="s">
        <v>124</v>
      </c>
      <c r="D132" s="372" t="s">
        <v>249</v>
      </c>
      <c r="E132" s="371" t="s">
        <v>124</v>
      </c>
      <c r="F132" s="373" t="s">
        <v>249</v>
      </c>
      <c r="G132" s="374"/>
      <c r="H132" s="375" t="s">
        <v>250</v>
      </c>
      <c r="I132" s="376"/>
      <c r="K132" s="70"/>
      <c r="L132" s="70"/>
      <c r="M132" s="70"/>
      <c r="N132" s="345"/>
      <c r="O132" s="70"/>
      <c r="P132" s="70"/>
      <c r="Q132" s="70"/>
      <c r="R132" s="70"/>
      <c r="AJ132" s="1"/>
      <c r="AK132" s="1"/>
      <c r="AN132" s="1"/>
      <c r="AO132" s="1"/>
      <c r="AP132" s="1"/>
      <c r="AQ132" s="1"/>
      <c r="AR132" s="1"/>
      <c r="AS132" s="1"/>
      <c r="AT132" s="1"/>
    </row>
    <row r="133" customFormat="false" ht="12.75" hidden="false" customHeight="true" outlineLevel="0" collapsed="false">
      <c r="A133" s="370" t="s">
        <v>251</v>
      </c>
      <c r="B133" s="258" t="n">
        <f aca="false">C137</f>
        <v>0</v>
      </c>
      <c r="C133" s="342"/>
      <c r="D133" s="342"/>
      <c r="E133" s="342"/>
      <c r="F133" s="377" t="n">
        <f aca="false">-J9</f>
        <v>-0</v>
      </c>
      <c r="G133" s="378"/>
      <c r="H133" s="379" t="s">
        <v>252</v>
      </c>
      <c r="I133" s="380"/>
      <c r="K133" s="70"/>
      <c r="L133" s="70"/>
      <c r="M133" s="70"/>
      <c r="N133" s="345"/>
      <c r="O133" s="70"/>
      <c r="P133" s="70"/>
      <c r="Q133" s="70"/>
      <c r="R133" s="70"/>
      <c r="AJ133" s="1"/>
      <c r="AK133" s="1"/>
      <c r="AN133" s="1"/>
      <c r="AO133" s="1"/>
      <c r="AP133" s="1"/>
      <c r="AQ133" s="1"/>
      <c r="AR133" s="1"/>
      <c r="AS133" s="1"/>
      <c r="AT133" s="1"/>
    </row>
    <row r="134" customFormat="false" ht="12.75" hidden="false" customHeight="true" outlineLevel="0" collapsed="false">
      <c r="A134" s="370" t="s">
        <v>131</v>
      </c>
      <c r="B134" s="381" t="n">
        <f aca="false">H137</f>
        <v>0</v>
      </c>
      <c r="C134" s="382" t="s">
        <v>249</v>
      </c>
      <c r="D134" s="383" t="s">
        <v>199</v>
      </c>
      <c r="E134" s="382" t="s">
        <v>249</v>
      </c>
      <c r="F134" s="384" t="s">
        <v>199</v>
      </c>
      <c r="G134" s="383" t="s">
        <v>125</v>
      </c>
      <c r="H134" s="385" t="s">
        <v>253</v>
      </c>
      <c r="I134" s="386"/>
      <c r="K134" s="70"/>
      <c r="L134" s="70"/>
      <c r="M134" s="70"/>
      <c r="N134" s="345"/>
      <c r="O134" s="70"/>
      <c r="P134" s="70"/>
      <c r="Q134" s="70"/>
      <c r="R134" s="70"/>
      <c r="AJ134" s="1"/>
      <c r="AK134" s="1"/>
      <c r="AN134" s="1"/>
      <c r="AO134" s="1"/>
      <c r="AP134" s="1"/>
      <c r="AQ134" s="1"/>
      <c r="AR134" s="1"/>
      <c r="AS134" s="1"/>
      <c r="AT134" s="1"/>
    </row>
    <row r="135" customFormat="false" ht="12.75" hidden="false" customHeight="true" outlineLevel="0" collapsed="false">
      <c r="A135" s="367"/>
      <c r="B135" s="387"/>
      <c r="C135" s="388" t="s">
        <v>254</v>
      </c>
      <c r="D135" s="389" t="s">
        <v>249</v>
      </c>
      <c r="E135" s="388" t="s">
        <v>254</v>
      </c>
      <c r="F135" s="390" t="s">
        <v>249</v>
      </c>
      <c r="G135" s="389" t="s">
        <v>255</v>
      </c>
      <c r="H135" s="135"/>
      <c r="I135" s="391" t="s">
        <v>142</v>
      </c>
      <c r="K135" s="70"/>
      <c r="L135" s="70"/>
      <c r="M135" s="70"/>
      <c r="N135" s="345"/>
      <c r="O135" s="70"/>
      <c r="P135" s="70"/>
      <c r="Q135" s="70"/>
      <c r="R135" s="70"/>
      <c r="AJ135" s="1"/>
      <c r="AK135" s="1"/>
      <c r="AN135" s="1"/>
      <c r="AO135" s="1"/>
      <c r="AP135" s="1"/>
      <c r="AQ135" s="1"/>
      <c r="AR135" s="1"/>
      <c r="AS135" s="1"/>
      <c r="AT135" s="1"/>
    </row>
    <row r="136" customFormat="false" ht="12.75" hidden="false" customHeight="true" outlineLevel="0" collapsed="false">
      <c r="A136" s="392" t="s">
        <v>256</v>
      </c>
      <c r="B136" s="387"/>
      <c r="C136" s="393" t="n">
        <v>-22926</v>
      </c>
      <c r="D136" s="394" t="n">
        <v>22926</v>
      </c>
      <c r="E136" s="395" t="n">
        <v>0</v>
      </c>
      <c r="F136" s="395" t="n">
        <v>0</v>
      </c>
      <c r="G136" s="394" t="n">
        <v>0</v>
      </c>
      <c r="H136" s="396" t="n">
        <v>0</v>
      </c>
      <c r="I136" s="397" t="n">
        <v>0</v>
      </c>
      <c r="K136" s="70"/>
      <c r="L136" s="70"/>
      <c r="M136" s="70"/>
      <c r="N136" s="345"/>
      <c r="O136" s="70"/>
      <c r="P136" s="70"/>
      <c r="Q136" s="70"/>
      <c r="R136" s="70"/>
      <c r="AJ136" s="1"/>
      <c r="AK136" s="1"/>
      <c r="AN136" s="1"/>
      <c r="AO136" s="1"/>
      <c r="AP136" s="1"/>
      <c r="AQ136" s="1"/>
      <c r="AR136" s="1"/>
      <c r="AS136" s="1"/>
      <c r="AT136" s="1"/>
    </row>
    <row r="137" customFormat="false" ht="12.75" hidden="false" customHeight="true" outlineLevel="0" collapsed="false">
      <c r="A137" s="392" t="s">
        <v>257</v>
      </c>
      <c r="B137" s="1"/>
      <c r="C137" s="398" t="n">
        <f aca="false">C133-D137</f>
        <v>0</v>
      </c>
      <c r="D137" s="399" t="n">
        <f aca="false">D133</f>
        <v>0</v>
      </c>
      <c r="E137" s="400" t="n">
        <f aca="false">E133-E174-F137</f>
        <v>0</v>
      </c>
      <c r="F137" s="401" t="n">
        <f aca="false">E133+F133</f>
        <v>0</v>
      </c>
      <c r="G137" s="402"/>
      <c r="H137" s="403"/>
      <c r="I137" s="404" t="n">
        <f aca="false">SUM(C137:H137)</f>
        <v>0</v>
      </c>
      <c r="K137" s="70"/>
      <c r="L137" s="70"/>
      <c r="M137" s="70"/>
      <c r="N137" s="345"/>
      <c r="O137" s="70"/>
      <c r="P137" s="70"/>
      <c r="Q137" s="70"/>
      <c r="R137" s="70"/>
      <c r="AJ137" s="1"/>
      <c r="AK137" s="1"/>
      <c r="AN137" s="1"/>
      <c r="AO137" s="1"/>
      <c r="AP137" s="1"/>
      <c r="AQ137" s="1"/>
      <c r="AR137" s="1"/>
      <c r="AS137" s="1"/>
      <c r="AT137" s="1"/>
    </row>
    <row r="138" customFormat="false" ht="12.75" hidden="false" customHeight="true" outlineLevel="0" collapsed="false">
      <c r="A138" s="392" t="s">
        <v>116</v>
      </c>
      <c r="B138" s="1"/>
      <c r="C138" s="405" t="n">
        <f aca="false">SUM(C136:C137)</f>
        <v>-22926</v>
      </c>
      <c r="D138" s="406" t="n">
        <f aca="false">SUM(D136:D137)</f>
        <v>22926</v>
      </c>
      <c r="E138" s="407" t="n">
        <f aca="false">SUM(E136:E137)</f>
        <v>0</v>
      </c>
      <c r="F138" s="407" t="n">
        <f aca="false">SUM(F136:F137)</f>
        <v>0</v>
      </c>
      <c r="G138" s="407" t="n">
        <f aca="false">SUM(G136:G137)</f>
        <v>0</v>
      </c>
      <c r="H138" s="408" t="n">
        <f aca="false">SUM(H136:H137)</f>
        <v>0</v>
      </c>
      <c r="I138" s="409" t="n">
        <f aca="false">SUM(I136:I137)</f>
        <v>0</v>
      </c>
      <c r="K138" s="70"/>
      <c r="L138" s="70"/>
      <c r="M138" s="70"/>
      <c r="N138" s="345"/>
      <c r="O138" s="70"/>
      <c r="P138" s="70"/>
      <c r="Q138" s="70"/>
      <c r="R138" s="70"/>
      <c r="AJ138" s="1"/>
      <c r="AK138" s="1"/>
      <c r="AN138" s="1"/>
      <c r="AO138" s="1"/>
      <c r="AP138" s="1"/>
      <c r="AQ138" s="1"/>
      <c r="AR138" s="1"/>
      <c r="AS138" s="1"/>
      <c r="AT138" s="1"/>
    </row>
    <row r="139" customFormat="false" ht="12.75" hidden="false" customHeight="true" outlineLevel="0" collapsed="false">
      <c r="A139" s="392" t="s">
        <v>258</v>
      </c>
      <c r="B139" s="1"/>
      <c r="C139" s="410" t="n">
        <f aca="false">SUM(C137:D137)</f>
        <v>0</v>
      </c>
      <c r="D139" s="410"/>
      <c r="E139" s="410" t="n">
        <f aca="false">E137+F137+G137</f>
        <v>0</v>
      </c>
      <c r="F139" s="410"/>
      <c r="G139" s="410"/>
      <c r="H139" s="410"/>
      <c r="I139" s="411"/>
      <c r="K139" s="70"/>
      <c r="L139" s="70"/>
      <c r="M139" s="70"/>
      <c r="N139" s="345"/>
      <c r="O139" s="70"/>
      <c r="P139" s="70"/>
      <c r="Q139" s="70"/>
      <c r="R139" s="70"/>
      <c r="AJ139" s="1"/>
      <c r="AK139" s="1"/>
      <c r="AN139" s="1"/>
      <c r="AO139" s="1"/>
      <c r="AP139" s="1"/>
      <c r="AQ139" s="1"/>
      <c r="AR139" s="1"/>
      <c r="AS139" s="1"/>
      <c r="AT139" s="1"/>
    </row>
    <row r="140" customFormat="false" ht="12.75" hidden="false" customHeight="true" outlineLevel="0" collapsed="false">
      <c r="A140" s="392" t="s">
        <v>259</v>
      </c>
      <c r="B140" s="1"/>
      <c r="C140" s="410" t="n">
        <f aca="false">SUM(C173:D173)</f>
        <v>0</v>
      </c>
      <c r="D140" s="410"/>
      <c r="E140" s="410" t="n">
        <f aca="false">E173+G173+F173</f>
        <v>0</v>
      </c>
      <c r="F140" s="410"/>
      <c r="G140" s="410"/>
      <c r="H140" s="410"/>
      <c r="I140" s="411"/>
      <c r="K140" s="70"/>
      <c r="L140" s="70"/>
      <c r="M140" s="70"/>
      <c r="N140" s="345"/>
      <c r="O140" s="70"/>
      <c r="P140" s="70"/>
      <c r="Q140" s="70"/>
      <c r="R140" s="70"/>
      <c r="AJ140" s="1"/>
      <c r="AK140" s="1"/>
      <c r="AN140" s="1"/>
      <c r="AO140" s="1"/>
      <c r="AP140" s="1"/>
      <c r="AQ140" s="1"/>
      <c r="AR140" s="1"/>
      <c r="AS140" s="1"/>
      <c r="AT140" s="1"/>
    </row>
    <row r="141" customFormat="false" ht="12.75" hidden="false" customHeight="true" outlineLevel="0" collapsed="false">
      <c r="A141" s="367"/>
      <c r="B141" s="1"/>
      <c r="C141" s="1"/>
      <c r="D141" s="1"/>
      <c r="E141" s="1"/>
      <c r="F141" s="1"/>
      <c r="G141" s="1"/>
      <c r="H141" s="1"/>
      <c r="I141" s="412"/>
      <c r="K141" s="70"/>
      <c r="L141" s="70"/>
      <c r="M141" s="70"/>
      <c r="N141" s="345"/>
      <c r="O141" s="70"/>
      <c r="P141" s="70"/>
      <c r="Q141" s="70"/>
      <c r="R141" s="70"/>
      <c r="AJ141" s="1"/>
      <c r="AK141" s="1"/>
      <c r="AN141" s="1"/>
      <c r="AO141" s="1"/>
      <c r="AP141" s="1"/>
      <c r="AQ141" s="1"/>
      <c r="AR141" s="1"/>
      <c r="AS141" s="1"/>
      <c r="AT141" s="1"/>
    </row>
    <row r="142" customFormat="false" ht="12.75" hidden="false" customHeight="true" outlineLevel="0" collapsed="false">
      <c r="A142" s="367"/>
      <c r="B142" s="413" t="n">
        <f aca="false">+B4</f>
        <v>37165</v>
      </c>
      <c r="C142" s="414"/>
      <c r="D142" s="414"/>
      <c r="E142" s="414"/>
      <c r="F142" s="414"/>
      <c r="G142" s="414"/>
      <c r="H142" s="414"/>
      <c r="I142" s="415" t="n">
        <f aca="false">SUM(C142:H142)</f>
        <v>0</v>
      </c>
      <c r="K142" s="70"/>
      <c r="L142" s="70"/>
      <c r="M142" s="70"/>
      <c r="N142" s="345"/>
      <c r="O142" s="70"/>
      <c r="P142" s="70"/>
      <c r="Q142" s="70"/>
      <c r="R142" s="70"/>
      <c r="AJ142" s="1"/>
      <c r="AK142" s="1"/>
      <c r="AN142" s="1"/>
      <c r="AO142" s="1"/>
      <c r="AP142" s="1"/>
      <c r="AQ142" s="1"/>
      <c r="AR142" s="1"/>
      <c r="AS142" s="1"/>
      <c r="AT142" s="1"/>
    </row>
    <row r="143" customFormat="false" ht="12.75" hidden="false" customHeight="true" outlineLevel="0" collapsed="false">
      <c r="A143" s="367"/>
      <c r="B143" s="413" t="n">
        <f aca="false">+B142+1</f>
        <v>37166</v>
      </c>
      <c r="C143" s="416"/>
      <c r="D143" s="416"/>
      <c r="E143" s="416"/>
      <c r="F143" s="416"/>
      <c r="G143" s="416"/>
      <c r="H143" s="416"/>
      <c r="I143" s="417" t="n">
        <f aca="false">SUM(C143:H143)</f>
        <v>0</v>
      </c>
      <c r="K143" s="70"/>
      <c r="L143" s="70"/>
      <c r="M143" s="70"/>
      <c r="N143" s="345"/>
      <c r="O143" s="70"/>
      <c r="P143" s="70"/>
      <c r="Q143" s="70"/>
      <c r="R143" s="70"/>
      <c r="AJ143" s="1"/>
      <c r="AK143" s="1"/>
      <c r="AN143" s="1"/>
      <c r="AO143" s="1"/>
      <c r="AP143" s="1"/>
      <c r="AQ143" s="1"/>
      <c r="AR143" s="1"/>
      <c r="AS143" s="1"/>
      <c r="AT143" s="1"/>
    </row>
    <row r="144" customFormat="false" ht="12.75" hidden="false" customHeight="true" outlineLevel="0" collapsed="false">
      <c r="A144" s="367"/>
      <c r="B144" s="413" t="n">
        <f aca="false">+B143+1</f>
        <v>37167</v>
      </c>
      <c r="C144" s="416"/>
      <c r="D144" s="416"/>
      <c r="E144" s="416"/>
      <c r="F144" s="416"/>
      <c r="G144" s="416"/>
      <c r="H144" s="416"/>
      <c r="I144" s="417" t="n">
        <f aca="false">SUM(C144:H144)</f>
        <v>0</v>
      </c>
      <c r="K144" s="70"/>
      <c r="L144" s="70"/>
      <c r="M144" s="70"/>
      <c r="N144" s="345"/>
      <c r="O144" s="70"/>
      <c r="P144" s="70"/>
      <c r="Q144" s="70"/>
      <c r="R144" s="70"/>
      <c r="AJ144" s="1"/>
      <c r="AK144" s="1"/>
      <c r="AN144" s="1"/>
      <c r="AO144" s="1"/>
      <c r="AP144" s="1"/>
      <c r="AQ144" s="1"/>
      <c r="AR144" s="1"/>
      <c r="AS144" s="1"/>
      <c r="AT144" s="1"/>
    </row>
    <row r="145" customFormat="false" ht="12.75" hidden="false" customHeight="true" outlineLevel="0" collapsed="false">
      <c r="A145" s="367"/>
      <c r="B145" s="413" t="n">
        <f aca="false">+B144+1</f>
        <v>37168</v>
      </c>
      <c r="C145" s="416"/>
      <c r="D145" s="416"/>
      <c r="E145" s="416"/>
      <c r="F145" s="416"/>
      <c r="G145" s="416"/>
      <c r="H145" s="416"/>
      <c r="I145" s="417" t="n">
        <f aca="false">SUM(C145:H145)</f>
        <v>0</v>
      </c>
      <c r="K145" s="70"/>
      <c r="L145" s="70"/>
      <c r="M145" s="70"/>
      <c r="N145" s="345"/>
      <c r="O145" s="70"/>
      <c r="P145" s="70"/>
      <c r="Q145" s="70"/>
      <c r="R145" s="70"/>
      <c r="AJ145" s="1"/>
      <c r="AK145" s="1"/>
      <c r="AN145" s="1"/>
      <c r="AO145" s="1"/>
      <c r="AP145" s="1"/>
      <c r="AQ145" s="1"/>
      <c r="AR145" s="1"/>
      <c r="AS145" s="1"/>
      <c r="AT145" s="1"/>
    </row>
    <row r="146" customFormat="false" ht="12.75" hidden="false" customHeight="true" outlineLevel="0" collapsed="false">
      <c r="A146" s="367"/>
      <c r="B146" s="413" t="n">
        <f aca="false">+B145+1</f>
        <v>37169</v>
      </c>
      <c r="C146" s="416"/>
      <c r="D146" s="416"/>
      <c r="E146" s="416"/>
      <c r="F146" s="416"/>
      <c r="G146" s="416"/>
      <c r="H146" s="416"/>
      <c r="I146" s="417" t="n">
        <f aca="false">SUM(C146:H146)</f>
        <v>0</v>
      </c>
      <c r="K146" s="70"/>
      <c r="L146" s="70"/>
      <c r="M146" s="70"/>
      <c r="N146" s="345"/>
      <c r="O146" s="70"/>
      <c r="P146" s="70"/>
      <c r="Q146" s="70"/>
      <c r="R146" s="70"/>
      <c r="AJ146" s="1"/>
      <c r="AK146" s="1"/>
      <c r="AN146" s="1"/>
      <c r="AO146" s="1"/>
      <c r="AP146" s="1"/>
      <c r="AQ146" s="1"/>
      <c r="AR146" s="1"/>
      <c r="AS146" s="1"/>
      <c r="AT146" s="1"/>
    </row>
    <row r="147" customFormat="false" ht="12.75" hidden="false" customHeight="true" outlineLevel="0" collapsed="false">
      <c r="A147" s="367"/>
      <c r="B147" s="413" t="n">
        <f aca="false">+B146+1</f>
        <v>37170</v>
      </c>
      <c r="C147" s="416"/>
      <c r="D147" s="416"/>
      <c r="E147" s="416"/>
      <c r="F147" s="416"/>
      <c r="G147" s="416"/>
      <c r="H147" s="416"/>
      <c r="I147" s="417" t="n">
        <f aca="false">SUM(C147:H147)</f>
        <v>0</v>
      </c>
      <c r="K147" s="70"/>
      <c r="L147" s="70"/>
      <c r="M147" s="70"/>
      <c r="N147" s="345"/>
      <c r="O147" s="70"/>
      <c r="P147" s="70"/>
      <c r="Q147" s="70"/>
      <c r="R147" s="70"/>
      <c r="AJ147" s="1"/>
      <c r="AK147" s="1"/>
      <c r="AN147" s="1"/>
      <c r="AO147" s="1"/>
      <c r="AP147" s="1"/>
      <c r="AQ147" s="1"/>
      <c r="AR147" s="1"/>
      <c r="AS147" s="1"/>
      <c r="AT147" s="1"/>
    </row>
    <row r="148" customFormat="false" ht="12.75" hidden="false" customHeight="true" outlineLevel="0" collapsed="false">
      <c r="A148" s="367"/>
      <c r="B148" s="413" t="n">
        <f aca="false">+B147+1</f>
        <v>37171</v>
      </c>
      <c r="C148" s="416"/>
      <c r="D148" s="416"/>
      <c r="E148" s="416"/>
      <c r="F148" s="416"/>
      <c r="G148" s="416"/>
      <c r="H148" s="416"/>
      <c r="I148" s="417" t="n">
        <f aca="false">SUM(C148:H148)</f>
        <v>0</v>
      </c>
      <c r="K148" s="70"/>
      <c r="L148" s="70"/>
      <c r="M148" s="70"/>
      <c r="N148" s="345"/>
      <c r="O148" s="70"/>
      <c r="P148" s="70"/>
      <c r="Q148" s="70"/>
      <c r="R148" s="70"/>
      <c r="AJ148" s="1"/>
      <c r="AK148" s="1"/>
      <c r="AN148" s="1"/>
      <c r="AO148" s="1"/>
      <c r="AP148" s="1"/>
      <c r="AQ148" s="1"/>
      <c r="AR148" s="1"/>
      <c r="AS148" s="1"/>
      <c r="AT148" s="1"/>
    </row>
    <row r="149" customFormat="false" ht="12.75" hidden="false" customHeight="true" outlineLevel="0" collapsed="false">
      <c r="A149" s="367"/>
      <c r="B149" s="413" t="n">
        <f aca="false">+B148+1</f>
        <v>37172</v>
      </c>
      <c r="C149" s="416"/>
      <c r="D149" s="416"/>
      <c r="E149" s="416"/>
      <c r="F149" s="416"/>
      <c r="G149" s="416"/>
      <c r="H149" s="416"/>
      <c r="I149" s="417" t="n">
        <f aca="false">SUM(C149:H149)</f>
        <v>0</v>
      </c>
      <c r="K149" s="70"/>
      <c r="L149" s="70"/>
      <c r="M149" s="70"/>
      <c r="N149" s="345"/>
      <c r="O149" s="70"/>
      <c r="P149" s="70"/>
      <c r="Q149" s="70"/>
      <c r="R149" s="70"/>
      <c r="AJ149" s="1"/>
      <c r="AK149" s="1"/>
      <c r="AN149" s="1"/>
      <c r="AO149" s="1"/>
      <c r="AP149" s="1"/>
      <c r="AQ149" s="1"/>
      <c r="AR149" s="1"/>
      <c r="AS149" s="1"/>
      <c r="AT149" s="1"/>
    </row>
    <row r="150" customFormat="false" ht="12.75" hidden="false" customHeight="true" outlineLevel="0" collapsed="false">
      <c r="A150" s="367"/>
      <c r="B150" s="413" t="n">
        <f aca="false">+B149+1</f>
        <v>37173</v>
      </c>
      <c r="C150" s="416"/>
      <c r="D150" s="416"/>
      <c r="E150" s="416"/>
      <c r="F150" s="416"/>
      <c r="G150" s="416"/>
      <c r="H150" s="416"/>
      <c r="I150" s="417" t="n">
        <f aca="false">SUM(C150:H150)</f>
        <v>0</v>
      </c>
      <c r="K150" s="70"/>
      <c r="L150" s="70"/>
      <c r="M150" s="70"/>
      <c r="N150" s="345"/>
      <c r="O150" s="70"/>
      <c r="P150" s="70"/>
      <c r="Q150" s="70"/>
      <c r="R150" s="70"/>
      <c r="AJ150" s="1"/>
      <c r="AK150" s="1"/>
      <c r="AN150" s="1"/>
      <c r="AO150" s="1"/>
      <c r="AP150" s="1"/>
      <c r="AQ150" s="1"/>
      <c r="AR150" s="1"/>
      <c r="AS150" s="1"/>
      <c r="AT150" s="1"/>
    </row>
    <row r="151" customFormat="false" ht="12.75" hidden="false" customHeight="true" outlineLevel="0" collapsed="false">
      <c r="A151" s="367"/>
      <c r="B151" s="413" t="n">
        <f aca="false">+B150+1</f>
        <v>37174</v>
      </c>
      <c r="C151" s="416"/>
      <c r="D151" s="416"/>
      <c r="E151" s="416"/>
      <c r="F151" s="416"/>
      <c r="G151" s="416"/>
      <c r="H151" s="416"/>
      <c r="I151" s="417" t="n">
        <f aca="false">SUM(C151:H151)</f>
        <v>0</v>
      </c>
      <c r="K151" s="70"/>
      <c r="L151" s="70"/>
      <c r="M151" s="70"/>
      <c r="N151" s="345"/>
      <c r="O151" s="70"/>
      <c r="P151" s="70"/>
      <c r="Q151" s="70"/>
      <c r="R151" s="70"/>
      <c r="AJ151" s="1"/>
      <c r="AK151" s="1"/>
      <c r="AN151" s="1"/>
      <c r="AO151" s="1"/>
      <c r="AP151" s="1"/>
      <c r="AQ151" s="1"/>
      <c r="AR151" s="1"/>
      <c r="AS151" s="1"/>
      <c r="AT151" s="1"/>
    </row>
    <row r="152" customFormat="false" ht="12.75" hidden="false" customHeight="true" outlineLevel="0" collapsed="false">
      <c r="A152" s="367"/>
      <c r="B152" s="413" t="n">
        <f aca="false">+B151+1</f>
        <v>37175</v>
      </c>
      <c r="C152" s="416"/>
      <c r="D152" s="416"/>
      <c r="E152" s="416"/>
      <c r="F152" s="416"/>
      <c r="G152" s="416"/>
      <c r="H152" s="416"/>
      <c r="I152" s="417" t="n">
        <f aca="false">SUM(C152:H152)</f>
        <v>0</v>
      </c>
      <c r="K152" s="70"/>
      <c r="L152" s="70"/>
      <c r="M152" s="70"/>
      <c r="N152" s="345"/>
      <c r="O152" s="70"/>
      <c r="P152" s="70"/>
      <c r="Q152" s="70"/>
      <c r="R152" s="70"/>
      <c r="AJ152" s="1"/>
      <c r="AK152" s="1"/>
      <c r="AN152" s="1"/>
      <c r="AO152" s="1"/>
      <c r="AP152" s="1"/>
      <c r="AQ152" s="1"/>
      <c r="AR152" s="1"/>
      <c r="AS152" s="1"/>
      <c r="AT152" s="1"/>
    </row>
    <row r="153" customFormat="false" ht="12.75" hidden="false" customHeight="true" outlineLevel="0" collapsed="false">
      <c r="A153" s="367"/>
      <c r="B153" s="413" t="n">
        <f aca="false">+B152+1</f>
        <v>37176</v>
      </c>
      <c r="C153" s="416"/>
      <c r="D153" s="416"/>
      <c r="E153" s="416"/>
      <c r="F153" s="416"/>
      <c r="G153" s="416"/>
      <c r="H153" s="416"/>
      <c r="I153" s="417" t="n">
        <f aca="false">SUM(C153:H153)</f>
        <v>0</v>
      </c>
      <c r="K153" s="70"/>
      <c r="L153" s="70"/>
      <c r="M153" s="70"/>
      <c r="N153" s="345"/>
      <c r="O153" s="70"/>
      <c r="P153" s="70"/>
      <c r="Q153" s="70"/>
      <c r="R153" s="70"/>
      <c r="AJ153" s="1"/>
      <c r="AK153" s="1"/>
      <c r="AN153" s="1"/>
      <c r="AO153" s="1"/>
      <c r="AP153" s="1"/>
      <c r="AQ153" s="1"/>
      <c r="AR153" s="1"/>
      <c r="AS153" s="1"/>
      <c r="AT153" s="1"/>
    </row>
    <row r="154" customFormat="false" ht="12.75" hidden="false" customHeight="true" outlineLevel="0" collapsed="false">
      <c r="A154" s="367"/>
      <c r="B154" s="413" t="n">
        <f aca="false">+B153+1</f>
        <v>37177</v>
      </c>
      <c r="C154" s="416"/>
      <c r="D154" s="416"/>
      <c r="E154" s="416"/>
      <c r="F154" s="416"/>
      <c r="G154" s="416"/>
      <c r="H154" s="416"/>
      <c r="I154" s="417" t="n">
        <f aca="false">SUM(C154:H154)</f>
        <v>0</v>
      </c>
      <c r="K154" s="70"/>
      <c r="L154" s="70"/>
      <c r="M154" s="70"/>
      <c r="N154" s="345"/>
      <c r="O154" s="70"/>
      <c r="P154" s="70"/>
      <c r="Q154" s="70"/>
      <c r="R154" s="70"/>
      <c r="AJ154" s="1"/>
      <c r="AK154" s="1"/>
      <c r="AN154" s="1"/>
      <c r="AO154" s="1"/>
      <c r="AP154" s="1"/>
      <c r="AQ154" s="1"/>
      <c r="AR154" s="1"/>
      <c r="AS154" s="1"/>
      <c r="AT154" s="1"/>
    </row>
    <row r="155" customFormat="false" ht="12.75" hidden="false" customHeight="true" outlineLevel="0" collapsed="false">
      <c r="A155" s="367"/>
      <c r="B155" s="413" t="n">
        <f aca="false">+B154+1</f>
        <v>37178</v>
      </c>
      <c r="C155" s="416"/>
      <c r="D155" s="416"/>
      <c r="E155" s="416"/>
      <c r="F155" s="416"/>
      <c r="G155" s="416"/>
      <c r="H155" s="416"/>
      <c r="I155" s="417" t="n">
        <f aca="false">SUM(C155:H155)</f>
        <v>0</v>
      </c>
      <c r="K155" s="70"/>
      <c r="L155" s="70"/>
      <c r="M155" s="70"/>
      <c r="N155" s="345"/>
      <c r="O155" s="70"/>
      <c r="P155" s="70"/>
      <c r="Q155" s="70"/>
      <c r="R155" s="70"/>
      <c r="AJ155" s="1"/>
      <c r="AK155" s="1"/>
      <c r="AN155" s="1"/>
      <c r="AO155" s="1"/>
      <c r="AP155" s="1"/>
      <c r="AQ155" s="1"/>
      <c r="AR155" s="1"/>
      <c r="AS155" s="1"/>
      <c r="AT155" s="1"/>
    </row>
    <row r="156" customFormat="false" ht="12.75" hidden="false" customHeight="true" outlineLevel="0" collapsed="false">
      <c r="A156" s="367"/>
      <c r="B156" s="413" t="n">
        <f aca="false">+B155+1</f>
        <v>37179</v>
      </c>
      <c r="C156" s="416"/>
      <c r="D156" s="416"/>
      <c r="E156" s="416"/>
      <c r="F156" s="416"/>
      <c r="G156" s="416"/>
      <c r="H156" s="416"/>
      <c r="I156" s="417" t="n">
        <f aca="false">SUM(C156:H156)</f>
        <v>0</v>
      </c>
      <c r="K156" s="70"/>
      <c r="L156" s="70"/>
      <c r="M156" s="70"/>
      <c r="N156" s="345"/>
      <c r="O156" s="70"/>
      <c r="P156" s="70"/>
      <c r="Q156" s="70"/>
      <c r="R156" s="70"/>
      <c r="AJ156" s="1"/>
      <c r="AK156" s="1"/>
      <c r="AN156" s="1"/>
      <c r="AO156" s="1"/>
      <c r="AP156" s="1"/>
      <c r="AQ156" s="1"/>
      <c r="AR156" s="1"/>
      <c r="AS156" s="1"/>
      <c r="AT156" s="1"/>
    </row>
    <row r="157" customFormat="false" ht="12.75" hidden="false" customHeight="true" outlineLevel="0" collapsed="false">
      <c r="A157" s="367"/>
      <c r="B157" s="413" t="n">
        <f aca="false">+B156+1</f>
        <v>37180</v>
      </c>
      <c r="C157" s="416"/>
      <c r="D157" s="416"/>
      <c r="E157" s="416"/>
      <c r="F157" s="416"/>
      <c r="G157" s="416"/>
      <c r="H157" s="416"/>
      <c r="I157" s="417" t="n">
        <f aca="false">SUM(C157:H157)</f>
        <v>0</v>
      </c>
      <c r="K157" s="70"/>
      <c r="L157" s="70"/>
      <c r="M157" s="70"/>
      <c r="N157" s="345"/>
      <c r="O157" s="70"/>
      <c r="P157" s="70"/>
      <c r="Q157" s="70"/>
      <c r="R157" s="70"/>
      <c r="AJ157" s="1"/>
      <c r="AK157" s="1"/>
      <c r="AN157" s="1"/>
      <c r="AO157" s="1"/>
      <c r="AP157" s="1"/>
      <c r="AQ157" s="1"/>
      <c r="AR157" s="1"/>
      <c r="AS157" s="1"/>
      <c r="AT157" s="1"/>
    </row>
    <row r="158" customFormat="false" ht="12.75" hidden="false" customHeight="true" outlineLevel="0" collapsed="false">
      <c r="A158" s="367"/>
      <c r="B158" s="413" t="n">
        <f aca="false">+B157+1</f>
        <v>37181</v>
      </c>
      <c r="C158" s="393"/>
      <c r="D158" s="394"/>
      <c r="E158" s="393"/>
      <c r="F158" s="395"/>
      <c r="G158" s="416"/>
      <c r="H158" s="416"/>
      <c r="I158" s="417" t="n">
        <f aca="false">SUM(C158:H158)</f>
        <v>0</v>
      </c>
      <c r="K158" s="70"/>
      <c r="L158" s="70"/>
      <c r="M158" s="70"/>
      <c r="N158" s="345"/>
      <c r="O158" s="70"/>
      <c r="P158" s="70"/>
      <c r="Q158" s="70"/>
      <c r="R158" s="70"/>
      <c r="AJ158" s="1"/>
      <c r="AK158" s="1"/>
      <c r="AN158" s="1"/>
      <c r="AO158" s="1"/>
      <c r="AP158" s="1"/>
      <c r="AQ158" s="1"/>
      <c r="AR158" s="1"/>
      <c r="AS158" s="1"/>
      <c r="AT158" s="1"/>
    </row>
    <row r="159" customFormat="false" ht="12.75" hidden="false" customHeight="true" outlineLevel="0" collapsed="false">
      <c r="A159" s="367"/>
      <c r="B159" s="413" t="n">
        <f aca="false">+B158+1</f>
        <v>37182</v>
      </c>
      <c r="C159" s="416"/>
      <c r="D159" s="416"/>
      <c r="E159" s="416"/>
      <c r="F159" s="416"/>
      <c r="G159" s="416"/>
      <c r="H159" s="416"/>
      <c r="I159" s="417" t="n">
        <f aca="false">SUM(C159:H159)</f>
        <v>0</v>
      </c>
      <c r="K159" s="70"/>
      <c r="L159" s="70"/>
      <c r="M159" s="70"/>
      <c r="N159" s="345"/>
      <c r="O159" s="70"/>
      <c r="P159" s="70"/>
      <c r="Q159" s="70"/>
      <c r="R159" s="70"/>
      <c r="AJ159" s="1"/>
      <c r="AK159" s="1"/>
      <c r="AN159" s="1"/>
      <c r="AO159" s="1"/>
      <c r="AP159" s="1"/>
      <c r="AQ159" s="1"/>
      <c r="AR159" s="1"/>
      <c r="AS159" s="1"/>
      <c r="AT159" s="1"/>
    </row>
    <row r="160" customFormat="false" ht="12.75" hidden="false" customHeight="true" outlineLevel="0" collapsed="false">
      <c r="A160" s="418"/>
      <c r="B160" s="413" t="n">
        <f aca="false">+B159+1</f>
        <v>37183</v>
      </c>
      <c r="C160" s="393"/>
      <c r="D160" s="394"/>
      <c r="E160" s="393"/>
      <c r="F160" s="395"/>
      <c r="G160" s="419"/>
      <c r="H160" s="403"/>
      <c r="I160" s="417" t="n">
        <f aca="false">SUM(C160:H160)</f>
        <v>0</v>
      </c>
      <c r="K160" s="70"/>
      <c r="L160" s="70"/>
      <c r="M160" s="70"/>
      <c r="N160" s="345"/>
      <c r="O160" s="70"/>
      <c r="P160" s="70"/>
      <c r="Q160" s="70"/>
      <c r="R160" s="70"/>
      <c r="AJ160" s="1"/>
      <c r="AK160" s="1"/>
      <c r="AN160" s="1"/>
      <c r="AO160" s="1"/>
      <c r="AP160" s="1"/>
      <c r="AQ160" s="1"/>
      <c r="AR160" s="1"/>
      <c r="AS160" s="1"/>
      <c r="AT160" s="1"/>
    </row>
    <row r="161" customFormat="false" ht="12.75" hidden="false" customHeight="true" outlineLevel="0" collapsed="false">
      <c r="A161" s="418"/>
      <c r="B161" s="413" t="n">
        <f aca="false">+B160+1</f>
        <v>37184</v>
      </c>
      <c r="C161" s="416"/>
      <c r="D161" s="416"/>
      <c r="E161" s="416"/>
      <c r="F161" s="416"/>
      <c r="G161" s="416"/>
      <c r="H161" s="416"/>
      <c r="I161" s="417" t="n">
        <f aca="false">SUM(C161:H161)</f>
        <v>0</v>
      </c>
      <c r="K161" s="70"/>
      <c r="L161" s="70"/>
      <c r="M161" s="70"/>
      <c r="N161" s="345"/>
      <c r="O161" s="70"/>
      <c r="P161" s="70"/>
      <c r="Q161" s="70"/>
      <c r="R161" s="70"/>
      <c r="AJ161" s="1"/>
      <c r="AK161" s="1"/>
      <c r="AN161" s="1"/>
      <c r="AO161" s="1"/>
      <c r="AP161" s="1"/>
      <c r="AQ161" s="1"/>
      <c r="AR161" s="1"/>
      <c r="AS161" s="1"/>
      <c r="AT161" s="1"/>
    </row>
    <row r="162" customFormat="false" ht="12.75" hidden="false" customHeight="true" outlineLevel="0" collapsed="false">
      <c r="A162" s="418"/>
      <c r="B162" s="413" t="n">
        <f aca="false">+B161+1</f>
        <v>37185</v>
      </c>
      <c r="C162" s="416"/>
      <c r="D162" s="416"/>
      <c r="E162" s="416"/>
      <c r="F162" s="416"/>
      <c r="G162" s="416"/>
      <c r="H162" s="416"/>
      <c r="I162" s="417" t="n">
        <f aca="false">SUM(C162:H162)</f>
        <v>0</v>
      </c>
      <c r="K162" s="70"/>
      <c r="L162" s="70"/>
      <c r="M162" s="70"/>
      <c r="N162" s="345"/>
      <c r="O162" s="70"/>
      <c r="P162" s="70"/>
      <c r="Q162" s="70"/>
      <c r="R162" s="70"/>
      <c r="AJ162" s="1"/>
      <c r="AK162" s="1"/>
      <c r="AN162" s="1"/>
      <c r="AO162" s="1"/>
      <c r="AP162" s="1"/>
      <c r="AQ162" s="1"/>
      <c r="AR162" s="1"/>
      <c r="AS162" s="1"/>
      <c r="AT162" s="1"/>
    </row>
    <row r="163" customFormat="false" ht="12.75" hidden="false" customHeight="true" outlineLevel="0" collapsed="false">
      <c r="A163" s="367"/>
      <c r="B163" s="413" t="n">
        <f aca="false">+B162+1</f>
        <v>37186</v>
      </c>
      <c r="C163" s="416"/>
      <c r="D163" s="416"/>
      <c r="E163" s="416"/>
      <c r="F163" s="416"/>
      <c r="G163" s="416"/>
      <c r="H163" s="416"/>
      <c r="I163" s="417" t="n">
        <f aca="false">SUM(C163:H163)</f>
        <v>0</v>
      </c>
      <c r="K163" s="70"/>
      <c r="L163" s="70"/>
      <c r="M163" s="70"/>
      <c r="N163" s="345"/>
      <c r="O163" s="70"/>
      <c r="P163" s="70"/>
      <c r="Q163" s="70"/>
      <c r="R163" s="70"/>
      <c r="AJ163" s="1"/>
      <c r="AK163" s="1"/>
      <c r="AN163" s="1"/>
      <c r="AO163" s="1"/>
      <c r="AP163" s="1"/>
      <c r="AQ163" s="1"/>
      <c r="AR163" s="1"/>
      <c r="AS163" s="1"/>
      <c r="AT163" s="1"/>
    </row>
    <row r="164" customFormat="false" ht="12.75" hidden="false" customHeight="true" outlineLevel="0" collapsed="false">
      <c r="A164" s="367"/>
      <c r="B164" s="413" t="n">
        <f aca="false">+B163+1</f>
        <v>37187</v>
      </c>
      <c r="C164" s="416"/>
      <c r="D164" s="416"/>
      <c r="E164" s="416"/>
      <c r="F164" s="416"/>
      <c r="G164" s="416"/>
      <c r="H164" s="416"/>
      <c r="I164" s="417" t="n">
        <f aca="false">SUM(C164:H164)</f>
        <v>0</v>
      </c>
      <c r="K164" s="70"/>
      <c r="L164" s="70"/>
      <c r="M164" s="70"/>
      <c r="N164" s="345"/>
      <c r="O164" s="70"/>
      <c r="P164" s="70"/>
      <c r="Q164" s="70"/>
      <c r="R164" s="70"/>
      <c r="AJ164" s="1"/>
      <c r="AK164" s="1"/>
      <c r="AN164" s="1"/>
      <c r="AO164" s="1"/>
      <c r="AP164" s="1"/>
      <c r="AQ164" s="1"/>
      <c r="AR164" s="1"/>
      <c r="AS164" s="1"/>
      <c r="AT164" s="1"/>
    </row>
    <row r="165" customFormat="false" ht="12.75" hidden="false" customHeight="true" outlineLevel="0" collapsed="false">
      <c r="A165" s="420" t="s">
        <v>260</v>
      </c>
      <c r="B165" s="413" t="n">
        <f aca="false">+B164+1</f>
        <v>37188</v>
      </c>
      <c r="C165" s="416"/>
      <c r="D165" s="416"/>
      <c r="E165" s="416"/>
      <c r="F165" s="416"/>
      <c r="G165" s="416"/>
      <c r="H165" s="416"/>
      <c r="I165" s="417" t="n">
        <f aca="false">SUM(C165:H165)</f>
        <v>0</v>
      </c>
      <c r="K165" s="70"/>
      <c r="L165" s="70"/>
      <c r="M165" s="70"/>
      <c r="N165" s="345"/>
      <c r="O165" s="70"/>
      <c r="P165" s="70"/>
      <c r="Q165" s="70"/>
      <c r="R165" s="70"/>
      <c r="AJ165" s="1"/>
      <c r="AK165" s="1"/>
      <c r="AN165" s="1"/>
      <c r="AO165" s="1"/>
      <c r="AP165" s="1"/>
      <c r="AQ165" s="1"/>
      <c r="AR165" s="1"/>
      <c r="AS165" s="1"/>
      <c r="AT165" s="1"/>
    </row>
    <row r="166" customFormat="false" ht="12.75" hidden="false" customHeight="true" outlineLevel="0" collapsed="false">
      <c r="A166" s="421" t="n">
        <v>0</v>
      </c>
      <c r="B166" s="413" t="n">
        <f aca="false">+B165+1</f>
        <v>37189</v>
      </c>
      <c r="C166" s="416"/>
      <c r="D166" s="416"/>
      <c r="E166" s="416"/>
      <c r="F166" s="416"/>
      <c r="G166" s="416"/>
      <c r="H166" s="416"/>
      <c r="I166" s="417" t="n">
        <f aca="false">SUM(C166:H166)</f>
        <v>0</v>
      </c>
      <c r="K166" s="70"/>
      <c r="L166" s="70"/>
      <c r="M166" s="70"/>
      <c r="N166" s="345"/>
      <c r="O166" s="70"/>
      <c r="P166" s="70"/>
      <c r="Q166" s="70"/>
      <c r="R166" s="70"/>
      <c r="AJ166" s="1"/>
      <c r="AK166" s="1"/>
      <c r="AN166" s="1"/>
      <c r="AO166" s="1"/>
      <c r="AP166" s="1"/>
      <c r="AQ166" s="1"/>
      <c r="AR166" s="1"/>
      <c r="AS166" s="1"/>
      <c r="AT166" s="1"/>
    </row>
    <row r="167" customFormat="false" ht="12.75" hidden="false" customHeight="true" outlineLevel="0" collapsed="false">
      <c r="A167" s="418" t="n">
        <f aca="false">SUM(C173:D173)</f>
        <v>0</v>
      </c>
      <c r="B167" s="413" t="n">
        <f aca="false">+B166+1</f>
        <v>37190</v>
      </c>
      <c r="C167" s="416"/>
      <c r="D167" s="416"/>
      <c r="E167" s="416"/>
      <c r="F167" s="416"/>
      <c r="G167" s="416"/>
      <c r="H167" s="416"/>
      <c r="I167" s="417" t="n">
        <f aca="false">SUM(C167:H167)</f>
        <v>0</v>
      </c>
      <c r="K167" s="70"/>
      <c r="L167" s="70"/>
      <c r="M167" s="70"/>
      <c r="N167" s="345"/>
      <c r="O167" s="70"/>
      <c r="P167" s="70"/>
      <c r="Q167" s="70"/>
      <c r="R167" s="70"/>
      <c r="AJ167" s="1"/>
      <c r="AK167" s="1"/>
      <c r="AN167" s="1"/>
      <c r="AO167" s="1"/>
      <c r="AP167" s="1"/>
      <c r="AQ167" s="1"/>
      <c r="AR167" s="1"/>
      <c r="AS167" s="1"/>
      <c r="AT167" s="1"/>
    </row>
    <row r="168" customFormat="false" ht="12.75" hidden="false" customHeight="true" outlineLevel="0" collapsed="false">
      <c r="A168" s="422" t="n">
        <f aca="false">+A166-A167</f>
        <v>0</v>
      </c>
      <c r="B168" s="413" t="n">
        <f aca="false">+B167+1</f>
        <v>37191</v>
      </c>
      <c r="C168" s="416"/>
      <c r="D168" s="416"/>
      <c r="E168" s="416"/>
      <c r="F168" s="416"/>
      <c r="G168" s="416"/>
      <c r="H168" s="416"/>
      <c r="I168" s="417" t="n">
        <f aca="false">SUM(C168:H168)</f>
        <v>0</v>
      </c>
      <c r="K168" s="70"/>
      <c r="L168" s="70"/>
      <c r="M168" s="70"/>
      <c r="N168" s="345"/>
      <c r="O168" s="70"/>
      <c r="P168" s="70"/>
      <c r="Q168" s="70"/>
      <c r="R168" s="70"/>
      <c r="AJ168" s="1"/>
      <c r="AK168" s="1"/>
      <c r="AN168" s="1"/>
      <c r="AO168" s="1"/>
      <c r="AP168" s="1"/>
      <c r="AQ168" s="1"/>
      <c r="AR168" s="1"/>
      <c r="AS168" s="1"/>
      <c r="AT168" s="1"/>
    </row>
    <row r="169" customFormat="false" ht="12.75" hidden="false" customHeight="true" outlineLevel="0" collapsed="false">
      <c r="A169" s="367"/>
      <c r="B169" s="413" t="n">
        <f aca="false">+B168+1</f>
        <v>37192</v>
      </c>
      <c r="C169" s="416"/>
      <c r="D169" s="416"/>
      <c r="E169" s="416"/>
      <c r="F169" s="416"/>
      <c r="G169" s="416"/>
      <c r="H169" s="416"/>
      <c r="I169" s="417" t="n">
        <f aca="false">SUM(C169:H169)</f>
        <v>0</v>
      </c>
      <c r="K169" s="70"/>
      <c r="L169" s="70"/>
      <c r="M169" s="70"/>
      <c r="N169" s="345"/>
      <c r="O169" s="70"/>
      <c r="P169" s="70"/>
      <c r="Q169" s="70"/>
      <c r="R169" s="70"/>
      <c r="AJ169" s="1"/>
      <c r="AK169" s="1"/>
      <c r="AN169" s="1"/>
      <c r="AO169" s="1"/>
      <c r="AP169" s="1"/>
      <c r="AQ169" s="1"/>
      <c r="AR169" s="1"/>
      <c r="AS169" s="1"/>
      <c r="AT169" s="1"/>
    </row>
    <row r="170" customFormat="false" ht="12.75" hidden="false" customHeight="true" outlineLevel="0" collapsed="false">
      <c r="A170" s="367"/>
      <c r="B170" s="413" t="n">
        <f aca="false">+B169+1</f>
        <v>37193</v>
      </c>
      <c r="C170" s="416"/>
      <c r="D170" s="416"/>
      <c r="E170" s="416"/>
      <c r="F170" s="416"/>
      <c r="G170" s="416"/>
      <c r="H170" s="304"/>
      <c r="I170" s="417" t="n">
        <f aca="false">SUM(C170:H170)</f>
        <v>0</v>
      </c>
      <c r="K170" s="70"/>
      <c r="L170" s="70"/>
      <c r="M170" s="70"/>
      <c r="N170" s="345"/>
      <c r="O170" s="70"/>
      <c r="P170" s="70"/>
      <c r="Q170" s="70"/>
      <c r="R170" s="70"/>
      <c r="AJ170" s="1"/>
      <c r="AK170" s="1"/>
      <c r="AN170" s="1"/>
      <c r="AO170" s="1"/>
      <c r="AP170" s="1"/>
      <c r="AQ170" s="1"/>
      <c r="AR170" s="1"/>
      <c r="AS170" s="1"/>
      <c r="AT170" s="1"/>
    </row>
    <row r="171" customFormat="false" ht="12.75" hidden="false" customHeight="true" outlineLevel="0" collapsed="false">
      <c r="A171" s="367"/>
      <c r="B171" s="413" t="n">
        <f aca="false">+B170+1</f>
        <v>37194</v>
      </c>
      <c r="C171" s="416"/>
      <c r="D171" s="416"/>
      <c r="E171" s="416"/>
      <c r="F171" s="416"/>
      <c r="G171" s="416"/>
      <c r="H171" s="304"/>
      <c r="I171" s="417" t="n">
        <f aca="false">SUM(C171:H171)</f>
        <v>0</v>
      </c>
      <c r="K171" s="70"/>
      <c r="L171" s="70"/>
      <c r="M171" s="70"/>
      <c r="N171" s="345"/>
      <c r="O171" s="70"/>
      <c r="P171" s="70"/>
      <c r="Q171" s="70"/>
      <c r="R171" s="70"/>
      <c r="AJ171" s="1"/>
      <c r="AK171" s="1"/>
      <c r="AN171" s="1"/>
      <c r="AO171" s="1"/>
      <c r="AP171" s="1"/>
      <c r="AQ171" s="1"/>
      <c r="AR171" s="1"/>
      <c r="AS171" s="1"/>
      <c r="AT171" s="1"/>
    </row>
    <row r="172" customFormat="false" ht="12.75" hidden="false" customHeight="true" outlineLevel="0" collapsed="false">
      <c r="A172" s="367"/>
      <c r="B172" s="413" t="n">
        <f aca="false">+B171+1</f>
        <v>37195</v>
      </c>
      <c r="C172" s="423"/>
      <c r="D172" s="424"/>
      <c r="E172" s="424"/>
      <c r="F172" s="424"/>
      <c r="G172" s="423"/>
      <c r="H172" s="425"/>
      <c r="I172" s="426" t="n">
        <f aca="false">SUM(C172:H172)</f>
        <v>0</v>
      </c>
      <c r="K172" s="70"/>
      <c r="L172" s="70"/>
      <c r="M172" s="70"/>
      <c r="N172" s="345"/>
      <c r="O172" s="70"/>
      <c r="P172" s="70"/>
      <c r="Q172" s="70"/>
      <c r="R172" s="70"/>
      <c r="AJ172" s="1"/>
      <c r="AK172" s="1"/>
      <c r="AN172" s="1"/>
      <c r="AO172" s="1"/>
      <c r="AP172" s="1"/>
      <c r="AQ172" s="1"/>
      <c r="AR172" s="1"/>
      <c r="AS172" s="1"/>
      <c r="AT172" s="1"/>
    </row>
    <row r="173" customFormat="false" ht="12.75" hidden="false" customHeight="true" outlineLevel="0" collapsed="false">
      <c r="A173" s="367"/>
      <c r="B173" s="427" t="s">
        <v>261</v>
      </c>
      <c r="C173" s="407" t="n">
        <f aca="false">SUM(C142:C172)</f>
        <v>0</v>
      </c>
      <c r="D173" s="407" t="n">
        <f aca="false">SUM(D142:D172)</f>
        <v>0</v>
      </c>
      <c r="E173" s="407" t="n">
        <f aca="false">SUM(E142:E172)</f>
        <v>0</v>
      </c>
      <c r="F173" s="407" t="n">
        <f aca="false">SUM(F142:F172)</f>
        <v>0</v>
      </c>
      <c r="G173" s="407" t="n">
        <f aca="false">SUM(G142:G172)</f>
        <v>0</v>
      </c>
      <c r="H173" s="407" t="n">
        <f aca="false">SUM(H142:H172)</f>
        <v>0</v>
      </c>
      <c r="I173" s="417" t="n">
        <f aca="false">SUM(I142:I172)</f>
        <v>0</v>
      </c>
      <c r="K173" s="70"/>
      <c r="L173" s="70"/>
      <c r="M173" s="70"/>
      <c r="N173" s="345"/>
      <c r="O173" s="70"/>
      <c r="P173" s="70"/>
      <c r="Q173" s="70"/>
      <c r="R173" s="70"/>
      <c r="AJ173" s="1"/>
      <c r="AK173" s="1"/>
      <c r="AN173" s="1"/>
      <c r="AO173" s="1"/>
      <c r="AP173" s="1"/>
      <c r="AQ173" s="1"/>
      <c r="AR173" s="1"/>
      <c r="AS173" s="1"/>
      <c r="AT173" s="1"/>
    </row>
    <row r="174" customFormat="false" ht="12.75" hidden="false" customHeight="true" outlineLevel="0" collapsed="false">
      <c r="A174" s="367"/>
      <c r="B174" s="427" t="s">
        <v>127</v>
      </c>
      <c r="C174" s="428"/>
      <c r="D174" s="135"/>
      <c r="E174" s="407"/>
      <c r="F174" s="135"/>
      <c r="G174" s="135"/>
      <c r="H174" s="135"/>
      <c r="I174" s="429"/>
      <c r="K174" s="70"/>
      <c r="L174" s="70"/>
      <c r="M174" s="70"/>
      <c r="N174" s="345"/>
      <c r="O174" s="70"/>
      <c r="P174" s="70"/>
      <c r="Q174" s="70"/>
      <c r="R174" s="70"/>
      <c r="AJ174" s="1"/>
      <c r="AK174" s="1"/>
      <c r="AN174" s="1"/>
      <c r="AO174" s="1"/>
      <c r="AP174" s="1"/>
      <c r="AQ174" s="1"/>
      <c r="AR174" s="1"/>
      <c r="AS174" s="1"/>
      <c r="AT174" s="1"/>
    </row>
    <row r="175" customFormat="false" ht="12.75" hidden="false" customHeight="true" outlineLevel="0" collapsed="false">
      <c r="A175" s="430"/>
      <c r="B175" s="431"/>
      <c r="C175" s="432"/>
      <c r="D175" s="432"/>
      <c r="E175" s="432"/>
      <c r="F175" s="433"/>
      <c r="G175" s="432"/>
      <c r="H175" s="432"/>
      <c r="I175" s="434"/>
      <c r="K175" s="70"/>
      <c r="L175" s="70"/>
      <c r="M175" s="70"/>
      <c r="N175" s="345"/>
      <c r="O175" s="70"/>
      <c r="P175" s="70"/>
      <c r="Q175" s="70"/>
      <c r="R175" s="70"/>
      <c r="AJ175" s="1"/>
      <c r="AK175" s="1"/>
      <c r="AN175" s="1"/>
      <c r="AO175" s="1"/>
      <c r="AP175" s="1"/>
      <c r="AQ175" s="1"/>
      <c r="AR175" s="1"/>
      <c r="AS175" s="1"/>
      <c r="AT175" s="1"/>
    </row>
    <row r="176" customFormat="false" ht="12.75" hidden="false" customHeight="true" outlineLevel="0" collapsed="false">
      <c r="A176" s="435"/>
      <c r="B176" s="27"/>
      <c r="C176" s="23"/>
      <c r="D176" s="23"/>
      <c r="E176" s="23"/>
      <c r="F176" s="436"/>
      <c r="G176" s="23"/>
      <c r="H176" s="23"/>
      <c r="I176" s="23"/>
      <c r="K176" s="70"/>
      <c r="L176" s="70"/>
      <c r="M176" s="70"/>
      <c r="N176" s="345"/>
      <c r="O176" s="70"/>
      <c r="P176" s="70"/>
      <c r="Q176" s="70"/>
      <c r="R176" s="70"/>
      <c r="AJ176" s="1"/>
      <c r="AK176" s="1"/>
      <c r="AN176" s="1"/>
      <c r="AO176" s="1"/>
      <c r="AP176" s="1"/>
      <c r="AQ176" s="1"/>
      <c r="AR176" s="1"/>
      <c r="AS176" s="1"/>
      <c r="AT176" s="1"/>
    </row>
    <row r="177" customFormat="false" ht="12.75" hidden="false" customHeight="true" outlineLevel="0" collapsed="false">
      <c r="A177" s="9"/>
      <c r="B177" s="437"/>
      <c r="C177" s="438"/>
      <c r="D177" s="438"/>
      <c r="E177" s="9"/>
      <c r="F177" s="438"/>
      <c r="G177" s="70"/>
      <c r="H177" s="70"/>
      <c r="I177" s="70"/>
      <c r="K177" s="70"/>
      <c r="L177" s="70"/>
      <c r="M177" s="70"/>
      <c r="N177" s="345"/>
      <c r="O177" s="70"/>
      <c r="P177" s="70"/>
      <c r="Q177" s="70"/>
      <c r="R177" s="70"/>
      <c r="AJ177" s="1"/>
      <c r="AK177" s="1"/>
      <c r="AN177" s="1"/>
      <c r="AO177" s="1"/>
      <c r="AP177" s="1"/>
      <c r="AQ177" s="1"/>
      <c r="AR177" s="1"/>
      <c r="AS177" s="1"/>
      <c r="AT177" s="1"/>
    </row>
    <row r="178" customFormat="false" ht="12.75" hidden="false" customHeight="true" outlineLevel="0" collapsed="false">
      <c r="A178" s="9"/>
      <c r="B178" s="439"/>
      <c r="C178" s="440"/>
      <c r="D178" s="437"/>
      <c r="E178" s="9"/>
      <c r="F178" s="441"/>
      <c r="G178" s="70"/>
      <c r="H178" s="70"/>
      <c r="I178" s="70"/>
      <c r="K178" s="70"/>
      <c r="L178" s="70"/>
      <c r="M178" s="70"/>
      <c r="N178" s="345"/>
      <c r="O178" s="70"/>
      <c r="P178" s="70"/>
      <c r="Q178" s="70"/>
      <c r="R178" s="70"/>
      <c r="AJ178" s="1"/>
      <c r="AK178" s="1"/>
      <c r="AN178" s="1"/>
      <c r="AO178" s="1"/>
      <c r="AP178" s="1"/>
      <c r="AQ178" s="1"/>
      <c r="AR178" s="1"/>
      <c r="AS178" s="1"/>
      <c r="AT178" s="1"/>
    </row>
    <row r="179" customFormat="false" ht="12.75" hidden="false" customHeight="true" outlineLevel="0" collapsed="false">
      <c r="A179" s="9"/>
      <c r="B179" s="439"/>
      <c r="C179" s="440"/>
      <c r="D179" s="437"/>
      <c r="E179" s="9"/>
      <c r="F179" s="437"/>
      <c r="G179" s="70"/>
      <c r="H179" s="70"/>
      <c r="I179" s="70"/>
      <c r="K179" s="70"/>
      <c r="L179" s="70"/>
      <c r="M179" s="70"/>
      <c r="N179" s="345"/>
      <c r="O179" s="70"/>
      <c r="P179" s="70"/>
      <c r="Q179" s="70"/>
      <c r="R179" s="70"/>
      <c r="AJ179" s="1"/>
      <c r="AK179" s="1"/>
      <c r="AN179" s="1"/>
      <c r="AO179" s="1"/>
      <c r="AP179" s="1"/>
      <c r="AQ179" s="1"/>
      <c r="AR179" s="1"/>
      <c r="AS179" s="1"/>
      <c r="AT179" s="1"/>
    </row>
    <row r="180" customFormat="false" ht="12.75" hidden="false" customHeight="true" outlineLevel="0" collapsed="false">
      <c r="A180" s="9"/>
      <c r="B180" s="439"/>
      <c r="C180" s="437"/>
      <c r="D180" s="437"/>
      <c r="E180" s="9"/>
      <c r="F180" s="437"/>
      <c r="G180" s="70"/>
      <c r="H180" s="70"/>
      <c r="I180" s="70"/>
      <c r="K180" s="70"/>
      <c r="L180" s="70"/>
      <c r="M180" s="70"/>
      <c r="N180" s="345"/>
      <c r="O180" s="70"/>
      <c r="P180" s="70"/>
      <c r="Q180" s="70"/>
      <c r="R180" s="70"/>
      <c r="AJ180" s="1"/>
      <c r="AK180" s="1"/>
      <c r="AN180" s="1"/>
      <c r="AO180" s="1"/>
      <c r="AP180" s="1"/>
      <c r="AQ180" s="1"/>
      <c r="AR180" s="1"/>
      <c r="AS180" s="1"/>
      <c r="AT180" s="1"/>
    </row>
    <row r="181" customFormat="false" ht="12.75" hidden="false" customHeight="true" outlineLevel="0" collapsed="false">
      <c r="A181" s="9"/>
      <c r="B181" s="439"/>
      <c r="C181" s="437"/>
      <c r="D181" s="437"/>
      <c r="E181" s="9"/>
      <c r="F181" s="437"/>
      <c r="G181" s="70"/>
      <c r="H181" s="70"/>
      <c r="I181" s="70"/>
      <c r="K181" s="70"/>
      <c r="L181" s="70"/>
      <c r="M181" s="70"/>
      <c r="N181" s="345"/>
      <c r="O181" s="70"/>
      <c r="P181" s="70"/>
      <c r="Q181" s="70"/>
      <c r="R181" s="70"/>
      <c r="AJ181" s="1"/>
      <c r="AK181" s="1"/>
      <c r="AN181" s="1"/>
      <c r="AO181" s="1"/>
      <c r="AP181" s="1"/>
      <c r="AQ181" s="1"/>
      <c r="AR181" s="1"/>
      <c r="AS181" s="1"/>
      <c r="AT181" s="1"/>
    </row>
    <row r="182" customFormat="false" ht="12.75" hidden="false" customHeight="true" outlineLevel="0" collapsed="false">
      <c r="A182" s="9"/>
      <c r="B182" s="442"/>
      <c r="C182" s="443"/>
      <c r="D182" s="443"/>
      <c r="E182" s="9"/>
      <c r="F182" s="443"/>
      <c r="G182" s="70"/>
      <c r="H182" s="70"/>
      <c r="I182" s="70"/>
      <c r="K182" s="70"/>
      <c r="L182" s="70"/>
      <c r="M182" s="70"/>
      <c r="N182" s="345"/>
      <c r="O182" s="70"/>
      <c r="P182" s="70"/>
      <c r="Q182" s="70"/>
      <c r="R182" s="70"/>
      <c r="AJ182" s="1"/>
      <c r="AK182" s="1"/>
      <c r="AN182" s="1"/>
      <c r="AO182" s="1"/>
      <c r="AP182" s="1"/>
      <c r="AQ182" s="1"/>
      <c r="AR182" s="1"/>
      <c r="AS182" s="1"/>
      <c r="AT182" s="1"/>
    </row>
    <row r="183" customFormat="false" ht="12.75" hidden="false" customHeight="true" outlineLevel="0" collapsed="false">
      <c r="A183" s="9"/>
      <c r="B183" s="9"/>
      <c r="C183" s="9"/>
      <c r="D183" s="9"/>
      <c r="E183" s="9"/>
      <c r="F183" s="9"/>
      <c r="G183" s="70"/>
      <c r="H183" s="70"/>
      <c r="I183" s="70"/>
      <c r="K183" s="70"/>
      <c r="L183" s="70"/>
      <c r="M183" s="70"/>
      <c r="N183" s="345"/>
      <c r="O183" s="70"/>
      <c r="P183" s="70"/>
      <c r="Q183" s="70"/>
      <c r="R183" s="70"/>
      <c r="AJ183" s="1"/>
      <c r="AK183" s="1"/>
      <c r="AN183" s="1"/>
      <c r="AO183" s="1"/>
      <c r="AP183" s="1"/>
      <c r="AQ183" s="1"/>
      <c r="AR183" s="1"/>
      <c r="AS183" s="1"/>
      <c r="AT183" s="1"/>
    </row>
    <row r="184" customFormat="false" ht="12.75" hidden="false" customHeight="true" outlineLevel="0" collapsed="false">
      <c r="A184" s="444"/>
      <c r="B184" s="444"/>
      <c r="C184" s="437"/>
      <c r="D184" s="437"/>
      <c r="E184" s="437"/>
      <c r="F184" s="70"/>
      <c r="K184" s="70"/>
      <c r="L184" s="70"/>
      <c r="M184" s="70"/>
      <c r="N184" s="345"/>
      <c r="O184" s="70"/>
      <c r="P184" s="70"/>
      <c r="Q184" s="70"/>
      <c r="R184" s="70"/>
      <c r="AJ184" s="1"/>
      <c r="AK184" s="1"/>
      <c r="AN184" s="1"/>
      <c r="AO184" s="1"/>
      <c r="AP184" s="1"/>
      <c r="AQ184" s="1"/>
      <c r="AR184" s="1"/>
      <c r="AS184" s="1"/>
      <c r="AT184" s="1"/>
    </row>
    <row r="185" customFormat="false" ht="12.75" hidden="false" customHeight="true" outlineLevel="0" collapsed="false">
      <c r="A185" s="346" t="s">
        <v>262</v>
      </c>
      <c r="B185" s="349"/>
      <c r="C185" s="70"/>
      <c r="D185" s="445" t="s">
        <v>263</v>
      </c>
      <c r="E185" s="445"/>
      <c r="F185" s="445"/>
      <c r="G185" s="445"/>
      <c r="H185" s="445"/>
      <c r="I185" s="445"/>
      <c r="J185" s="445"/>
      <c r="K185" s="345"/>
      <c r="L185" s="70"/>
      <c r="M185" s="70"/>
      <c r="N185" s="70"/>
      <c r="O185" s="70"/>
      <c r="AG185" s="1"/>
      <c r="AH185" s="1"/>
      <c r="AK185" s="1"/>
      <c r="AL185" s="1"/>
      <c r="AM185" s="1"/>
      <c r="AN185" s="1"/>
      <c r="AO185" s="1"/>
      <c r="AP185" s="1"/>
      <c r="AQ185" s="1"/>
    </row>
    <row r="186" customFormat="false" ht="12.75" hidden="false" customHeight="true" outlineLevel="0" collapsed="false">
      <c r="A186" s="446" t="s">
        <v>238</v>
      </c>
      <c r="B186" s="447" t="s">
        <v>264</v>
      </c>
      <c r="D186" s="448" t="s">
        <v>265</v>
      </c>
      <c r="E186" s="449" t="s">
        <v>266</v>
      </c>
      <c r="F186" s="449"/>
      <c r="G186" s="449"/>
      <c r="H186" s="449"/>
      <c r="I186" s="449"/>
      <c r="J186" s="450" t="s">
        <v>264</v>
      </c>
      <c r="K186" s="345"/>
      <c r="L186" s="70"/>
      <c r="M186" s="70"/>
      <c r="N186" s="70"/>
      <c r="O186" s="70"/>
      <c r="AG186" s="1"/>
      <c r="AH186" s="1"/>
      <c r="AK186" s="1"/>
      <c r="AL186" s="1"/>
      <c r="AM186" s="1"/>
      <c r="AN186" s="1"/>
      <c r="AO186" s="1"/>
      <c r="AP186" s="1"/>
      <c r="AQ186" s="1"/>
    </row>
    <row r="187" customFormat="false" ht="12.75" hidden="false" customHeight="true" outlineLevel="0" collapsed="false">
      <c r="A187" s="451" t="s">
        <v>267</v>
      </c>
      <c r="B187" s="452"/>
      <c r="D187" s="453"/>
      <c r="E187" s="454"/>
      <c r="F187" s="454"/>
      <c r="G187" s="70"/>
      <c r="H187" s="1"/>
      <c r="I187" s="455"/>
      <c r="J187" s="456"/>
      <c r="K187" s="345"/>
      <c r="L187" s="70"/>
      <c r="M187" s="70"/>
      <c r="N187" s="70"/>
      <c r="O187" s="70"/>
      <c r="AG187" s="1"/>
      <c r="AH187" s="1"/>
      <c r="AK187" s="1"/>
      <c r="AL187" s="1"/>
      <c r="AM187" s="1"/>
      <c r="AN187" s="1"/>
      <c r="AO187" s="1"/>
      <c r="AP187" s="1"/>
      <c r="AQ187" s="1"/>
    </row>
    <row r="188" customFormat="false" ht="12.75" hidden="false" customHeight="true" outlineLevel="0" collapsed="false">
      <c r="A188" s="457" t="n">
        <v>35079</v>
      </c>
      <c r="B188" s="458"/>
      <c r="D188" s="459"/>
      <c r="E188" s="9"/>
      <c r="F188" s="9"/>
      <c r="G188" s="48"/>
      <c r="H188" s="1"/>
      <c r="I188" s="455"/>
      <c r="J188" s="456"/>
      <c r="K188" s="345"/>
      <c r="L188" s="70"/>
      <c r="M188" s="70"/>
      <c r="N188" s="70"/>
      <c r="O188" s="70"/>
      <c r="AG188" s="1"/>
      <c r="AH188" s="1"/>
      <c r="AK188" s="1"/>
      <c r="AL188" s="1"/>
      <c r="AM188" s="1"/>
      <c r="AN188" s="1"/>
      <c r="AO188" s="1"/>
      <c r="AP188" s="1"/>
      <c r="AQ188" s="1"/>
    </row>
    <row r="189" customFormat="false" ht="12.75" hidden="false" customHeight="true" outlineLevel="0" collapsed="false">
      <c r="A189" s="457" t="n">
        <v>35111</v>
      </c>
      <c r="B189" s="458"/>
      <c r="D189" s="459"/>
      <c r="E189" s="70"/>
      <c r="F189" s="70"/>
      <c r="G189" s="1"/>
      <c r="H189" s="1"/>
      <c r="I189" s="455"/>
      <c r="J189" s="456"/>
      <c r="K189" s="345"/>
      <c r="L189" s="70"/>
      <c r="M189" s="70"/>
      <c r="N189" s="70"/>
      <c r="O189" s="70"/>
      <c r="AG189" s="1"/>
      <c r="AH189" s="1"/>
      <c r="AK189" s="1"/>
      <c r="AL189" s="1"/>
      <c r="AM189" s="1"/>
      <c r="AN189" s="1"/>
      <c r="AO189" s="1"/>
      <c r="AP189" s="1"/>
      <c r="AQ189" s="1"/>
    </row>
    <row r="190" customFormat="false" ht="12.75" hidden="false" customHeight="true" outlineLevel="0" collapsed="false">
      <c r="A190" s="457" t="n">
        <v>35143</v>
      </c>
      <c r="B190" s="458"/>
      <c r="D190" s="459"/>
      <c r="E190" s="70"/>
      <c r="F190" s="70"/>
      <c r="G190" s="1"/>
      <c r="H190" s="1"/>
      <c r="I190" s="460"/>
      <c r="J190" s="461"/>
      <c r="K190" s="345"/>
      <c r="L190" s="70"/>
      <c r="M190" s="70"/>
      <c r="N190" s="70"/>
      <c r="O190" s="70"/>
      <c r="AG190" s="1"/>
      <c r="AH190" s="1"/>
      <c r="AK190" s="1"/>
      <c r="AL190" s="1"/>
      <c r="AM190" s="1"/>
      <c r="AN190" s="1"/>
      <c r="AO190" s="1"/>
      <c r="AP190" s="1"/>
      <c r="AQ190" s="1"/>
    </row>
    <row r="191" customFormat="false" ht="12.75" hidden="false" customHeight="true" outlineLevel="0" collapsed="false">
      <c r="A191" s="457" t="n">
        <v>35175</v>
      </c>
      <c r="B191" s="458"/>
      <c r="D191" s="459"/>
      <c r="E191" s="70"/>
      <c r="F191" s="70"/>
      <c r="G191" s="1"/>
      <c r="H191" s="1"/>
      <c r="I191" s="460"/>
      <c r="J191" s="456"/>
      <c r="K191" s="345"/>
      <c r="L191" s="70"/>
      <c r="M191" s="70"/>
      <c r="N191" s="70"/>
      <c r="O191" s="70"/>
      <c r="AG191" s="1"/>
      <c r="AH191" s="1"/>
      <c r="AK191" s="1"/>
      <c r="AL191" s="1"/>
      <c r="AM191" s="1"/>
      <c r="AN191" s="1"/>
      <c r="AO191" s="1"/>
      <c r="AP191" s="1"/>
      <c r="AQ191" s="1"/>
    </row>
    <row r="192" customFormat="false" ht="12.75" hidden="false" customHeight="true" outlineLevel="0" collapsed="false">
      <c r="A192" s="457" t="n">
        <v>35207</v>
      </c>
      <c r="B192" s="458"/>
      <c r="D192" s="459"/>
      <c r="E192" s="70"/>
      <c r="F192" s="70"/>
      <c r="G192" s="1"/>
      <c r="H192" s="1"/>
      <c r="I192" s="460"/>
      <c r="J192" s="456"/>
      <c r="K192" s="70"/>
      <c r="L192" s="345"/>
      <c r="M192" s="70"/>
      <c r="N192" s="70"/>
      <c r="O192" s="70"/>
      <c r="P192" s="70"/>
      <c r="AH192" s="1"/>
      <c r="AI192" s="1"/>
      <c r="AL192" s="1"/>
      <c r="AM192" s="1"/>
      <c r="AN192" s="1"/>
      <c r="AO192" s="1"/>
      <c r="AP192" s="1"/>
      <c r="AQ192" s="1"/>
    </row>
    <row r="193" customFormat="false" ht="12.75" hidden="false" customHeight="true" outlineLevel="0" collapsed="false">
      <c r="A193" s="457" t="n">
        <v>35239</v>
      </c>
      <c r="B193" s="458"/>
      <c r="D193" s="459"/>
      <c r="E193" s="1"/>
      <c r="F193" s="1"/>
      <c r="G193" s="1"/>
      <c r="H193" s="1"/>
      <c r="I193" s="455"/>
      <c r="J193" s="461"/>
      <c r="K193" s="70"/>
      <c r="L193" s="345"/>
      <c r="M193" s="70"/>
      <c r="N193" s="70"/>
      <c r="O193" s="70"/>
      <c r="P193" s="70"/>
      <c r="AH193" s="1"/>
      <c r="AI193" s="1"/>
      <c r="AL193" s="1"/>
      <c r="AM193" s="1"/>
      <c r="AN193" s="1"/>
      <c r="AO193" s="1"/>
      <c r="AP193" s="1"/>
      <c r="AQ193" s="1"/>
    </row>
    <row r="194" customFormat="false" ht="12.75" hidden="false" customHeight="true" outlineLevel="0" collapsed="false">
      <c r="A194" s="457" t="n">
        <v>35271</v>
      </c>
      <c r="B194" s="458"/>
      <c r="D194" s="459"/>
      <c r="E194" s="70"/>
      <c r="F194" s="70"/>
      <c r="G194" s="1"/>
      <c r="H194" s="1"/>
      <c r="I194" s="460"/>
      <c r="J194" s="461"/>
      <c r="K194" s="70"/>
      <c r="L194" s="345"/>
      <c r="M194" s="70"/>
      <c r="N194" s="70"/>
      <c r="O194" s="70"/>
      <c r="P194" s="70"/>
      <c r="AH194" s="1"/>
      <c r="AI194" s="1"/>
      <c r="AL194" s="1"/>
      <c r="AM194" s="1"/>
      <c r="AN194" s="1"/>
      <c r="AO194" s="1"/>
      <c r="AP194" s="1"/>
      <c r="AQ194" s="1"/>
    </row>
    <row r="195" customFormat="false" ht="12.75" hidden="false" customHeight="true" outlineLevel="0" collapsed="false">
      <c r="A195" s="457" t="n">
        <v>35303</v>
      </c>
      <c r="B195" s="458"/>
      <c r="D195" s="459"/>
      <c r="E195" s="70"/>
      <c r="F195" s="70"/>
      <c r="G195" s="1"/>
      <c r="H195" s="1"/>
      <c r="I195" s="460"/>
      <c r="J195" s="456"/>
      <c r="K195" s="70"/>
      <c r="L195" s="345"/>
      <c r="M195" s="70"/>
      <c r="N195" s="70"/>
      <c r="O195" s="70"/>
      <c r="P195" s="70"/>
      <c r="AH195" s="1"/>
      <c r="AI195" s="1"/>
      <c r="AL195" s="1"/>
      <c r="AM195" s="1"/>
      <c r="AN195" s="1"/>
      <c r="AO195" s="1"/>
      <c r="AP195" s="1"/>
      <c r="AQ195" s="1"/>
    </row>
    <row r="196" customFormat="false" ht="12.75" hidden="false" customHeight="true" outlineLevel="0" collapsed="false">
      <c r="A196" s="457" t="n">
        <v>35335</v>
      </c>
      <c r="B196" s="458"/>
      <c r="D196" s="459"/>
      <c r="E196" s="70"/>
      <c r="F196" s="70"/>
      <c r="G196" s="1"/>
      <c r="H196" s="1"/>
      <c r="I196" s="460"/>
      <c r="J196" s="456"/>
      <c r="AF196" s="70"/>
      <c r="AH196" s="70"/>
      <c r="AI196" s="4"/>
      <c r="AJ196" s="222"/>
      <c r="AK196" s="2"/>
    </row>
    <row r="197" customFormat="false" ht="12.75" hidden="false" customHeight="true" outlineLevel="0" collapsed="false">
      <c r="A197" s="457" t="n">
        <v>35367</v>
      </c>
      <c r="B197" s="458"/>
      <c r="D197" s="459"/>
      <c r="E197" s="70"/>
      <c r="F197" s="70"/>
      <c r="G197" s="1"/>
      <c r="H197" s="1"/>
      <c r="I197" s="460"/>
      <c r="J197" s="456"/>
      <c r="AF197" s="70"/>
      <c r="AH197" s="70"/>
      <c r="AI197" s="4"/>
      <c r="AJ197" s="222"/>
      <c r="AK197" s="2"/>
    </row>
    <row r="198" customFormat="false" ht="12.75" hidden="false" customHeight="true" outlineLevel="0" collapsed="false">
      <c r="A198" s="457" t="n">
        <v>35399</v>
      </c>
      <c r="B198" s="458"/>
      <c r="D198" s="459"/>
      <c r="E198" s="70"/>
      <c r="F198" s="70"/>
      <c r="G198" s="1"/>
      <c r="H198" s="1"/>
      <c r="I198" s="460"/>
      <c r="J198" s="456"/>
      <c r="AF198" s="70"/>
      <c r="AH198" s="70"/>
      <c r="AI198" s="4"/>
      <c r="AJ198" s="222"/>
      <c r="AK198" s="2"/>
    </row>
    <row r="199" customFormat="false" ht="12.75" hidden="false" customHeight="true" outlineLevel="0" collapsed="false">
      <c r="A199" s="457" t="n">
        <v>35430</v>
      </c>
      <c r="B199" s="458"/>
      <c r="D199" s="459"/>
      <c r="E199" s="70"/>
      <c r="F199" s="70"/>
      <c r="G199" s="1"/>
      <c r="H199" s="1"/>
      <c r="I199" s="460"/>
      <c r="J199" s="456"/>
      <c r="AI199" s="1"/>
      <c r="AJ199" s="222"/>
      <c r="AK199" s="2"/>
    </row>
    <row r="200" customFormat="false" ht="12.75" hidden="false" customHeight="true" outlineLevel="0" collapsed="false">
      <c r="A200" s="457" t="n">
        <v>35431</v>
      </c>
      <c r="B200" s="458"/>
      <c r="D200" s="459"/>
      <c r="E200" s="70"/>
      <c r="F200" s="70"/>
      <c r="G200" s="1"/>
      <c r="H200" s="1"/>
      <c r="I200" s="460"/>
      <c r="J200" s="456"/>
      <c r="AG200" s="1"/>
      <c r="AH200" s="9"/>
      <c r="AI200" s="9"/>
      <c r="AJ200" s="1"/>
      <c r="AK200" s="1"/>
    </row>
    <row r="201" customFormat="false" ht="12.75" hidden="false" customHeight="true" outlineLevel="0" collapsed="false">
      <c r="A201" s="457" t="n">
        <v>35462</v>
      </c>
      <c r="B201" s="458"/>
      <c r="D201" s="459"/>
      <c r="E201" s="70"/>
      <c r="F201" s="70"/>
      <c r="G201" s="1"/>
      <c r="H201" s="1"/>
      <c r="I201" s="460"/>
      <c r="J201" s="456"/>
      <c r="K201" s="1"/>
      <c r="L201" s="1"/>
      <c r="M201" s="1"/>
      <c r="N201" s="1"/>
    </row>
    <row r="202" customFormat="false" ht="12.75" hidden="false" customHeight="true" outlineLevel="0" collapsed="false">
      <c r="A202" s="457" t="n">
        <v>35490</v>
      </c>
      <c r="B202" s="458"/>
      <c r="D202" s="459"/>
      <c r="E202" s="70"/>
      <c r="F202" s="70"/>
      <c r="G202" s="1"/>
      <c r="H202" s="1"/>
      <c r="I202" s="460"/>
      <c r="J202" s="456"/>
      <c r="K202" s="1"/>
      <c r="L202" s="1"/>
      <c r="M202" s="1"/>
      <c r="N202" s="1"/>
    </row>
    <row r="203" customFormat="false" ht="12.75" hidden="false" customHeight="true" outlineLevel="0" collapsed="false">
      <c r="A203" s="457" t="n">
        <v>35521</v>
      </c>
      <c r="B203" s="462" t="n">
        <f aca="false">E87+E88</f>
        <v>0</v>
      </c>
      <c r="D203" s="459"/>
      <c r="E203" s="70"/>
      <c r="F203" s="70"/>
      <c r="G203" s="1"/>
      <c r="H203" s="1"/>
      <c r="I203" s="460"/>
      <c r="J203" s="456"/>
      <c r="K203" s="1"/>
      <c r="L203" s="1"/>
      <c r="M203" s="1"/>
      <c r="N203" s="1"/>
    </row>
    <row r="204" customFormat="false" ht="12.75" hidden="false" customHeight="true" outlineLevel="0" collapsed="false">
      <c r="A204" s="457" t="n">
        <v>35551</v>
      </c>
      <c r="B204" s="462"/>
      <c r="D204" s="459"/>
      <c r="E204" s="70"/>
      <c r="F204" s="70"/>
      <c r="G204" s="1"/>
      <c r="H204" s="1"/>
      <c r="I204" s="460"/>
      <c r="J204" s="456"/>
      <c r="K204" s="1"/>
      <c r="L204" s="1"/>
      <c r="M204" s="1"/>
      <c r="N204" s="1"/>
    </row>
    <row r="205" customFormat="false" ht="12.75" hidden="false" customHeight="true" outlineLevel="0" collapsed="false">
      <c r="A205" s="457" t="n">
        <v>35582</v>
      </c>
      <c r="B205" s="462"/>
      <c r="D205" s="459"/>
      <c r="E205" s="70"/>
      <c r="F205" s="70"/>
      <c r="G205" s="1"/>
      <c r="H205" s="1"/>
      <c r="I205" s="460"/>
      <c r="J205" s="456"/>
      <c r="K205" s="1"/>
      <c r="L205" s="1"/>
      <c r="M205" s="1"/>
      <c r="N205" s="1"/>
    </row>
    <row r="206" customFormat="false" ht="12.75" hidden="false" customHeight="true" outlineLevel="0" collapsed="false">
      <c r="A206" s="457" t="n">
        <v>35612</v>
      </c>
      <c r="B206" s="462"/>
      <c r="D206" s="459"/>
      <c r="E206" s="70"/>
      <c r="F206" s="70"/>
      <c r="G206" s="1"/>
      <c r="H206" s="1"/>
      <c r="I206" s="460"/>
      <c r="J206" s="456"/>
      <c r="K206" s="1"/>
      <c r="L206" s="1"/>
      <c r="M206" s="1"/>
      <c r="N206" s="1"/>
    </row>
    <row r="207" customFormat="false" ht="12.75" hidden="false" customHeight="true" outlineLevel="0" collapsed="false">
      <c r="A207" s="457" t="n">
        <v>35643</v>
      </c>
      <c r="B207" s="462"/>
      <c r="D207" s="459"/>
      <c r="E207" s="70"/>
      <c r="F207" s="70"/>
      <c r="G207" s="1"/>
      <c r="H207" s="1"/>
      <c r="I207" s="460"/>
      <c r="J207" s="456"/>
      <c r="K207" s="1"/>
      <c r="L207" s="1"/>
      <c r="M207" s="1"/>
      <c r="N207" s="1"/>
    </row>
    <row r="208" customFormat="false" ht="12.75" hidden="false" customHeight="true" outlineLevel="0" collapsed="false">
      <c r="A208" s="457" t="n">
        <v>35674</v>
      </c>
      <c r="B208" s="462"/>
      <c r="D208" s="459"/>
      <c r="E208" s="70"/>
      <c r="F208" s="70"/>
      <c r="G208" s="1"/>
      <c r="H208" s="1"/>
      <c r="I208" s="460"/>
      <c r="J208" s="456"/>
      <c r="K208" s="1"/>
      <c r="L208" s="1"/>
      <c r="M208" s="1"/>
      <c r="N208" s="1"/>
    </row>
    <row r="209" customFormat="false" ht="12.75" hidden="false" customHeight="true" outlineLevel="0" collapsed="false">
      <c r="A209" s="457" t="n">
        <v>35704</v>
      </c>
      <c r="B209" s="462"/>
      <c r="D209" s="459"/>
      <c r="E209" s="70"/>
      <c r="F209" s="70"/>
      <c r="G209" s="1"/>
      <c r="H209" s="1"/>
      <c r="I209" s="460"/>
      <c r="J209" s="456"/>
      <c r="K209" s="1"/>
      <c r="L209" s="1"/>
      <c r="M209" s="1"/>
      <c r="N209" s="1"/>
    </row>
    <row r="210" customFormat="false" ht="12.75" hidden="false" customHeight="true" outlineLevel="0" collapsed="false">
      <c r="A210" s="457" t="n">
        <v>35735</v>
      </c>
      <c r="B210" s="462"/>
      <c r="D210" s="459"/>
      <c r="E210" s="70"/>
      <c r="F210" s="70"/>
      <c r="G210" s="1"/>
      <c r="H210" s="1"/>
      <c r="I210" s="460"/>
      <c r="J210" s="456"/>
      <c r="K210" s="1"/>
      <c r="L210" s="1"/>
      <c r="M210" s="1"/>
      <c r="N210" s="1"/>
    </row>
    <row r="211" customFormat="false" ht="12.75" hidden="false" customHeight="true" outlineLevel="0" collapsed="false">
      <c r="A211" s="457" t="n">
        <v>35765</v>
      </c>
      <c r="B211" s="462"/>
      <c r="D211" s="459"/>
      <c r="E211" s="70"/>
      <c r="F211" s="70"/>
      <c r="G211" s="1"/>
      <c r="H211" s="1"/>
      <c r="I211" s="460"/>
      <c r="J211" s="456"/>
      <c r="K211" s="1"/>
      <c r="L211" s="1"/>
      <c r="M211" s="1"/>
      <c r="N211" s="1"/>
    </row>
    <row r="212" customFormat="false" ht="12.75" hidden="false" customHeight="true" outlineLevel="0" collapsed="false">
      <c r="A212" s="457" t="n">
        <v>35796</v>
      </c>
      <c r="B212" s="456"/>
      <c r="D212" s="459"/>
      <c r="E212" s="70"/>
      <c r="F212" s="70"/>
      <c r="G212" s="1"/>
      <c r="H212" s="1"/>
      <c r="I212" s="460"/>
      <c r="J212" s="456"/>
      <c r="K212" s="1"/>
      <c r="L212" s="1"/>
      <c r="M212" s="1"/>
      <c r="N212" s="1"/>
    </row>
    <row r="213" customFormat="false" ht="12.75" hidden="false" customHeight="true" outlineLevel="0" collapsed="false">
      <c r="A213" s="457" t="n">
        <v>35827</v>
      </c>
      <c r="B213" s="456" t="n">
        <f aca="false">E87+E88+E99</f>
        <v>0</v>
      </c>
      <c r="D213" s="459"/>
      <c r="E213" s="70"/>
      <c r="F213" s="70"/>
      <c r="G213" s="1"/>
      <c r="H213" s="1"/>
      <c r="I213" s="460"/>
      <c r="J213" s="456"/>
      <c r="K213" s="1"/>
      <c r="L213" s="1"/>
      <c r="M213" s="1"/>
      <c r="N213" s="1"/>
    </row>
    <row r="214" customFormat="false" ht="12.75" hidden="false" customHeight="true" outlineLevel="0" collapsed="false">
      <c r="A214" s="457" t="n">
        <v>35855</v>
      </c>
      <c r="B214" s="456"/>
      <c r="D214" s="459"/>
      <c r="E214" s="70"/>
      <c r="F214" s="70"/>
      <c r="G214" s="1"/>
      <c r="H214" s="1"/>
      <c r="I214" s="460"/>
      <c r="J214" s="456"/>
      <c r="K214" s="1"/>
      <c r="L214" s="1"/>
      <c r="M214" s="1"/>
      <c r="N214" s="1"/>
    </row>
    <row r="215" customFormat="false" ht="12.75" hidden="false" customHeight="true" outlineLevel="0" collapsed="false">
      <c r="A215" s="457" t="n">
        <v>35886</v>
      </c>
      <c r="B215" s="456"/>
      <c r="D215" s="459"/>
      <c r="E215" s="70"/>
      <c r="F215" s="70"/>
      <c r="G215" s="1"/>
      <c r="H215" s="1"/>
      <c r="I215" s="460"/>
      <c r="J215" s="456"/>
      <c r="K215" s="1"/>
      <c r="L215" s="1"/>
      <c r="M215" s="1"/>
      <c r="N215" s="1"/>
    </row>
    <row r="216" customFormat="false" ht="12.75" hidden="false" customHeight="true" outlineLevel="0" collapsed="false">
      <c r="A216" s="457" t="n">
        <v>35916</v>
      </c>
      <c r="B216" s="456"/>
      <c r="D216" s="459"/>
      <c r="E216" s="70"/>
      <c r="F216" s="70"/>
      <c r="G216" s="1"/>
      <c r="H216" s="1"/>
      <c r="I216" s="460"/>
      <c r="J216" s="456"/>
      <c r="K216" s="1"/>
      <c r="L216" s="1"/>
      <c r="M216" s="1"/>
      <c r="N216" s="1"/>
    </row>
    <row r="217" customFormat="false" ht="12.75" hidden="false" customHeight="true" outlineLevel="0" collapsed="false">
      <c r="A217" s="457" t="n">
        <v>35947</v>
      </c>
      <c r="B217" s="456"/>
      <c r="D217" s="459"/>
      <c r="E217" s="70"/>
      <c r="F217" s="70"/>
      <c r="G217" s="1"/>
      <c r="H217" s="1"/>
      <c r="I217" s="460"/>
      <c r="J217" s="456"/>
      <c r="K217" s="1"/>
      <c r="L217" s="1"/>
      <c r="M217" s="1"/>
      <c r="N217" s="1"/>
    </row>
    <row r="218" customFormat="false" ht="12.75" hidden="false" customHeight="true" outlineLevel="0" collapsed="false">
      <c r="A218" s="457"/>
      <c r="B218" s="456"/>
      <c r="D218" s="459"/>
      <c r="E218" s="70"/>
      <c r="F218" s="70"/>
      <c r="G218" s="1"/>
      <c r="H218" s="1"/>
      <c r="I218" s="460"/>
      <c r="J218" s="456"/>
      <c r="K218" s="1"/>
      <c r="L218" s="1"/>
      <c r="M218" s="1"/>
      <c r="N218" s="1"/>
    </row>
    <row r="219" customFormat="false" ht="12.75" hidden="false" customHeight="true" outlineLevel="0" collapsed="false">
      <c r="A219" s="457"/>
      <c r="B219" s="463"/>
      <c r="D219" s="459"/>
      <c r="E219" s="70"/>
      <c r="F219" s="70"/>
      <c r="G219" s="1"/>
      <c r="H219" s="1"/>
      <c r="I219" s="460"/>
      <c r="J219" s="463"/>
      <c r="K219" s="1"/>
      <c r="L219" s="1"/>
      <c r="M219" s="1"/>
      <c r="N219" s="1"/>
    </row>
    <row r="220" customFormat="false" ht="12.75" hidden="false" customHeight="true" outlineLevel="0" collapsed="false">
      <c r="A220" s="464" t="s">
        <v>76</v>
      </c>
      <c r="B220" s="465" t="n">
        <f aca="false">SUM(B187:B219)</f>
        <v>0</v>
      </c>
      <c r="D220" s="466"/>
      <c r="E220" s="70"/>
      <c r="F220" s="70"/>
      <c r="G220" s="1"/>
      <c r="H220" s="1"/>
      <c r="I220" s="467" t="s">
        <v>268</v>
      </c>
      <c r="J220" s="465" t="n">
        <f aca="false">SUM(J187:J219)</f>
        <v>0</v>
      </c>
      <c r="K220" s="1"/>
      <c r="L220" s="1"/>
      <c r="M220" s="1"/>
      <c r="N220" s="1"/>
    </row>
    <row r="221" customFormat="false" ht="12.75" hidden="false" customHeight="true" outlineLevel="0" collapsed="false">
      <c r="A221" s="468"/>
      <c r="B221" s="434"/>
      <c r="D221" s="469"/>
      <c r="E221" s="432"/>
      <c r="F221" s="432"/>
      <c r="G221" s="432"/>
      <c r="H221" s="432"/>
      <c r="I221" s="432"/>
      <c r="J221" s="434"/>
      <c r="K221" s="1"/>
      <c r="L221" s="1"/>
      <c r="M221" s="1"/>
      <c r="N221" s="1"/>
    </row>
    <row r="222" customFormat="false" ht="12.75" hidden="false" customHeight="true" outlineLevel="0" collapsed="false">
      <c r="A222" s="70"/>
      <c r="B222" s="70"/>
      <c r="D222" s="176"/>
      <c r="E222" s="70"/>
      <c r="F222" s="70"/>
      <c r="G222" s="70"/>
      <c r="H222" s="70"/>
      <c r="I222" s="70"/>
      <c r="J222" s="70"/>
      <c r="K222" s="1"/>
      <c r="L222" s="1"/>
      <c r="M222" s="1"/>
      <c r="N222" s="1"/>
    </row>
    <row r="223" customFormat="false" ht="12.75" hidden="false" customHeight="true" outlineLevel="0" collapsed="false">
      <c r="A223" s="70"/>
      <c r="B223" s="70"/>
      <c r="D223" s="176"/>
      <c r="E223" s="70"/>
      <c r="F223" s="70"/>
      <c r="G223" s="70"/>
      <c r="H223" s="70"/>
      <c r="I223" s="70"/>
      <c r="J223" s="70"/>
      <c r="K223" s="1"/>
      <c r="L223" s="1"/>
      <c r="M223" s="1"/>
      <c r="N223" s="1"/>
    </row>
    <row r="224" customFormat="false" ht="12.75" hidden="false" customHeight="true" outlineLevel="0" collapsed="false">
      <c r="A224" s="1"/>
      <c r="B224" s="1"/>
      <c r="C224" s="1"/>
      <c r="D224" s="1"/>
      <c r="E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</row>
    <row r="225" customFormat="false" ht="12.75" hidden="false" customHeight="true" outlineLevel="0" collapsed="false">
      <c r="A225" s="470" t="s">
        <v>269</v>
      </c>
      <c r="B225" s="471"/>
      <c r="C225" s="471"/>
      <c r="D225" s="471"/>
      <c r="E225" s="471"/>
      <c r="F225" s="471"/>
      <c r="G225" s="471"/>
      <c r="H225" s="471"/>
      <c r="I225" s="471"/>
      <c r="J225" s="471"/>
      <c r="K225" s="471"/>
      <c r="L225" s="471"/>
      <c r="M225" s="472"/>
      <c r="N225" s="70"/>
      <c r="P225" s="1"/>
      <c r="Q225" s="1"/>
      <c r="R225" s="1"/>
      <c r="S225" s="1"/>
    </row>
    <row r="226" customFormat="false" ht="12.75" hidden="false" customHeight="true" outlineLevel="0" collapsed="false">
      <c r="A226" s="473" t="s">
        <v>265</v>
      </c>
      <c r="B226" s="474" t="s">
        <v>270</v>
      </c>
      <c r="C226" s="475" t="s">
        <v>271</v>
      </c>
      <c r="D226" s="476" t="s">
        <v>266</v>
      </c>
      <c r="E226" s="476"/>
      <c r="F226" s="476"/>
      <c r="G226" s="476"/>
      <c r="H226" s="476"/>
      <c r="I226" s="476"/>
      <c r="J226" s="476"/>
      <c r="K226" s="476"/>
      <c r="L226" s="476"/>
      <c r="M226" s="477" t="s">
        <v>264</v>
      </c>
      <c r="N226" s="1"/>
      <c r="P226" s="1"/>
      <c r="Q226" s="1"/>
      <c r="R226" s="1"/>
      <c r="S226" s="1"/>
    </row>
    <row r="227" customFormat="false" ht="12.75" hidden="false" customHeight="true" outlineLevel="0" collapsed="false">
      <c r="A227" s="478"/>
      <c r="B227" s="479"/>
      <c r="C227" s="460"/>
      <c r="D227" s="70"/>
      <c r="E227" s="70"/>
      <c r="F227" s="70"/>
      <c r="G227" s="70"/>
      <c r="H227" s="70"/>
      <c r="I227" s="70"/>
      <c r="J227" s="70"/>
      <c r="K227" s="70"/>
      <c r="L227" s="70"/>
      <c r="M227" s="480"/>
      <c r="N227" s="1"/>
      <c r="P227" s="1"/>
      <c r="Q227" s="1"/>
      <c r="R227" s="1"/>
      <c r="S227" s="1"/>
    </row>
    <row r="228" customFormat="false" ht="12.75" hidden="false" customHeight="true" outlineLevel="0" collapsed="false">
      <c r="A228" s="478"/>
      <c r="B228" s="479"/>
      <c r="C228" s="460"/>
      <c r="D228" s="70"/>
      <c r="E228" s="70"/>
      <c r="F228" s="70"/>
      <c r="G228" s="70"/>
      <c r="H228" s="70"/>
      <c r="I228" s="70"/>
      <c r="J228" s="70"/>
      <c r="K228" s="70"/>
      <c r="L228" s="70"/>
      <c r="M228" s="480"/>
      <c r="N228" s="1"/>
      <c r="P228" s="1"/>
      <c r="Q228" s="1"/>
      <c r="R228" s="1"/>
      <c r="S228" s="1"/>
    </row>
    <row r="229" customFormat="false" ht="12.75" hidden="false" customHeight="true" outlineLevel="0" collapsed="false">
      <c r="A229" s="478"/>
      <c r="B229" s="479"/>
      <c r="C229" s="460"/>
      <c r="D229" s="70"/>
      <c r="E229" s="70"/>
      <c r="F229" s="70"/>
      <c r="G229" s="70"/>
      <c r="H229" s="70"/>
      <c r="I229" s="70"/>
      <c r="J229" s="70"/>
      <c r="K229" s="70"/>
      <c r="L229" s="70"/>
      <c r="M229" s="480"/>
      <c r="N229" s="1"/>
      <c r="P229" s="1"/>
      <c r="Q229" s="1"/>
      <c r="R229" s="1"/>
      <c r="S229" s="1"/>
    </row>
    <row r="230" customFormat="false" ht="12.75" hidden="false" customHeight="true" outlineLevel="0" collapsed="false">
      <c r="A230" s="478"/>
      <c r="B230" s="479"/>
      <c r="C230" s="460"/>
      <c r="D230" s="70"/>
      <c r="E230" s="70"/>
      <c r="F230" s="70"/>
      <c r="G230" s="70"/>
      <c r="H230" s="70"/>
      <c r="I230" s="70"/>
      <c r="J230" s="70"/>
      <c r="K230" s="70"/>
      <c r="L230" s="70"/>
      <c r="M230" s="480"/>
      <c r="N230" s="1"/>
      <c r="P230" s="1"/>
      <c r="Q230" s="1"/>
      <c r="R230" s="1"/>
      <c r="S230" s="1"/>
    </row>
    <row r="231" customFormat="false" ht="12.75" hidden="false" customHeight="true" outlineLevel="0" collapsed="false">
      <c r="A231" s="478"/>
      <c r="B231" s="479"/>
      <c r="C231" s="460"/>
      <c r="D231" s="70"/>
      <c r="E231" s="70"/>
      <c r="F231" s="70"/>
      <c r="G231" s="70"/>
      <c r="H231" s="70"/>
      <c r="I231" s="70"/>
      <c r="J231" s="70"/>
      <c r="K231" s="70"/>
      <c r="L231" s="70"/>
      <c r="M231" s="480"/>
      <c r="N231" s="1"/>
      <c r="P231" s="1"/>
      <c r="Q231" s="1"/>
      <c r="R231" s="1"/>
      <c r="S231" s="1"/>
    </row>
    <row r="232" customFormat="false" ht="12.75" hidden="false" customHeight="true" outlineLevel="0" collapsed="false">
      <c r="A232" s="478"/>
      <c r="B232" s="479"/>
      <c r="C232" s="460"/>
      <c r="D232" s="70"/>
      <c r="E232" s="70"/>
      <c r="F232" s="70"/>
      <c r="G232" s="70"/>
      <c r="H232" s="70"/>
      <c r="I232" s="70"/>
      <c r="J232" s="70"/>
      <c r="K232" s="70"/>
      <c r="L232" s="70"/>
      <c r="M232" s="480"/>
      <c r="N232" s="1"/>
    </row>
    <row r="233" customFormat="false" ht="12.75" hidden="false" customHeight="true" outlineLevel="0" collapsed="false">
      <c r="A233" s="478"/>
      <c r="B233" s="479"/>
      <c r="C233" s="460"/>
      <c r="D233" s="70"/>
      <c r="E233" s="70"/>
      <c r="F233" s="70"/>
      <c r="G233" s="70"/>
      <c r="H233" s="70"/>
      <c r="I233" s="70"/>
      <c r="J233" s="70"/>
      <c r="K233" s="70"/>
      <c r="L233" s="70"/>
      <c r="M233" s="480"/>
      <c r="N233" s="1"/>
    </row>
    <row r="234" customFormat="false" ht="12.75" hidden="false" customHeight="true" outlineLevel="0" collapsed="false">
      <c r="A234" s="478"/>
      <c r="B234" s="479"/>
      <c r="C234" s="460"/>
      <c r="D234" s="70"/>
      <c r="E234" s="70"/>
      <c r="F234" s="70"/>
      <c r="G234" s="70"/>
      <c r="H234" s="70"/>
      <c r="I234" s="70"/>
      <c r="J234" s="70"/>
      <c r="K234" s="70"/>
      <c r="L234" s="70"/>
      <c r="M234" s="480"/>
      <c r="N234" s="1"/>
    </row>
    <row r="235" customFormat="false" ht="12.75" hidden="false" customHeight="true" outlineLevel="0" collapsed="false">
      <c r="A235" s="478"/>
      <c r="B235" s="479"/>
      <c r="C235" s="460"/>
      <c r="D235" s="70"/>
      <c r="E235" s="70"/>
      <c r="F235" s="70"/>
      <c r="G235" s="70"/>
      <c r="H235" s="70"/>
      <c r="I235" s="70"/>
      <c r="J235" s="70"/>
      <c r="K235" s="70"/>
      <c r="L235" s="70"/>
      <c r="M235" s="480"/>
      <c r="N235" s="1"/>
    </row>
    <row r="236" customFormat="false" ht="12.75" hidden="false" customHeight="true" outlineLevel="0" collapsed="false">
      <c r="A236" s="478"/>
      <c r="B236" s="479"/>
      <c r="C236" s="460"/>
      <c r="D236" s="70"/>
      <c r="E236" s="70"/>
      <c r="F236" s="70"/>
      <c r="G236" s="70"/>
      <c r="H236" s="70"/>
      <c r="I236" s="70"/>
      <c r="J236" s="70"/>
      <c r="K236" s="70"/>
      <c r="L236" s="70"/>
      <c r="M236" s="480"/>
      <c r="N236" s="1"/>
    </row>
    <row r="237" customFormat="false" ht="12.75" hidden="false" customHeight="true" outlineLevel="0" collapsed="false">
      <c r="A237" s="478"/>
      <c r="B237" s="479"/>
      <c r="C237" s="460"/>
      <c r="D237" s="70"/>
      <c r="E237" s="70"/>
      <c r="F237" s="70"/>
      <c r="G237" s="70"/>
      <c r="H237" s="70"/>
      <c r="I237" s="70"/>
      <c r="J237" s="70"/>
      <c r="K237" s="70"/>
      <c r="L237" s="70"/>
      <c r="M237" s="480"/>
      <c r="N237" s="1"/>
    </row>
    <row r="238" customFormat="false" ht="12.75" hidden="false" customHeight="true" outlineLevel="0" collapsed="false">
      <c r="A238" s="478"/>
      <c r="B238" s="479"/>
      <c r="C238" s="460"/>
      <c r="D238" s="70"/>
      <c r="E238" s="70"/>
      <c r="F238" s="70"/>
      <c r="G238" s="70"/>
      <c r="H238" s="70"/>
      <c r="I238" s="70"/>
      <c r="J238" s="70"/>
      <c r="K238" s="70"/>
      <c r="L238" s="70"/>
      <c r="M238" s="480"/>
      <c r="N238" s="1"/>
    </row>
    <row r="239" customFormat="false" ht="12.75" hidden="false" customHeight="true" outlineLevel="0" collapsed="false">
      <c r="A239" s="478"/>
      <c r="B239" s="479"/>
      <c r="C239" s="460"/>
      <c r="D239" s="70"/>
      <c r="E239" s="70"/>
      <c r="F239" s="70"/>
      <c r="G239" s="70"/>
      <c r="H239" s="70"/>
      <c r="I239" s="70"/>
      <c r="J239" s="70"/>
      <c r="K239" s="70"/>
      <c r="L239" s="70"/>
      <c r="M239" s="480"/>
      <c r="N239" s="1"/>
    </row>
    <row r="240" customFormat="false" ht="12.75" hidden="false" customHeight="true" outlineLevel="0" collapsed="false">
      <c r="A240" s="478"/>
      <c r="B240" s="479"/>
      <c r="C240" s="460"/>
      <c r="D240" s="70"/>
      <c r="E240" s="70"/>
      <c r="F240" s="70"/>
      <c r="G240" s="70"/>
      <c r="H240" s="70"/>
      <c r="I240" s="70"/>
      <c r="J240" s="70"/>
      <c r="K240" s="70"/>
      <c r="L240" s="70"/>
      <c r="M240" s="480"/>
      <c r="N240" s="1"/>
    </row>
    <row r="241" customFormat="false" ht="12.75" hidden="false" customHeight="true" outlineLevel="0" collapsed="false">
      <c r="A241" s="478"/>
      <c r="B241" s="481"/>
      <c r="C241" s="460"/>
      <c r="D241" s="70"/>
      <c r="E241" s="70"/>
      <c r="F241" s="70"/>
      <c r="G241" s="70"/>
      <c r="H241" s="70"/>
      <c r="I241" s="70"/>
      <c r="J241" s="70"/>
      <c r="K241" s="70"/>
      <c r="L241" s="70"/>
      <c r="M241" s="480"/>
      <c r="N241" s="1"/>
    </row>
    <row r="242" customFormat="false" ht="12.75" hidden="false" customHeight="true" outlineLevel="0" collapsed="false">
      <c r="A242" s="478"/>
      <c r="B242" s="481"/>
      <c r="C242" s="460"/>
      <c r="D242" s="70"/>
      <c r="E242" s="70"/>
      <c r="F242" s="70"/>
      <c r="G242" s="70"/>
      <c r="H242" s="70"/>
      <c r="I242" s="70"/>
      <c r="J242" s="70"/>
      <c r="K242" s="70"/>
      <c r="L242" s="70"/>
      <c r="M242" s="480"/>
      <c r="N242" s="1"/>
    </row>
    <row r="243" customFormat="false" ht="12.75" hidden="false" customHeight="true" outlineLevel="0" collapsed="false">
      <c r="A243" s="478"/>
      <c r="B243" s="481"/>
      <c r="C243" s="460"/>
      <c r="D243" s="70"/>
      <c r="E243" s="70"/>
      <c r="F243" s="70"/>
      <c r="G243" s="70"/>
      <c r="H243" s="70"/>
      <c r="I243" s="70"/>
      <c r="J243" s="70"/>
      <c r="K243" s="70"/>
      <c r="L243" s="70"/>
      <c r="M243" s="480"/>
      <c r="N243" s="1"/>
    </row>
    <row r="244" customFormat="false" ht="12.75" hidden="false" customHeight="true" outlineLevel="0" collapsed="false">
      <c r="A244" s="478"/>
      <c r="B244" s="482"/>
      <c r="C244" s="460"/>
      <c r="D244" s="70"/>
      <c r="E244" s="70"/>
      <c r="F244" s="70"/>
      <c r="G244" s="70"/>
      <c r="H244" s="70"/>
      <c r="I244" s="70"/>
      <c r="J244" s="70"/>
      <c r="K244" s="70"/>
      <c r="L244" s="70"/>
      <c r="M244" s="480"/>
      <c r="N244" s="1"/>
    </row>
    <row r="245" customFormat="false" ht="12.75" hidden="false" customHeight="true" outlineLevel="0" collapsed="false">
      <c r="A245" s="478"/>
      <c r="B245" s="482"/>
      <c r="C245" s="460"/>
      <c r="D245" s="70"/>
      <c r="E245" s="70"/>
      <c r="F245" s="70"/>
      <c r="G245" s="70"/>
      <c r="H245" s="70"/>
      <c r="I245" s="70"/>
      <c r="J245" s="70"/>
      <c r="K245" s="70"/>
      <c r="L245" s="70"/>
      <c r="M245" s="480"/>
      <c r="N245" s="1"/>
    </row>
    <row r="246" customFormat="false" ht="12.75" hidden="false" customHeight="true" outlineLevel="0" collapsed="false">
      <c r="A246" s="478"/>
      <c r="B246" s="482"/>
      <c r="C246" s="460"/>
      <c r="D246" s="70"/>
      <c r="E246" s="70"/>
      <c r="F246" s="70"/>
      <c r="G246" s="70"/>
      <c r="H246" s="70"/>
      <c r="I246" s="70"/>
      <c r="J246" s="70"/>
      <c r="K246" s="70"/>
      <c r="L246" s="70"/>
      <c r="M246" s="480"/>
      <c r="N246" s="1"/>
    </row>
    <row r="247" customFormat="false" ht="12.75" hidden="false" customHeight="true" outlineLevel="0" collapsed="false">
      <c r="A247" s="478"/>
      <c r="B247" s="482"/>
      <c r="C247" s="460"/>
      <c r="D247" s="70"/>
      <c r="E247" s="70"/>
      <c r="F247" s="70"/>
      <c r="G247" s="70"/>
      <c r="H247" s="70"/>
      <c r="I247" s="70"/>
      <c r="J247" s="70"/>
      <c r="K247" s="70"/>
      <c r="L247" s="70"/>
      <c r="M247" s="480"/>
      <c r="N247" s="1"/>
    </row>
    <row r="248" customFormat="false" ht="12.75" hidden="false" customHeight="true" outlineLevel="0" collapsed="false">
      <c r="A248" s="478"/>
      <c r="B248" s="482"/>
      <c r="C248" s="460"/>
      <c r="D248" s="70"/>
      <c r="E248" s="70"/>
      <c r="F248" s="70"/>
      <c r="G248" s="70"/>
      <c r="H248" s="70"/>
      <c r="I248" s="70"/>
      <c r="J248" s="70"/>
      <c r="K248" s="70"/>
      <c r="L248" s="70"/>
      <c r="M248" s="480"/>
      <c r="N248" s="1"/>
    </row>
    <row r="249" customFormat="false" ht="12.75" hidden="false" customHeight="true" outlineLevel="0" collapsed="false">
      <c r="A249" s="478"/>
      <c r="B249" s="482"/>
      <c r="C249" s="460"/>
      <c r="D249" s="70"/>
      <c r="E249" s="70"/>
      <c r="F249" s="70"/>
      <c r="G249" s="70"/>
      <c r="H249" s="70"/>
      <c r="I249" s="70"/>
      <c r="J249" s="70"/>
      <c r="K249" s="70"/>
      <c r="L249" s="70"/>
      <c r="M249" s="480"/>
      <c r="N249" s="1"/>
    </row>
    <row r="250" customFormat="false" ht="12.75" hidden="false" customHeight="true" outlineLevel="0" collapsed="false">
      <c r="A250" s="478"/>
      <c r="B250" s="483"/>
      <c r="C250" s="460"/>
      <c r="D250" s="70"/>
      <c r="E250" s="70"/>
      <c r="F250" s="70"/>
      <c r="G250" s="70"/>
      <c r="H250" s="70"/>
      <c r="I250" s="70"/>
      <c r="J250" s="70"/>
      <c r="K250" s="70"/>
      <c r="L250" s="467" t="s">
        <v>272</v>
      </c>
      <c r="M250" s="484" t="n">
        <f aca="false">SUM(M227:M249)</f>
        <v>0</v>
      </c>
      <c r="N250" s="1"/>
    </row>
    <row r="251" customFormat="false" ht="12.75" hidden="false" customHeight="true" outlineLevel="0" collapsed="false">
      <c r="A251" s="430"/>
      <c r="B251" s="432"/>
      <c r="C251" s="432"/>
      <c r="D251" s="432"/>
      <c r="E251" s="432"/>
      <c r="F251" s="432"/>
      <c r="G251" s="432"/>
      <c r="H251" s="432"/>
      <c r="I251" s="432"/>
      <c r="J251" s="432"/>
      <c r="K251" s="432"/>
      <c r="L251" s="432"/>
      <c r="M251" s="434"/>
      <c r="N251" s="1"/>
    </row>
    <row r="252" customFormat="false" ht="12.75" hidden="false" customHeight="true" outlineLevel="0" collapsed="false"/>
    <row r="253" customFormat="false" ht="12.75" hidden="false" customHeight="true" outlineLevel="0" collapsed="false"/>
    <row r="254" customFormat="false" ht="12.75" hidden="false" customHeight="true" outlineLevel="0" collapsed="false">
      <c r="D254" s="1"/>
      <c r="E254" s="1"/>
      <c r="F254" s="1"/>
      <c r="G254" s="213"/>
      <c r="H254" s="213"/>
    </row>
    <row r="255" customFormat="false" ht="12.75" hidden="false" customHeight="true" outlineLevel="0" collapsed="false">
      <c r="A255" s="485" t="s">
        <v>273</v>
      </c>
      <c r="B255" s="486"/>
      <c r="C255" s="486"/>
      <c r="D255" s="486"/>
      <c r="E255" s="486"/>
      <c r="F255" s="487"/>
      <c r="G255" s="213"/>
      <c r="H255" s="213"/>
      <c r="I255" s="213"/>
      <c r="J255" s="213"/>
      <c r="K255" s="213"/>
      <c r="L255" s="213"/>
      <c r="M255" s="213"/>
      <c r="N255" s="213"/>
      <c r="O255" s="213"/>
    </row>
    <row r="256" customFormat="false" ht="12.75" hidden="false" customHeight="true" outlineLevel="0" collapsed="false">
      <c r="A256" s="488" t="s">
        <v>274</v>
      </c>
      <c r="B256" s="489" t="s">
        <v>265</v>
      </c>
      <c r="C256" s="490" t="s">
        <v>270</v>
      </c>
      <c r="D256" s="491" t="s">
        <v>271</v>
      </c>
      <c r="E256" s="491"/>
      <c r="F256" s="492" t="s">
        <v>264</v>
      </c>
      <c r="G256" s="493"/>
      <c r="H256" s="493"/>
      <c r="I256" s="213"/>
      <c r="J256" s="213"/>
      <c r="K256" s="213"/>
      <c r="L256" s="213"/>
      <c r="M256" s="213"/>
      <c r="N256" s="213"/>
      <c r="O256" s="213"/>
    </row>
    <row r="257" customFormat="false" ht="12.75" hidden="false" customHeight="true" outlineLevel="0" collapsed="false">
      <c r="A257" s="494"/>
      <c r="B257" s="165"/>
      <c r="C257" s="495"/>
      <c r="D257" s="70"/>
      <c r="E257" s="496"/>
      <c r="F257" s="497"/>
      <c r="G257" s="493"/>
      <c r="H257" s="493"/>
      <c r="I257" s="493"/>
      <c r="J257" s="493"/>
      <c r="K257" s="493"/>
      <c r="L257" s="493"/>
      <c r="M257" s="493"/>
      <c r="N257" s="493"/>
      <c r="O257" s="493"/>
    </row>
    <row r="258" customFormat="false" ht="12.75" hidden="false" customHeight="true" outlineLevel="0" collapsed="false">
      <c r="A258" s="494"/>
      <c r="B258" s="165"/>
      <c r="C258" s="213"/>
      <c r="D258" s="246"/>
      <c r="E258" s="496"/>
      <c r="F258" s="498"/>
      <c r="G258" s="213"/>
      <c r="H258" s="213"/>
      <c r="I258" s="493"/>
      <c r="J258" s="493"/>
      <c r="K258" s="493"/>
      <c r="L258" s="493"/>
      <c r="M258" s="493"/>
      <c r="N258" s="493"/>
      <c r="O258" s="493"/>
    </row>
    <row r="259" customFormat="false" ht="12.75" hidden="false" customHeight="true" outlineLevel="0" collapsed="false">
      <c r="A259" s="494"/>
      <c r="B259" s="165"/>
      <c r="C259" s="213"/>
      <c r="D259" s="246"/>
      <c r="E259" s="496"/>
      <c r="F259" s="499"/>
      <c r="G259" s="213"/>
      <c r="H259" s="213"/>
      <c r="I259" s="213"/>
      <c r="J259" s="213"/>
      <c r="K259" s="213"/>
      <c r="L259" s="213"/>
      <c r="M259" s="213"/>
      <c r="N259" s="213"/>
      <c r="O259" s="213"/>
    </row>
    <row r="260" customFormat="false" ht="12.75" hidden="false" customHeight="true" outlineLevel="0" collapsed="false">
      <c r="A260" s="494"/>
      <c r="B260" s="165"/>
      <c r="C260" s="213"/>
      <c r="D260" s="246"/>
      <c r="E260" s="496"/>
      <c r="F260" s="499"/>
      <c r="G260" s="213"/>
      <c r="H260" s="213"/>
      <c r="I260" s="213"/>
      <c r="J260" s="213"/>
      <c r="K260" s="213"/>
      <c r="L260" s="213"/>
      <c r="M260" s="213"/>
      <c r="N260" s="213"/>
      <c r="O260" s="213"/>
    </row>
    <row r="261" customFormat="false" ht="12.75" hidden="false" customHeight="true" outlineLevel="0" collapsed="false">
      <c r="A261" s="494"/>
      <c r="B261" s="165"/>
      <c r="C261" s="213"/>
      <c r="D261" s="246"/>
      <c r="E261" s="496"/>
      <c r="F261" s="499"/>
      <c r="G261" s="213"/>
      <c r="H261" s="213"/>
      <c r="I261" s="213"/>
      <c r="J261" s="213"/>
      <c r="K261" s="213"/>
      <c r="L261" s="213"/>
      <c r="M261" s="213"/>
      <c r="N261" s="213"/>
      <c r="O261" s="213"/>
    </row>
    <row r="262" customFormat="false" ht="12.75" hidden="false" customHeight="true" outlineLevel="0" collapsed="false">
      <c r="A262" s="494"/>
      <c r="B262" s="165"/>
      <c r="C262" s="213"/>
      <c r="D262" s="246"/>
      <c r="E262" s="496"/>
      <c r="F262" s="499"/>
      <c r="G262" s="213"/>
      <c r="H262" s="213"/>
      <c r="I262" s="213"/>
      <c r="J262" s="213"/>
      <c r="K262" s="213"/>
      <c r="L262" s="213"/>
      <c r="M262" s="213"/>
      <c r="N262" s="213"/>
      <c r="O262" s="213"/>
    </row>
    <row r="263" customFormat="false" ht="12.75" hidden="false" customHeight="true" outlineLevel="0" collapsed="false">
      <c r="A263" s="494"/>
      <c r="B263" s="165"/>
      <c r="C263" s="213"/>
      <c r="D263" s="246"/>
      <c r="E263" s="496"/>
      <c r="F263" s="499"/>
      <c r="G263" s="213"/>
      <c r="H263" s="213"/>
      <c r="I263" s="213"/>
      <c r="J263" s="213"/>
      <c r="K263" s="213"/>
      <c r="L263" s="213"/>
      <c r="M263" s="213"/>
      <c r="N263" s="213"/>
      <c r="O263" s="213"/>
    </row>
    <row r="264" customFormat="false" ht="12.75" hidden="false" customHeight="true" outlineLevel="0" collapsed="false">
      <c r="A264" s="494"/>
      <c r="B264" s="165"/>
      <c r="C264" s="213"/>
      <c r="D264" s="246"/>
      <c r="E264" s="496"/>
      <c r="F264" s="499"/>
      <c r="G264" s="213"/>
      <c r="H264" s="213"/>
      <c r="I264" s="213"/>
      <c r="J264" s="213"/>
      <c r="K264" s="213"/>
      <c r="L264" s="213"/>
      <c r="M264" s="213"/>
      <c r="N264" s="213"/>
      <c r="O264" s="213"/>
    </row>
    <row r="265" customFormat="false" ht="12.75" hidden="false" customHeight="true" outlineLevel="0" collapsed="false">
      <c r="A265" s="494"/>
      <c r="B265" s="165"/>
      <c r="C265" s="213"/>
      <c r="D265" s="246"/>
      <c r="E265" s="496"/>
      <c r="F265" s="499"/>
      <c r="G265" s="213"/>
      <c r="H265" s="213"/>
      <c r="I265" s="213"/>
      <c r="J265" s="213"/>
      <c r="K265" s="213"/>
      <c r="L265" s="213"/>
      <c r="M265" s="213"/>
      <c r="N265" s="213"/>
      <c r="O265" s="213"/>
    </row>
    <row r="266" customFormat="false" ht="12.75" hidden="false" customHeight="true" outlineLevel="0" collapsed="false">
      <c r="A266" s="494"/>
      <c r="B266" s="165"/>
      <c r="C266" s="213"/>
      <c r="D266" s="246"/>
      <c r="E266" s="496"/>
      <c r="F266" s="499"/>
      <c r="G266" s="213"/>
      <c r="H266" s="213"/>
      <c r="I266" s="213"/>
      <c r="J266" s="213"/>
      <c r="K266" s="213"/>
      <c r="L266" s="213"/>
      <c r="M266" s="213"/>
      <c r="N266" s="213"/>
      <c r="O266" s="213"/>
    </row>
    <row r="267" customFormat="false" ht="12.75" hidden="false" customHeight="true" outlineLevel="0" collapsed="false">
      <c r="A267" s="494"/>
      <c r="B267" s="165"/>
      <c r="C267" s="213"/>
      <c r="D267" s="246"/>
      <c r="E267" s="496"/>
      <c r="F267" s="499"/>
      <c r="G267" s="213"/>
      <c r="H267" s="213"/>
      <c r="I267" s="213"/>
      <c r="J267" s="213"/>
      <c r="K267" s="213"/>
      <c r="L267" s="213"/>
      <c r="M267" s="213"/>
      <c r="N267" s="213"/>
      <c r="O267" s="213"/>
    </row>
    <row r="268" customFormat="false" ht="12.75" hidden="false" customHeight="true" outlineLevel="0" collapsed="false">
      <c r="A268" s="494"/>
      <c r="B268" s="165"/>
      <c r="C268" s="213"/>
      <c r="D268" s="246"/>
      <c r="E268" s="496"/>
      <c r="F268" s="499"/>
      <c r="G268" s="213"/>
      <c r="H268" s="213"/>
      <c r="I268" s="213"/>
      <c r="J268" s="213"/>
      <c r="K268" s="213"/>
      <c r="L268" s="213"/>
      <c r="M268" s="213"/>
      <c r="N268" s="213"/>
      <c r="O268" s="213"/>
    </row>
    <row r="269" customFormat="false" ht="12.75" hidden="false" customHeight="true" outlineLevel="0" collapsed="false">
      <c r="A269" s="494"/>
      <c r="B269" s="165"/>
      <c r="C269" s="213"/>
      <c r="D269" s="246"/>
      <c r="E269" s="496"/>
      <c r="F269" s="499"/>
      <c r="G269" s="213"/>
      <c r="H269" s="213"/>
      <c r="I269" s="213"/>
      <c r="J269" s="213"/>
      <c r="K269" s="213"/>
      <c r="L269" s="213"/>
      <c r="M269" s="213"/>
      <c r="N269" s="213"/>
      <c r="O269" s="213"/>
    </row>
    <row r="270" customFormat="false" ht="12.75" hidden="false" customHeight="true" outlineLevel="0" collapsed="false">
      <c r="A270" s="494"/>
      <c r="B270" s="165"/>
      <c r="C270" s="213"/>
      <c r="D270" s="246"/>
      <c r="E270" s="496"/>
      <c r="F270" s="499"/>
      <c r="G270" s="213"/>
      <c r="H270" s="213"/>
      <c r="I270" s="213"/>
      <c r="J270" s="213"/>
      <c r="K270" s="213"/>
      <c r="L270" s="213"/>
      <c r="M270" s="213"/>
      <c r="N270" s="213"/>
      <c r="O270" s="213"/>
    </row>
    <row r="271" customFormat="false" ht="12.75" hidden="false" customHeight="true" outlineLevel="0" collapsed="false">
      <c r="A271" s="494"/>
      <c r="B271" s="165"/>
      <c r="C271" s="213"/>
      <c r="D271" s="246"/>
      <c r="E271" s="496"/>
      <c r="F271" s="499"/>
      <c r="G271" s="213"/>
      <c r="H271" s="213"/>
      <c r="I271" s="213"/>
      <c r="J271" s="213"/>
      <c r="K271" s="213"/>
      <c r="L271" s="213"/>
      <c r="M271" s="213"/>
      <c r="N271" s="213"/>
      <c r="O271" s="213"/>
    </row>
    <row r="272" customFormat="false" ht="12.75" hidden="false" customHeight="true" outlineLevel="0" collapsed="false">
      <c r="A272" s="494"/>
      <c r="B272" s="165"/>
      <c r="C272" s="213"/>
      <c r="D272" s="246"/>
      <c r="E272" s="496"/>
      <c r="F272" s="499"/>
      <c r="G272" s="213"/>
      <c r="H272" s="213"/>
      <c r="I272" s="213"/>
      <c r="J272" s="213"/>
      <c r="K272" s="213"/>
      <c r="L272" s="213"/>
      <c r="M272" s="213"/>
      <c r="N272" s="213"/>
      <c r="O272" s="213"/>
    </row>
    <row r="273" customFormat="false" ht="12.75" hidden="false" customHeight="true" outlineLevel="0" collapsed="false">
      <c r="A273" s="494"/>
      <c r="B273" s="165"/>
      <c r="C273" s="213"/>
      <c r="D273" s="246"/>
      <c r="E273" s="496"/>
      <c r="F273" s="499"/>
      <c r="G273" s="213"/>
      <c r="H273" s="213"/>
      <c r="I273" s="213"/>
      <c r="J273" s="213"/>
      <c r="K273" s="213"/>
      <c r="L273" s="213"/>
      <c r="M273" s="213"/>
      <c r="N273" s="213"/>
      <c r="O273" s="213"/>
    </row>
    <row r="274" customFormat="false" ht="12.75" hidden="false" customHeight="true" outlineLevel="0" collapsed="false">
      <c r="A274" s="494"/>
      <c r="B274" s="165"/>
      <c r="C274" s="213"/>
      <c r="D274" s="246"/>
      <c r="E274" s="496"/>
      <c r="F274" s="499"/>
      <c r="G274" s="213"/>
      <c r="H274" s="213"/>
      <c r="I274" s="213"/>
      <c r="J274" s="213"/>
      <c r="K274" s="213"/>
      <c r="L274" s="213"/>
      <c r="M274" s="213"/>
      <c r="N274" s="213"/>
      <c r="O274" s="213"/>
    </row>
    <row r="275" customFormat="false" ht="12.75" hidden="false" customHeight="true" outlineLevel="0" collapsed="false">
      <c r="A275" s="494"/>
      <c r="B275" s="165"/>
      <c r="C275" s="213"/>
      <c r="D275" s="213"/>
      <c r="E275" s="467" t="s">
        <v>275</v>
      </c>
      <c r="F275" s="500" t="n">
        <f aca="false">SUM(F257:F274)</f>
        <v>0</v>
      </c>
      <c r="G275" s="213"/>
      <c r="H275" s="213"/>
      <c r="I275" s="213"/>
      <c r="J275" s="213"/>
      <c r="K275" s="213"/>
      <c r="L275" s="213"/>
      <c r="M275" s="213"/>
      <c r="N275" s="213"/>
      <c r="O275" s="213"/>
    </row>
    <row r="276" customFormat="false" ht="12.75" hidden="false" customHeight="true" outlineLevel="0" collapsed="false">
      <c r="A276" s="501"/>
      <c r="B276" s="502"/>
      <c r="C276" s="503"/>
      <c r="D276" s="503"/>
      <c r="E276" s="504"/>
      <c r="F276" s="505"/>
      <c r="I276" s="213"/>
      <c r="J276" s="213"/>
      <c r="K276" s="213"/>
      <c r="L276" s="213"/>
      <c r="M276" s="213"/>
      <c r="N276" s="213"/>
      <c r="O276" s="213"/>
    </row>
    <row r="277" customFormat="false" ht="12.75" hidden="false" customHeight="true" outlineLevel="0" collapsed="false"/>
  </sheetData>
  <mergeCells count="11">
    <mergeCell ref="G6:H6"/>
    <mergeCell ref="F14:I14"/>
    <mergeCell ref="F34:G34"/>
    <mergeCell ref="A67:B67"/>
    <mergeCell ref="A120:B120"/>
    <mergeCell ref="C131:D131"/>
    <mergeCell ref="E131:G131"/>
    <mergeCell ref="D185:J185"/>
    <mergeCell ref="E186:I186"/>
    <mergeCell ref="D226:L226"/>
    <mergeCell ref="D256:E256"/>
  </mergeCells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K38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109" width="3.14"/>
    <col collapsed="false" customWidth="true" hidden="false" outlineLevel="0" max="2" min="2" style="0" width="21.84"/>
    <col collapsed="false" customWidth="true" hidden="false" outlineLevel="0" max="3" min="3" style="110" width="11.56"/>
    <col collapsed="false" customWidth="true" hidden="false" outlineLevel="0" max="4" min="4" style="110" width="13.14"/>
    <col collapsed="false" customWidth="true" hidden="false" outlineLevel="0" max="5" min="5" style="110" width="13.28"/>
    <col collapsed="false" customWidth="true" hidden="false" outlineLevel="0" max="6" min="6" style="110" width="11.56"/>
    <col collapsed="false" customWidth="true" hidden="false" outlineLevel="0" max="7" min="7" style="111" width="2.42"/>
    <col collapsed="false" customWidth="true" hidden="false" outlineLevel="0" max="8" min="8" style="110" width="21.84"/>
    <col collapsed="false" customWidth="true" hidden="false" outlineLevel="0" max="9" min="9" style="0" width="10.71"/>
    <col collapsed="false" customWidth="true" hidden="false" outlineLevel="0" max="10" min="10" style="0" width="14.99"/>
    <col collapsed="false" customWidth="true" hidden="false" outlineLevel="0" max="11" min="11" style="0" width="2.99"/>
  </cols>
  <sheetData>
    <row r="1" customFormat="false" ht="23.25" hidden="false" customHeight="true" outlineLevel="0" collapsed="false">
      <c r="B1" s="109"/>
      <c r="C1" s="112" t="s">
        <v>78</v>
      </c>
      <c r="D1" s="111"/>
      <c r="E1" s="111"/>
      <c r="F1" s="111"/>
      <c r="H1" s="113" t="s">
        <v>79</v>
      </c>
      <c r="I1" s="113"/>
      <c r="J1" s="109"/>
      <c r="K1" s="109"/>
    </row>
    <row r="2" customFormat="false" ht="12.75" hidden="false" customHeight="false" outlineLevel="0" collapsed="false">
      <c r="B2" s="114"/>
      <c r="C2" s="115" t="s">
        <v>80</v>
      </c>
      <c r="D2" s="115" t="s">
        <v>81</v>
      </c>
      <c r="E2" s="115" t="s">
        <v>82</v>
      </c>
      <c r="F2" s="115" t="s">
        <v>83</v>
      </c>
      <c r="H2" s="116"/>
      <c r="I2" s="115" t="s">
        <v>80</v>
      </c>
      <c r="J2" s="117" t="s">
        <v>82</v>
      </c>
      <c r="K2" s="109"/>
    </row>
    <row r="3" customFormat="false" ht="12.75" hidden="false" customHeight="false" outlineLevel="0" collapsed="false">
      <c r="B3" s="0" t="s">
        <v>84</v>
      </c>
      <c r="C3" s="118" t="n">
        <f aca="false">'WSCC-N'!$B$69</f>
        <v>0</v>
      </c>
      <c r="D3" s="110" t="n">
        <f aca="false">HLOOKUP('WSCC-N'!$B$5,'WSCC-N'!$H$65:$AL$68,4)</f>
        <v>0</v>
      </c>
      <c r="E3" s="110" t="n">
        <f aca="false">'WSCC-N'!$B$68</f>
        <v>0</v>
      </c>
      <c r="F3" s="118" t="n">
        <f aca="false">D3+E3</f>
        <v>0</v>
      </c>
      <c r="H3" s="0" t="s">
        <v>84</v>
      </c>
      <c r="I3" s="118" t="n">
        <f aca="false">'WSCC-N'!$B$69</f>
        <v>0</v>
      </c>
      <c r="J3" s="118" t="n">
        <f aca="false">'WSCC-N'!$B$68</f>
        <v>0</v>
      </c>
      <c r="K3" s="109"/>
    </row>
    <row r="4" customFormat="false" ht="12.75" hidden="false" customHeight="false" outlineLevel="0" collapsed="false">
      <c r="B4" s="0" t="s">
        <v>85</v>
      </c>
      <c r="C4" s="118" t="n">
        <f aca="false">'WSCC-S'!$B$69</f>
        <v>0</v>
      </c>
      <c r="D4" s="110" t="n">
        <f aca="false">HLOOKUP('WSCC-S'!$B$5,'WSCC-S'!$H$65:$AL$68,4)</f>
        <v>0</v>
      </c>
      <c r="E4" s="110" t="n">
        <f aca="false">'WSCC-S'!$B$68</f>
        <v>0</v>
      </c>
      <c r="F4" s="118" t="n">
        <f aca="false">D4+E4</f>
        <v>0</v>
      </c>
      <c r="H4" s="0" t="s">
        <v>85</v>
      </c>
      <c r="I4" s="118" t="n">
        <f aca="false">'WSCC-S'!$B$69</f>
        <v>0</v>
      </c>
      <c r="J4" s="118" t="n">
        <f aca="false">'WSCC-S'!$B$68</f>
        <v>0</v>
      </c>
      <c r="K4" s="109"/>
    </row>
    <row r="5" customFormat="false" ht="12.75" hidden="false" customHeight="false" outlineLevel="0" collapsed="false">
      <c r="B5" s="0" t="s">
        <v>86</v>
      </c>
      <c r="C5" s="118" t="n">
        <f aca="false">'MID-COLUMBIA'!$B$69</f>
        <v>0</v>
      </c>
      <c r="D5" s="110" t="n">
        <f aca="false">HLOOKUP('MID-COLUMBIA'!$B$5,'MID-COLUMBIA'!$H$65:$AL$68,4)</f>
        <v>0</v>
      </c>
      <c r="E5" s="110" t="n">
        <f aca="false">'MID-COLUMBIA'!$B$68</f>
        <v>0</v>
      </c>
      <c r="F5" s="118" t="n">
        <f aca="false">D5+E5</f>
        <v>0</v>
      </c>
      <c r="H5" s="0" t="s">
        <v>86</v>
      </c>
      <c r="I5" s="118" t="n">
        <f aca="false">'MID-COLUMBIA'!$B$69</f>
        <v>0</v>
      </c>
      <c r="J5" s="118" t="n">
        <f aca="false">'MID-COLUMBIA'!$B$68</f>
        <v>0</v>
      </c>
      <c r="K5" s="109"/>
    </row>
    <row r="6" customFormat="false" ht="12.75" hidden="false" customHeight="false" outlineLevel="0" collapsed="false">
      <c r="B6" s="0" t="s">
        <v>87</v>
      </c>
      <c r="C6" s="118" t="n">
        <f aca="false">NP15!$B$69</f>
        <v>0</v>
      </c>
      <c r="D6" s="110" t="n">
        <f aca="false">HLOOKUP(NP15!$B$5,NP15!$H$65:$AL$68,4)</f>
        <v>-998000</v>
      </c>
      <c r="E6" s="110" t="n">
        <f aca="false">NP15!$B$68</f>
        <v>0</v>
      </c>
      <c r="F6" s="118" t="n">
        <f aca="false">D6+E6</f>
        <v>-998000</v>
      </c>
      <c r="H6" s="0" t="s">
        <v>87</v>
      </c>
      <c r="I6" s="118" t="n">
        <f aca="false">NP15!$B$69</f>
        <v>0</v>
      </c>
      <c r="J6" s="118" t="n">
        <f aca="false">NP15!$B$68</f>
        <v>0</v>
      </c>
      <c r="K6" s="109"/>
    </row>
    <row r="7" customFormat="false" ht="12.75" hidden="false" customHeight="false" outlineLevel="0" collapsed="false">
      <c r="B7" s="0" t="s">
        <v>88</v>
      </c>
      <c r="C7" s="118" t="n">
        <f aca="false">SP15!$B$69</f>
        <v>0</v>
      </c>
      <c r="D7" s="110" t="n">
        <f aca="false">HLOOKUP(SP15!$B$5,SP15!$H$65:$AL$68,4)</f>
        <v>1670100</v>
      </c>
      <c r="E7" s="110" t="n">
        <f aca="false">SP15!$B$68</f>
        <v>0</v>
      </c>
      <c r="F7" s="118" t="n">
        <f aca="false">D7+E7</f>
        <v>1670100</v>
      </c>
      <c r="H7" s="0" t="s">
        <v>88</v>
      </c>
      <c r="I7" s="118" t="n">
        <f aca="false">SP15!$B$69</f>
        <v>0</v>
      </c>
      <c r="J7" s="118" t="n">
        <f aca="false">SP15!$B$68</f>
        <v>0</v>
      </c>
      <c r="K7" s="109"/>
    </row>
    <row r="8" customFormat="false" ht="12.75" hidden="false" customHeight="false" outlineLevel="0" collapsed="false">
      <c r="B8" s="0" t="s">
        <v>89</v>
      </c>
      <c r="C8" s="118" t="n">
        <f aca="false">ZP26!$B$69</f>
        <v>0</v>
      </c>
      <c r="D8" s="110" t="n">
        <f aca="false">HLOOKUP(ZP26!$B$5,ZP26!$H$65:$AL$68,4)</f>
        <v>0</v>
      </c>
      <c r="E8" s="110" t="n">
        <f aca="false">ZP26!$B$68</f>
        <v>0</v>
      </c>
      <c r="F8" s="118" t="n">
        <f aca="false">D8+E8</f>
        <v>0</v>
      </c>
      <c r="H8" s="0" t="s">
        <v>89</v>
      </c>
      <c r="I8" s="118" t="n">
        <f aca="false">ZP26!$B$69</f>
        <v>0</v>
      </c>
      <c r="J8" s="118" t="n">
        <f aca="false">ZP26!$B$68</f>
        <v>0</v>
      </c>
      <c r="K8" s="109"/>
    </row>
    <row r="9" customFormat="false" ht="12.75" hidden="false" customHeight="false" outlineLevel="0" collapsed="false">
      <c r="B9" s="0" t="s">
        <v>90</v>
      </c>
      <c r="C9" s="118" t="n">
        <f aca="false">NONCEC!$B$69</f>
        <v>0</v>
      </c>
      <c r="D9" s="110" t="n">
        <f aca="false">HLOOKUP(NONCEC!$B$5,NONCEC!$H$65:$AL$68,4)</f>
        <v>0</v>
      </c>
      <c r="E9" s="110" t="n">
        <f aca="false">NONCEC!$B$68</f>
        <v>0</v>
      </c>
      <c r="F9" s="118" t="n">
        <f aca="false">D9+E9</f>
        <v>0</v>
      </c>
      <c r="H9" s="0" t="s">
        <v>90</v>
      </c>
      <c r="I9" s="118" t="n">
        <f aca="false">NONCEC!$B$69</f>
        <v>0</v>
      </c>
      <c r="J9" s="118" t="n">
        <f aca="false">NONCEC!$B$68</f>
        <v>0</v>
      </c>
      <c r="K9" s="109"/>
    </row>
    <row r="10" customFormat="false" ht="12.75" hidden="false" customHeight="false" outlineLevel="0" collapsed="false">
      <c r="B10" s="0" t="s">
        <v>91</v>
      </c>
      <c r="C10" s="118" t="n">
        <f aca="false">CLEAN!$B$69</f>
        <v>0</v>
      </c>
      <c r="D10" s="110" t="n">
        <f aca="false">HLOOKUP(CLEAN!$B$5,CLEAN!$H$65:$AL$68,4)</f>
        <v>0</v>
      </c>
      <c r="E10" s="110" t="n">
        <f aca="false">CLEAN!$B$68</f>
        <v>0</v>
      </c>
      <c r="F10" s="118" t="n">
        <f aca="false">D10+E10</f>
        <v>0</v>
      </c>
      <c r="H10" s="0" t="s">
        <v>91</v>
      </c>
      <c r="I10" s="118" t="n">
        <f aca="false">CLEAN!$B$69</f>
        <v>0</v>
      </c>
      <c r="J10" s="118" t="n">
        <f aca="false">CLEAN!$B$68</f>
        <v>0</v>
      </c>
      <c r="K10" s="109"/>
    </row>
    <row r="11" customFormat="false" ht="12.75" hidden="false" customHeight="false" outlineLevel="0" collapsed="false">
      <c r="B11" s="0" t="s">
        <v>92</v>
      </c>
      <c r="C11" s="118" t="n">
        <f aca="false">ROCKIES!$B$69</f>
        <v>0</v>
      </c>
      <c r="D11" s="110" t="n">
        <f aca="false">HLOOKUP(ROCKIES!$B$5,ROCKIES!$H$65:$AL$68,4)</f>
        <v>0</v>
      </c>
      <c r="E11" s="110" t="n">
        <f aca="false">ROCKIES!$B$68</f>
        <v>0</v>
      </c>
      <c r="F11" s="118" t="n">
        <f aca="false">D11+E11</f>
        <v>0</v>
      </c>
      <c r="H11" s="0" t="s">
        <v>92</v>
      </c>
      <c r="I11" s="118" t="n">
        <f aca="false">ROCKIES!$B$69</f>
        <v>0</v>
      </c>
      <c r="J11" s="118" t="n">
        <f aca="false">ROCKIES!$B$68</f>
        <v>0</v>
      </c>
      <c r="K11" s="109"/>
    </row>
    <row r="12" customFormat="false" ht="12.75" hidden="true" customHeight="false" outlineLevel="0" collapsed="false">
      <c r="B12" s="0" t="s">
        <v>93</v>
      </c>
      <c r="C12" s="118" t="e">
        <f aca="false">#REF!</f>
        <v>#REF!</v>
      </c>
      <c r="D12" s="110" t="e">
        <f aca="false">HLOOKUP(#REF!,#REF!,4)</f>
        <v>#REF!</v>
      </c>
      <c r="E12" s="110" t="e">
        <f aca="false">#REF!</f>
        <v>#REF!</v>
      </c>
      <c r="F12" s="118" t="e">
        <f aca="false">D12+E12</f>
        <v>#REF!</v>
      </c>
      <c r="H12" s="0" t="s">
        <v>93</v>
      </c>
      <c r="I12" s="118" t="e">
        <f aca="false">#REF!</f>
        <v>#REF!</v>
      </c>
      <c r="J12" s="118" t="e">
        <f aca="false">#REF!</f>
        <v>#REF!</v>
      </c>
      <c r="K12" s="109"/>
    </row>
    <row r="13" customFormat="false" ht="12.75" hidden="true" customHeight="false" outlineLevel="0" collapsed="false">
      <c r="B13" s="0" t="s">
        <v>94</v>
      </c>
      <c r="C13" s="118" t="e">
        <f aca="false">#REF!</f>
        <v>#REF!</v>
      </c>
      <c r="D13" s="110" t="e">
        <f aca="false">HLOOKUP(#REF!,#REF!,4)</f>
        <v>#REF!</v>
      </c>
      <c r="E13" s="110" t="e">
        <f aca="false">#REF!</f>
        <v>#REF!</v>
      </c>
      <c r="F13" s="118" t="e">
        <f aca="false">D13+E13</f>
        <v>#REF!</v>
      </c>
      <c r="H13" s="0" t="s">
        <v>94</v>
      </c>
      <c r="I13" s="118" t="e">
        <f aca="false">#REF!</f>
        <v>#REF!</v>
      </c>
      <c r="J13" s="118" t="e">
        <f aca="false">#REF!</f>
        <v>#REF!</v>
      </c>
      <c r="K13" s="109"/>
    </row>
    <row r="14" customFormat="false" ht="12.75" hidden="true" customHeight="false" outlineLevel="0" collapsed="false">
      <c r="B14" s="0" t="s">
        <v>95</v>
      </c>
      <c r="C14" s="118" t="e">
        <f aca="false">#REF!</f>
        <v>#REF!</v>
      </c>
      <c r="D14" s="110" t="e">
        <f aca="false">HLOOKUP(#REF!,#REF!,4)</f>
        <v>#REF!</v>
      </c>
      <c r="E14" s="110" t="e">
        <f aca="false">#REF!</f>
        <v>#REF!</v>
      </c>
      <c r="F14" s="118" t="e">
        <f aca="false">D14+E14</f>
        <v>#REF!</v>
      </c>
      <c r="H14" s="0" t="s">
        <v>95</v>
      </c>
      <c r="I14" s="118" t="e">
        <f aca="false">#REF!</f>
        <v>#REF!</v>
      </c>
      <c r="J14" s="118" t="e">
        <f aca="false">#REF!</f>
        <v>#REF!</v>
      </c>
      <c r="K14" s="109"/>
    </row>
    <row r="15" customFormat="false" ht="12.75" hidden="true" customHeight="false" outlineLevel="0" collapsed="false">
      <c r="B15" s="0" t="s">
        <v>96</v>
      </c>
      <c r="C15" s="118" t="e">
        <f aca="false">#REF!</f>
        <v>#REF!</v>
      </c>
      <c r="D15" s="110" t="e">
        <f aca="false">HLOOKUP(#REF!,#REF!,4)</f>
        <v>#REF!</v>
      </c>
      <c r="E15" s="110" t="e">
        <f aca="false">#REF!</f>
        <v>#REF!</v>
      </c>
      <c r="F15" s="118" t="e">
        <f aca="false">D15+E15</f>
        <v>#REF!</v>
      </c>
      <c r="H15" s="0"/>
      <c r="I15" s="118" t="e">
        <f aca="false">#REF!</f>
        <v>#REF!</v>
      </c>
      <c r="J15" s="118" t="e">
        <f aca="false">#REF!</f>
        <v>#REF!</v>
      </c>
      <c r="K15" s="109"/>
    </row>
    <row r="16" customFormat="false" ht="12.75" hidden="true" customHeight="false" outlineLevel="0" collapsed="false">
      <c r="B16" s="0" t="s">
        <v>97</v>
      </c>
      <c r="C16" s="118" t="e">
        <f aca="false">#REF!</f>
        <v>#REF!</v>
      </c>
      <c r="D16" s="110" t="e">
        <f aca="false">HLOOKUP(#REF!,#REF!,4)</f>
        <v>#REF!</v>
      </c>
      <c r="E16" s="110" t="e">
        <f aca="false">#REF!</f>
        <v>#REF!</v>
      </c>
      <c r="F16" s="118" t="e">
        <f aca="false">D16+E16</f>
        <v>#REF!</v>
      </c>
      <c r="H16" s="0" t="s">
        <v>97</v>
      </c>
      <c r="I16" s="118" t="e">
        <f aca="false">#REF!</f>
        <v>#REF!</v>
      </c>
      <c r="J16" s="118" t="e">
        <f aca="false">#REF!</f>
        <v>#REF!</v>
      </c>
      <c r="K16" s="109"/>
    </row>
    <row r="17" customFormat="false" ht="12.75" hidden="true" customHeight="false" outlineLevel="0" collapsed="false">
      <c r="B17" s="0" t="s">
        <v>98</v>
      </c>
      <c r="C17" s="118" t="e">
        <f aca="false">#REF!</f>
        <v>#REF!</v>
      </c>
      <c r="D17" s="110" t="e">
        <f aca="false">HLOOKUP(#REF!,#REF!,4)</f>
        <v>#REF!</v>
      </c>
      <c r="E17" s="110" t="e">
        <f aca="false">#REF!</f>
        <v>#REF!</v>
      </c>
      <c r="F17" s="118" t="e">
        <f aca="false">D17+E17</f>
        <v>#REF!</v>
      </c>
      <c r="H17" s="0" t="s">
        <v>98</v>
      </c>
      <c r="I17" s="118" t="e">
        <f aca="false">#REF!</f>
        <v>#REF!</v>
      </c>
      <c r="J17" s="118" t="e">
        <f aca="false">#REF!</f>
        <v>#REF!</v>
      </c>
      <c r="K17" s="109"/>
    </row>
    <row r="18" customFormat="false" ht="12.75" hidden="true" customHeight="false" outlineLevel="0" collapsed="false">
      <c r="B18" s="0" t="s">
        <v>99</v>
      </c>
      <c r="C18" s="118" t="e">
        <f aca="false">#REF!</f>
        <v>#REF!</v>
      </c>
      <c r="D18" s="110" t="e">
        <f aca="false">HLOOKUP(#REF!,#REF!,4)</f>
        <v>#REF!</v>
      </c>
      <c r="E18" s="110" t="e">
        <f aca="false">#REF!</f>
        <v>#REF!</v>
      </c>
      <c r="F18" s="118" t="e">
        <f aca="false">D18+E18</f>
        <v>#REF!</v>
      </c>
      <c r="H18" s="0" t="s">
        <v>99</v>
      </c>
      <c r="I18" s="118" t="e">
        <f aca="false">#REF!</f>
        <v>#REF!</v>
      </c>
      <c r="J18" s="118" t="e">
        <f aca="false">#REF!</f>
        <v>#REF!</v>
      </c>
      <c r="K18" s="109"/>
    </row>
    <row r="19" customFormat="false" ht="12.75" hidden="true" customHeight="false" outlineLevel="0" collapsed="false">
      <c r="B19" s="0" t="s">
        <v>100</v>
      </c>
      <c r="C19" s="118" t="e">
        <f aca="false">#REF!</f>
        <v>#REF!</v>
      </c>
      <c r="D19" s="110" t="e">
        <f aca="false">HLOOKUP(#REF!,#REF!,4)</f>
        <v>#REF!</v>
      </c>
      <c r="E19" s="110" t="e">
        <f aca="false">#REF!</f>
        <v>#REF!</v>
      </c>
      <c r="F19" s="118" t="e">
        <f aca="false">D19+E19</f>
        <v>#REF!</v>
      </c>
      <c r="H19" s="0" t="s">
        <v>100</v>
      </c>
      <c r="I19" s="118" t="e">
        <f aca="false">#REF!</f>
        <v>#REF!</v>
      </c>
      <c r="J19" s="118" t="e">
        <f aca="false">#REF!</f>
        <v>#REF!</v>
      </c>
      <c r="K19" s="109"/>
    </row>
    <row r="20" customFormat="false" ht="12.75" hidden="false" customHeight="false" outlineLevel="0" collapsed="false">
      <c r="B20" s="109"/>
      <c r="C20" s="111"/>
      <c r="D20" s="111"/>
      <c r="E20" s="111"/>
      <c r="F20" s="111"/>
      <c r="H20" s="111"/>
      <c r="I20" s="109"/>
      <c r="J20" s="109"/>
      <c r="K20" s="109"/>
    </row>
    <row r="21" customFormat="false" ht="12.75" hidden="false" customHeight="false" outlineLevel="0" collapsed="false">
      <c r="A21" s="0"/>
      <c r="G21" s="110"/>
    </row>
    <row r="22" customFormat="false" ht="12.75" hidden="false" customHeight="false" outlineLevel="0" collapsed="false">
      <c r="A22" s="0"/>
      <c r="G22" s="110"/>
    </row>
    <row r="23" customFormat="false" ht="12.75" hidden="false" customHeight="false" outlineLevel="0" collapsed="false">
      <c r="A23" s="0"/>
      <c r="B23" s="119"/>
      <c r="C23" s="110" t="s">
        <v>101</v>
      </c>
      <c r="G23" s="110"/>
    </row>
    <row r="24" customFormat="false" ht="12.75" hidden="false" customHeight="false" outlineLevel="0" collapsed="false">
      <c r="A24" s="0"/>
      <c r="G24" s="110"/>
    </row>
    <row r="25" customFormat="false" ht="12.75" hidden="false" customHeight="false" outlineLevel="0" collapsed="false">
      <c r="A25" s="0"/>
      <c r="G25" s="110"/>
    </row>
    <row r="26" customFormat="false" ht="12.75" hidden="false" customHeight="false" outlineLevel="0" collapsed="false">
      <c r="A26" s="0"/>
      <c r="G26" s="110"/>
    </row>
    <row r="27" customFormat="false" ht="12.75" hidden="false" customHeight="false" outlineLevel="0" collapsed="false">
      <c r="A27" s="0"/>
      <c r="G27" s="110"/>
    </row>
    <row r="28" customFormat="false" ht="12.75" hidden="false" customHeight="false" outlineLevel="0" collapsed="false">
      <c r="A28" s="0"/>
      <c r="G28" s="110"/>
    </row>
    <row r="29" customFormat="false" ht="12.75" hidden="false" customHeight="false" outlineLevel="0" collapsed="false">
      <c r="A29" s="0"/>
      <c r="G29" s="110"/>
    </row>
    <row r="30" customFormat="false" ht="12.75" hidden="false" customHeight="false" outlineLevel="0" collapsed="false">
      <c r="A30" s="0"/>
      <c r="D30" s="110" t="s">
        <v>15</v>
      </c>
      <c r="G30" s="110"/>
    </row>
    <row r="31" customFormat="false" ht="12.75" hidden="false" customHeight="false" outlineLevel="0" collapsed="false">
      <c r="A31" s="0"/>
      <c r="G31" s="110"/>
    </row>
    <row r="32" customFormat="false" ht="12.75" hidden="false" customHeight="false" outlineLevel="0" collapsed="false">
      <c r="A32" s="0"/>
      <c r="G32" s="110"/>
    </row>
    <row r="33" customFormat="false" ht="12.75" hidden="false" customHeight="false" outlineLevel="0" collapsed="false">
      <c r="A33" s="0"/>
      <c r="G33" s="110"/>
    </row>
    <row r="34" customFormat="false" ht="12.75" hidden="false" customHeight="false" outlineLevel="0" collapsed="false">
      <c r="A34" s="0"/>
      <c r="G34" s="110"/>
    </row>
    <row r="35" customFormat="false" ht="12.75" hidden="false" customHeight="false" outlineLevel="0" collapsed="false">
      <c r="A35" s="0"/>
      <c r="G35" s="110"/>
    </row>
    <row r="36" customFormat="false" ht="12.75" hidden="false" customHeight="false" outlineLevel="0" collapsed="false">
      <c r="A36" s="0"/>
      <c r="G36" s="110"/>
    </row>
    <row r="37" customFormat="false" ht="12.75" hidden="false" customHeight="false" outlineLevel="0" collapsed="false">
      <c r="A37" s="0"/>
      <c r="G37" s="110"/>
    </row>
    <row r="38" customFormat="false" ht="12.75" hidden="false" customHeight="false" outlineLevel="0" collapsed="false">
      <c r="A38" s="0"/>
      <c r="G38" s="110"/>
    </row>
    <row r="39" customFormat="false" ht="12.75" hidden="false" customHeight="false" outlineLevel="0" collapsed="false">
      <c r="A39" s="0"/>
      <c r="G39" s="110"/>
    </row>
    <row r="40" customFormat="false" ht="12.75" hidden="false" customHeight="false" outlineLevel="0" collapsed="false">
      <c r="A40" s="0"/>
      <c r="G40" s="110"/>
    </row>
    <row r="41" customFormat="false" ht="12.75" hidden="false" customHeight="false" outlineLevel="0" collapsed="false">
      <c r="A41" s="0"/>
      <c r="G41" s="110"/>
    </row>
    <row r="42" customFormat="false" ht="12.75" hidden="false" customHeight="false" outlineLevel="0" collapsed="false">
      <c r="A42" s="0"/>
      <c r="G42" s="110"/>
    </row>
    <row r="43" customFormat="false" ht="12.75" hidden="false" customHeight="false" outlineLevel="0" collapsed="false">
      <c r="A43" s="0"/>
      <c r="G43" s="110"/>
    </row>
    <row r="44" customFormat="false" ht="12.75" hidden="false" customHeight="false" outlineLevel="0" collapsed="false">
      <c r="A44" s="0"/>
      <c r="G44" s="110"/>
    </row>
    <row r="45" customFormat="false" ht="12.75" hidden="false" customHeight="false" outlineLevel="0" collapsed="false">
      <c r="A45" s="0"/>
      <c r="G45" s="110"/>
    </row>
    <row r="46" customFormat="false" ht="12.75" hidden="false" customHeight="false" outlineLevel="0" collapsed="false">
      <c r="A46" s="0"/>
      <c r="G46" s="110"/>
    </row>
    <row r="47" customFormat="false" ht="12.75" hidden="false" customHeight="false" outlineLevel="0" collapsed="false">
      <c r="A47" s="0"/>
      <c r="G47" s="110"/>
    </row>
    <row r="48" customFormat="false" ht="12.75" hidden="false" customHeight="false" outlineLevel="0" collapsed="false">
      <c r="A48" s="0"/>
      <c r="G48" s="110"/>
    </row>
    <row r="49" customFormat="false" ht="12.75" hidden="false" customHeight="false" outlineLevel="0" collapsed="false">
      <c r="A49" s="0"/>
      <c r="G49" s="110"/>
    </row>
    <row r="50" customFormat="false" ht="12.75" hidden="false" customHeight="false" outlineLevel="0" collapsed="false">
      <c r="A50" s="0"/>
      <c r="G50" s="110"/>
    </row>
    <row r="51" customFormat="false" ht="12.75" hidden="false" customHeight="false" outlineLevel="0" collapsed="false">
      <c r="A51" s="0"/>
      <c r="G51" s="110"/>
    </row>
    <row r="52" customFormat="false" ht="12.75" hidden="false" customHeight="false" outlineLevel="0" collapsed="false">
      <c r="A52" s="0"/>
      <c r="G52" s="110"/>
    </row>
    <row r="53" customFormat="false" ht="12.75" hidden="false" customHeight="false" outlineLevel="0" collapsed="false">
      <c r="A53" s="0"/>
      <c r="G53" s="110"/>
    </row>
    <row r="54" customFormat="false" ht="12.75" hidden="false" customHeight="false" outlineLevel="0" collapsed="false">
      <c r="A54" s="0"/>
      <c r="G54" s="110"/>
    </row>
    <row r="55" customFormat="false" ht="12.75" hidden="false" customHeight="false" outlineLevel="0" collapsed="false">
      <c r="A55" s="0"/>
      <c r="G55" s="110"/>
    </row>
    <row r="56" customFormat="false" ht="12.75" hidden="false" customHeight="false" outlineLevel="0" collapsed="false">
      <c r="A56" s="0"/>
      <c r="G56" s="110"/>
    </row>
    <row r="57" customFormat="false" ht="12.75" hidden="false" customHeight="false" outlineLevel="0" collapsed="false">
      <c r="A57" s="0"/>
      <c r="G57" s="110"/>
    </row>
    <row r="58" customFormat="false" ht="12.75" hidden="false" customHeight="false" outlineLevel="0" collapsed="false">
      <c r="A58" s="0"/>
      <c r="G58" s="110"/>
    </row>
    <row r="59" customFormat="false" ht="12.75" hidden="false" customHeight="false" outlineLevel="0" collapsed="false">
      <c r="A59" s="0"/>
      <c r="G59" s="110"/>
    </row>
    <row r="60" customFormat="false" ht="12.75" hidden="false" customHeight="false" outlineLevel="0" collapsed="false">
      <c r="A60" s="0"/>
      <c r="G60" s="110"/>
    </row>
    <row r="61" customFormat="false" ht="12.75" hidden="false" customHeight="false" outlineLevel="0" collapsed="false">
      <c r="A61" s="0"/>
      <c r="G61" s="110"/>
    </row>
    <row r="62" customFormat="false" ht="12.75" hidden="false" customHeight="false" outlineLevel="0" collapsed="false">
      <c r="A62" s="0"/>
      <c r="G62" s="110"/>
    </row>
    <row r="63" customFormat="false" ht="12.75" hidden="false" customHeight="false" outlineLevel="0" collapsed="false">
      <c r="A63" s="0"/>
      <c r="G63" s="110"/>
    </row>
    <row r="64" customFormat="false" ht="12.75" hidden="false" customHeight="false" outlineLevel="0" collapsed="false">
      <c r="A64" s="0"/>
      <c r="G64" s="110"/>
    </row>
    <row r="65" customFormat="false" ht="12.75" hidden="false" customHeight="false" outlineLevel="0" collapsed="false">
      <c r="A65" s="0"/>
      <c r="G65" s="110"/>
    </row>
    <row r="66" customFormat="false" ht="12.75" hidden="false" customHeight="false" outlineLevel="0" collapsed="false">
      <c r="A66" s="0"/>
    </row>
    <row r="67" customFormat="false" ht="12.75" hidden="false" customHeight="false" outlineLevel="0" collapsed="false">
      <c r="A67" s="0"/>
    </row>
    <row r="68" customFormat="false" ht="12.75" hidden="false" customHeight="false" outlineLevel="0" collapsed="false">
      <c r="A68" s="0"/>
    </row>
    <row r="69" customFormat="false" ht="12.75" hidden="false" customHeight="false" outlineLevel="0" collapsed="false">
      <c r="A69" s="0"/>
    </row>
    <row r="70" customFormat="false" ht="12.75" hidden="false" customHeight="false" outlineLevel="0" collapsed="false">
      <c r="A70" s="0"/>
    </row>
    <row r="71" customFormat="false" ht="12.75" hidden="false" customHeight="false" outlineLevel="0" collapsed="false">
      <c r="A71" s="0"/>
    </row>
    <row r="72" customFormat="false" ht="12.75" hidden="false" customHeight="false" outlineLevel="0" collapsed="false">
      <c r="A72" s="0"/>
    </row>
    <row r="73" customFormat="false" ht="12.75" hidden="false" customHeight="false" outlineLevel="0" collapsed="false">
      <c r="A73" s="0"/>
    </row>
    <row r="74" customFormat="false" ht="12.75" hidden="false" customHeight="false" outlineLevel="0" collapsed="false">
      <c r="A74" s="0"/>
    </row>
    <row r="75" customFormat="false" ht="12.75" hidden="false" customHeight="false" outlineLevel="0" collapsed="false">
      <c r="A75" s="0"/>
    </row>
    <row r="76" customFormat="false" ht="12.75" hidden="false" customHeight="false" outlineLevel="0" collapsed="false">
      <c r="A76" s="0"/>
    </row>
    <row r="77" customFormat="false" ht="12.75" hidden="false" customHeight="false" outlineLevel="0" collapsed="false">
      <c r="A77" s="0"/>
    </row>
    <row r="78" customFormat="false" ht="12.75" hidden="false" customHeight="false" outlineLevel="0" collapsed="false">
      <c r="A78" s="0"/>
    </row>
    <row r="79" customFormat="false" ht="12.75" hidden="false" customHeight="false" outlineLevel="0" collapsed="false">
      <c r="A79" s="0"/>
    </row>
    <row r="80" customFormat="false" ht="12.75" hidden="false" customHeight="false" outlineLevel="0" collapsed="false">
      <c r="A80" s="0"/>
    </row>
    <row r="81" customFormat="false" ht="12.75" hidden="false" customHeight="false" outlineLevel="0" collapsed="false">
      <c r="A81" s="0"/>
    </row>
    <row r="82" customFormat="false" ht="12.75" hidden="false" customHeight="false" outlineLevel="0" collapsed="false">
      <c r="A82" s="0"/>
    </row>
    <row r="83" customFormat="false" ht="12.75" hidden="false" customHeight="false" outlineLevel="0" collapsed="false">
      <c r="A83" s="0"/>
    </row>
    <row r="84" customFormat="false" ht="12.75" hidden="false" customHeight="false" outlineLevel="0" collapsed="false">
      <c r="A84" s="0"/>
    </row>
    <row r="85" customFormat="false" ht="12.75" hidden="false" customHeight="false" outlineLevel="0" collapsed="false">
      <c r="A85" s="0"/>
    </row>
    <row r="86" customFormat="false" ht="12.75" hidden="false" customHeight="false" outlineLevel="0" collapsed="false">
      <c r="A86" s="0"/>
    </row>
    <row r="87" customFormat="false" ht="12.75" hidden="false" customHeight="false" outlineLevel="0" collapsed="false">
      <c r="A87" s="0"/>
    </row>
    <row r="88" customFormat="false" ht="12.75" hidden="false" customHeight="false" outlineLevel="0" collapsed="false">
      <c r="A88" s="0"/>
    </row>
    <row r="89" customFormat="false" ht="12.75" hidden="false" customHeight="false" outlineLevel="0" collapsed="false">
      <c r="A89" s="0"/>
    </row>
    <row r="90" customFormat="false" ht="12.75" hidden="false" customHeight="false" outlineLevel="0" collapsed="false">
      <c r="A90" s="0"/>
    </row>
    <row r="91" customFormat="false" ht="12.75" hidden="false" customHeight="false" outlineLevel="0" collapsed="false">
      <c r="A91" s="0"/>
    </row>
    <row r="92" customFormat="false" ht="12.75" hidden="false" customHeight="false" outlineLevel="0" collapsed="false">
      <c r="A92" s="0"/>
    </row>
    <row r="93" customFormat="false" ht="12.75" hidden="false" customHeight="false" outlineLevel="0" collapsed="false">
      <c r="A93" s="0"/>
    </row>
    <row r="94" customFormat="false" ht="12.75" hidden="false" customHeight="false" outlineLevel="0" collapsed="false">
      <c r="A94" s="0"/>
    </row>
    <row r="95" customFormat="false" ht="12.75" hidden="false" customHeight="false" outlineLevel="0" collapsed="false">
      <c r="A95" s="0"/>
    </row>
    <row r="96" customFormat="false" ht="12.75" hidden="false" customHeight="false" outlineLevel="0" collapsed="false">
      <c r="A96" s="0"/>
    </row>
    <row r="97" customFormat="false" ht="12.75" hidden="false" customHeight="false" outlineLevel="0" collapsed="false">
      <c r="A97" s="0"/>
    </row>
    <row r="98" customFormat="false" ht="12.75" hidden="false" customHeight="false" outlineLevel="0" collapsed="false">
      <c r="A98" s="0"/>
    </row>
    <row r="99" customFormat="false" ht="12.75" hidden="false" customHeight="false" outlineLevel="0" collapsed="false">
      <c r="A99" s="0"/>
    </row>
    <row r="100" customFormat="false" ht="12.75" hidden="false" customHeight="false" outlineLevel="0" collapsed="false">
      <c r="A100" s="0"/>
    </row>
    <row r="101" customFormat="false" ht="12.75" hidden="false" customHeight="false" outlineLevel="0" collapsed="false">
      <c r="A101" s="0"/>
    </row>
    <row r="102" customFormat="false" ht="12.75" hidden="false" customHeight="false" outlineLevel="0" collapsed="false">
      <c r="A102" s="0"/>
    </row>
    <row r="103" customFormat="false" ht="12.75" hidden="false" customHeight="false" outlineLevel="0" collapsed="false">
      <c r="A103" s="0"/>
    </row>
    <row r="104" customFormat="false" ht="12.75" hidden="false" customHeight="false" outlineLevel="0" collapsed="false">
      <c r="A104" s="0"/>
    </row>
    <row r="105" customFormat="false" ht="12.75" hidden="false" customHeight="false" outlineLevel="0" collapsed="false">
      <c r="A105" s="0"/>
    </row>
    <row r="106" customFormat="false" ht="12.75" hidden="false" customHeight="false" outlineLevel="0" collapsed="false">
      <c r="A106" s="0"/>
    </row>
    <row r="107" customFormat="false" ht="12.75" hidden="false" customHeight="false" outlineLevel="0" collapsed="false">
      <c r="A107" s="0"/>
    </row>
    <row r="108" customFormat="false" ht="12.75" hidden="false" customHeight="false" outlineLevel="0" collapsed="false">
      <c r="A108" s="0"/>
    </row>
    <row r="109" customFormat="false" ht="12.75" hidden="false" customHeight="false" outlineLevel="0" collapsed="false">
      <c r="A109" s="0"/>
    </row>
    <row r="110" customFormat="false" ht="12.75" hidden="false" customHeight="false" outlineLevel="0" collapsed="false">
      <c r="A110" s="0"/>
    </row>
    <row r="111" customFormat="false" ht="12.75" hidden="false" customHeight="false" outlineLevel="0" collapsed="false">
      <c r="A111" s="0"/>
    </row>
    <row r="112" customFormat="false" ht="12.75" hidden="false" customHeight="false" outlineLevel="0" collapsed="false">
      <c r="A112" s="0"/>
    </row>
    <row r="113" customFormat="false" ht="12.75" hidden="false" customHeight="false" outlineLevel="0" collapsed="false">
      <c r="A113" s="0"/>
    </row>
    <row r="114" customFormat="false" ht="12.75" hidden="false" customHeight="false" outlineLevel="0" collapsed="false">
      <c r="A114" s="0"/>
    </row>
    <row r="115" customFormat="false" ht="12.75" hidden="false" customHeight="false" outlineLevel="0" collapsed="false">
      <c r="A115" s="0"/>
    </row>
    <row r="116" customFormat="false" ht="12.75" hidden="false" customHeight="false" outlineLevel="0" collapsed="false">
      <c r="A116" s="0"/>
    </row>
    <row r="117" customFormat="false" ht="12.75" hidden="false" customHeight="false" outlineLevel="0" collapsed="false">
      <c r="A117" s="0"/>
    </row>
    <row r="118" customFormat="false" ht="12.75" hidden="false" customHeight="false" outlineLevel="0" collapsed="false">
      <c r="A118" s="0"/>
    </row>
    <row r="119" customFormat="false" ht="12.75" hidden="false" customHeight="false" outlineLevel="0" collapsed="false">
      <c r="A119" s="0"/>
    </row>
    <row r="120" customFormat="false" ht="12.75" hidden="false" customHeight="false" outlineLevel="0" collapsed="false">
      <c r="A120" s="0"/>
    </row>
    <row r="121" customFormat="false" ht="12.75" hidden="false" customHeight="false" outlineLevel="0" collapsed="false">
      <c r="A121" s="0"/>
    </row>
    <row r="122" customFormat="false" ht="12.75" hidden="false" customHeight="false" outlineLevel="0" collapsed="false">
      <c r="A122" s="0"/>
    </row>
    <row r="123" customFormat="false" ht="12.75" hidden="false" customHeight="false" outlineLevel="0" collapsed="false">
      <c r="A123" s="0"/>
    </row>
    <row r="124" customFormat="false" ht="12.75" hidden="false" customHeight="false" outlineLevel="0" collapsed="false">
      <c r="A124" s="0"/>
    </row>
    <row r="125" customFormat="false" ht="12.75" hidden="false" customHeight="false" outlineLevel="0" collapsed="false">
      <c r="A125" s="0"/>
    </row>
    <row r="126" customFormat="false" ht="12.75" hidden="false" customHeight="false" outlineLevel="0" collapsed="false">
      <c r="A126" s="0"/>
    </row>
    <row r="127" customFormat="false" ht="12.75" hidden="false" customHeight="false" outlineLevel="0" collapsed="false">
      <c r="A127" s="0"/>
    </row>
    <row r="128" customFormat="false" ht="12.75" hidden="false" customHeight="false" outlineLevel="0" collapsed="false">
      <c r="A128" s="0"/>
    </row>
    <row r="129" customFormat="false" ht="12.75" hidden="false" customHeight="false" outlineLevel="0" collapsed="false">
      <c r="A129" s="0"/>
    </row>
    <row r="130" customFormat="false" ht="12.75" hidden="false" customHeight="false" outlineLevel="0" collapsed="false">
      <c r="A130" s="0"/>
    </row>
    <row r="131" customFormat="false" ht="12.75" hidden="false" customHeight="false" outlineLevel="0" collapsed="false">
      <c r="A131" s="0"/>
    </row>
    <row r="132" customFormat="false" ht="12.75" hidden="false" customHeight="false" outlineLevel="0" collapsed="false">
      <c r="A132" s="0"/>
    </row>
    <row r="133" customFormat="false" ht="12.75" hidden="false" customHeight="false" outlineLevel="0" collapsed="false">
      <c r="A133" s="0"/>
    </row>
    <row r="134" customFormat="false" ht="12.75" hidden="false" customHeight="false" outlineLevel="0" collapsed="false">
      <c r="A134" s="0"/>
    </row>
    <row r="135" customFormat="false" ht="12.75" hidden="false" customHeight="false" outlineLevel="0" collapsed="false">
      <c r="A135" s="0"/>
    </row>
    <row r="136" customFormat="false" ht="12.75" hidden="false" customHeight="false" outlineLevel="0" collapsed="false">
      <c r="A136" s="0"/>
    </row>
    <row r="137" customFormat="false" ht="12.75" hidden="false" customHeight="false" outlineLevel="0" collapsed="false">
      <c r="A137" s="0"/>
    </row>
    <row r="138" customFormat="false" ht="12.75" hidden="false" customHeight="false" outlineLevel="0" collapsed="false">
      <c r="A138" s="0"/>
    </row>
    <row r="139" customFormat="false" ht="12.75" hidden="false" customHeight="false" outlineLevel="0" collapsed="false">
      <c r="A139" s="0"/>
    </row>
    <row r="140" customFormat="false" ht="12.75" hidden="false" customHeight="false" outlineLevel="0" collapsed="false">
      <c r="A140" s="0"/>
    </row>
    <row r="141" customFormat="false" ht="12.75" hidden="false" customHeight="false" outlineLevel="0" collapsed="false">
      <c r="A141" s="0"/>
    </row>
    <row r="142" customFormat="false" ht="12.75" hidden="false" customHeight="false" outlineLevel="0" collapsed="false">
      <c r="A142" s="0"/>
    </row>
    <row r="143" customFormat="false" ht="12.75" hidden="false" customHeight="false" outlineLevel="0" collapsed="false">
      <c r="A143" s="0"/>
    </row>
    <row r="144" customFormat="false" ht="12.75" hidden="false" customHeight="false" outlineLevel="0" collapsed="false">
      <c r="A144" s="0"/>
    </row>
    <row r="145" customFormat="false" ht="12.75" hidden="false" customHeight="false" outlineLevel="0" collapsed="false">
      <c r="A145" s="0"/>
    </row>
    <row r="146" customFormat="false" ht="12.75" hidden="false" customHeight="false" outlineLevel="0" collapsed="false">
      <c r="A146" s="0"/>
    </row>
    <row r="147" customFormat="false" ht="12.75" hidden="false" customHeight="false" outlineLevel="0" collapsed="false">
      <c r="A147" s="0"/>
    </row>
    <row r="148" customFormat="false" ht="12.75" hidden="false" customHeight="false" outlineLevel="0" collapsed="false">
      <c r="A148" s="0"/>
    </row>
    <row r="149" customFormat="false" ht="12.75" hidden="false" customHeight="false" outlineLevel="0" collapsed="false">
      <c r="A149" s="0"/>
    </row>
    <row r="150" customFormat="false" ht="12.75" hidden="false" customHeight="false" outlineLevel="0" collapsed="false">
      <c r="A150" s="0"/>
    </row>
    <row r="151" customFormat="false" ht="12.75" hidden="false" customHeight="false" outlineLevel="0" collapsed="false">
      <c r="A151" s="0"/>
    </row>
    <row r="152" customFormat="false" ht="12.75" hidden="false" customHeight="false" outlineLevel="0" collapsed="false">
      <c r="A152" s="0"/>
    </row>
    <row r="153" customFormat="false" ht="12.75" hidden="false" customHeight="false" outlineLevel="0" collapsed="false">
      <c r="A153" s="0"/>
    </row>
    <row r="154" customFormat="false" ht="12.75" hidden="false" customHeight="false" outlineLevel="0" collapsed="false">
      <c r="A154" s="0"/>
    </row>
    <row r="155" customFormat="false" ht="12.75" hidden="false" customHeight="false" outlineLevel="0" collapsed="false">
      <c r="A155" s="0"/>
    </row>
    <row r="156" customFormat="false" ht="12.75" hidden="false" customHeight="false" outlineLevel="0" collapsed="false">
      <c r="A156" s="0"/>
    </row>
    <row r="157" customFormat="false" ht="12.75" hidden="false" customHeight="false" outlineLevel="0" collapsed="false">
      <c r="A157" s="0"/>
    </row>
    <row r="158" customFormat="false" ht="12.75" hidden="false" customHeight="false" outlineLevel="0" collapsed="false">
      <c r="A158" s="0"/>
    </row>
    <row r="159" customFormat="false" ht="12.75" hidden="false" customHeight="false" outlineLevel="0" collapsed="false">
      <c r="A159" s="0"/>
    </row>
    <row r="160" customFormat="false" ht="12.75" hidden="false" customHeight="false" outlineLevel="0" collapsed="false">
      <c r="A160" s="0"/>
    </row>
    <row r="161" customFormat="false" ht="12.75" hidden="false" customHeight="false" outlineLevel="0" collapsed="false">
      <c r="A161" s="0"/>
    </row>
    <row r="162" customFormat="false" ht="12.75" hidden="false" customHeight="false" outlineLevel="0" collapsed="false">
      <c r="A162" s="0"/>
    </row>
    <row r="163" customFormat="false" ht="12.75" hidden="false" customHeight="false" outlineLevel="0" collapsed="false">
      <c r="A163" s="0"/>
    </row>
    <row r="164" customFormat="false" ht="12.75" hidden="false" customHeight="false" outlineLevel="0" collapsed="false">
      <c r="A164" s="0"/>
    </row>
    <row r="165" customFormat="false" ht="12.75" hidden="false" customHeight="false" outlineLevel="0" collapsed="false">
      <c r="A165" s="0"/>
    </row>
    <row r="166" customFormat="false" ht="12.75" hidden="false" customHeight="false" outlineLevel="0" collapsed="false">
      <c r="A166" s="0"/>
    </row>
    <row r="167" customFormat="false" ht="12.75" hidden="false" customHeight="false" outlineLevel="0" collapsed="false">
      <c r="A167" s="0"/>
    </row>
    <row r="168" customFormat="false" ht="12.75" hidden="false" customHeight="false" outlineLevel="0" collapsed="false">
      <c r="A168" s="0"/>
    </row>
    <row r="169" customFormat="false" ht="12.75" hidden="false" customHeight="false" outlineLevel="0" collapsed="false">
      <c r="A169" s="0"/>
    </row>
    <row r="170" customFormat="false" ht="12.75" hidden="false" customHeight="false" outlineLevel="0" collapsed="false">
      <c r="A170" s="0"/>
    </row>
    <row r="171" customFormat="false" ht="12.75" hidden="false" customHeight="false" outlineLevel="0" collapsed="false">
      <c r="A171" s="0"/>
    </row>
    <row r="172" customFormat="false" ht="12.75" hidden="false" customHeight="false" outlineLevel="0" collapsed="false">
      <c r="A172" s="0"/>
    </row>
    <row r="173" customFormat="false" ht="12.75" hidden="false" customHeight="false" outlineLevel="0" collapsed="false">
      <c r="A173" s="0"/>
    </row>
    <row r="174" customFormat="false" ht="12.75" hidden="false" customHeight="false" outlineLevel="0" collapsed="false">
      <c r="A174" s="0"/>
    </row>
    <row r="175" customFormat="false" ht="12.75" hidden="false" customHeight="false" outlineLevel="0" collapsed="false">
      <c r="A175" s="0"/>
    </row>
    <row r="176" customFormat="false" ht="12.75" hidden="false" customHeight="false" outlineLevel="0" collapsed="false">
      <c r="A176" s="0"/>
    </row>
    <row r="177" customFormat="false" ht="12.75" hidden="false" customHeight="false" outlineLevel="0" collapsed="false">
      <c r="A177" s="0"/>
    </row>
    <row r="178" customFormat="false" ht="12.75" hidden="false" customHeight="false" outlineLevel="0" collapsed="false">
      <c r="A178" s="0"/>
    </row>
    <row r="179" customFormat="false" ht="12.75" hidden="false" customHeight="false" outlineLevel="0" collapsed="false">
      <c r="A179" s="0"/>
    </row>
    <row r="180" customFormat="false" ht="12.75" hidden="false" customHeight="false" outlineLevel="0" collapsed="false">
      <c r="A180" s="0"/>
    </row>
    <row r="181" customFormat="false" ht="12.75" hidden="false" customHeight="false" outlineLevel="0" collapsed="false">
      <c r="A181" s="0"/>
    </row>
    <row r="182" customFormat="false" ht="12.75" hidden="false" customHeight="false" outlineLevel="0" collapsed="false">
      <c r="A182" s="0"/>
    </row>
    <row r="183" customFormat="false" ht="12.75" hidden="false" customHeight="false" outlineLevel="0" collapsed="false">
      <c r="A183" s="0"/>
    </row>
    <row r="184" customFormat="false" ht="12.75" hidden="false" customHeight="false" outlineLevel="0" collapsed="false">
      <c r="A184" s="0"/>
    </row>
    <row r="185" customFormat="false" ht="12.75" hidden="false" customHeight="false" outlineLevel="0" collapsed="false">
      <c r="A185" s="0"/>
    </row>
    <row r="186" customFormat="false" ht="12.75" hidden="false" customHeight="false" outlineLevel="0" collapsed="false">
      <c r="A186" s="0"/>
    </row>
    <row r="187" customFormat="false" ht="12.75" hidden="false" customHeight="false" outlineLevel="0" collapsed="false">
      <c r="A187" s="0"/>
    </row>
    <row r="188" customFormat="false" ht="12.75" hidden="false" customHeight="false" outlineLevel="0" collapsed="false">
      <c r="A188" s="0"/>
    </row>
    <row r="189" customFormat="false" ht="12.75" hidden="false" customHeight="false" outlineLevel="0" collapsed="false">
      <c r="A189" s="0"/>
    </row>
    <row r="190" customFormat="false" ht="12.75" hidden="false" customHeight="false" outlineLevel="0" collapsed="false">
      <c r="A190" s="0"/>
    </row>
    <row r="191" customFormat="false" ht="12.75" hidden="false" customHeight="false" outlineLevel="0" collapsed="false">
      <c r="A191" s="0"/>
    </row>
    <row r="192" customFormat="false" ht="12.75" hidden="false" customHeight="false" outlineLevel="0" collapsed="false">
      <c r="A192" s="0"/>
    </row>
    <row r="193" customFormat="false" ht="12.75" hidden="false" customHeight="false" outlineLevel="0" collapsed="false">
      <c r="A193" s="0"/>
    </row>
    <row r="194" customFormat="false" ht="12.75" hidden="false" customHeight="false" outlineLevel="0" collapsed="false">
      <c r="A194" s="0"/>
    </row>
    <row r="195" customFormat="false" ht="12.75" hidden="false" customHeight="false" outlineLevel="0" collapsed="false">
      <c r="A195" s="0"/>
    </row>
    <row r="196" customFormat="false" ht="12.75" hidden="false" customHeight="false" outlineLevel="0" collapsed="false">
      <c r="A196" s="0"/>
    </row>
    <row r="197" customFormat="false" ht="12.75" hidden="false" customHeight="false" outlineLevel="0" collapsed="false">
      <c r="A197" s="0"/>
    </row>
    <row r="198" customFormat="false" ht="12.75" hidden="false" customHeight="false" outlineLevel="0" collapsed="false">
      <c r="A198" s="0"/>
    </row>
    <row r="199" customFormat="false" ht="12.75" hidden="false" customHeight="false" outlineLevel="0" collapsed="false">
      <c r="A199" s="0"/>
    </row>
    <row r="200" customFormat="false" ht="12.75" hidden="false" customHeight="false" outlineLevel="0" collapsed="false">
      <c r="A200" s="0"/>
    </row>
    <row r="201" customFormat="false" ht="12.75" hidden="false" customHeight="false" outlineLevel="0" collapsed="false">
      <c r="A201" s="0"/>
    </row>
    <row r="202" customFormat="false" ht="12.75" hidden="false" customHeight="false" outlineLevel="0" collapsed="false">
      <c r="A202" s="0"/>
    </row>
    <row r="203" customFormat="false" ht="12.75" hidden="false" customHeight="false" outlineLevel="0" collapsed="false">
      <c r="A203" s="0"/>
    </row>
    <row r="204" customFormat="false" ht="12.75" hidden="false" customHeight="false" outlineLevel="0" collapsed="false">
      <c r="A204" s="0"/>
    </row>
    <row r="205" customFormat="false" ht="12.75" hidden="false" customHeight="false" outlineLevel="0" collapsed="false">
      <c r="A205" s="0"/>
    </row>
    <row r="206" customFormat="false" ht="12.75" hidden="false" customHeight="false" outlineLevel="0" collapsed="false">
      <c r="A206" s="0"/>
    </row>
    <row r="207" customFormat="false" ht="12.75" hidden="false" customHeight="false" outlineLevel="0" collapsed="false">
      <c r="A207" s="0"/>
    </row>
    <row r="208" customFormat="false" ht="12.75" hidden="false" customHeight="false" outlineLevel="0" collapsed="false">
      <c r="A208" s="0"/>
    </row>
    <row r="209" customFormat="false" ht="12.75" hidden="false" customHeight="false" outlineLevel="0" collapsed="false">
      <c r="A209" s="0"/>
    </row>
    <row r="210" customFormat="false" ht="12.75" hidden="false" customHeight="false" outlineLevel="0" collapsed="false">
      <c r="A210" s="0"/>
    </row>
    <row r="211" customFormat="false" ht="12.75" hidden="false" customHeight="false" outlineLevel="0" collapsed="false">
      <c r="A211" s="0"/>
    </row>
    <row r="212" customFormat="false" ht="12.75" hidden="false" customHeight="false" outlineLevel="0" collapsed="false">
      <c r="A212" s="0"/>
    </row>
    <row r="213" customFormat="false" ht="12.75" hidden="false" customHeight="false" outlineLevel="0" collapsed="false">
      <c r="A213" s="0"/>
    </row>
    <row r="214" customFormat="false" ht="12.75" hidden="false" customHeight="false" outlineLevel="0" collapsed="false">
      <c r="A214" s="0"/>
    </row>
    <row r="215" customFormat="false" ht="12.75" hidden="false" customHeight="false" outlineLevel="0" collapsed="false">
      <c r="A215" s="0"/>
    </row>
    <row r="216" customFormat="false" ht="12.75" hidden="false" customHeight="false" outlineLevel="0" collapsed="false">
      <c r="A216" s="0"/>
    </row>
    <row r="217" customFormat="false" ht="12.75" hidden="false" customHeight="false" outlineLevel="0" collapsed="false">
      <c r="A217" s="0"/>
    </row>
    <row r="218" customFormat="false" ht="12.75" hidden="false" customHeight="false" outlineLevel="0" collapsed="false">
      <c r="A218" s="0"/>
    </row>
    <row r="219" customFormat="false" ht="12.75" hidden="false" customHeight="false" outlineLevel="0" collapsed="false">
      <c r="A219" s="0"/>
    </row>
    <row r="220" customFormat="false" ht="12.75" hidden="false" customHeight="false" outlineLevel="0" collapsed="false">
      <c r="A220" s="0"/>
    </row>
    <row r="221" customFormat="false" ht="12.75" hidden="false" customHeight="false" outlineLevel="0" collapsed="false">
      <c r="A221" s="0"/>
    </row>
    <row r="222" customFormat="false" ht="12.75" hidden="false" customHeight="false" outlineLevel="0" collapsed="false">
      <c r="A222" s="0"/>
    </row>
    <row r="223" customFormat="false" ht="12.75" hidden="false" customHeight="false" outlineLevel="0" collapsed="false">
      <c r="A223" s="0"/>
    </row>
    <row r="224" customFormat="false" ht="12.75" hidden="false" customHeight="false" outlineLevel="0" collapsed="false">
      <c r="A224" s="0"/>
    </row>
    <row r="225" customFormat="false" ht="12.75" hidden="false" customHeight="false" outlineLevel="0" collapsed="false">
      <c r="A225" s="0"/>
    </row>
    <row r="226" customFormat="false" ht="12.75" hidden="false" customHeight="false" outlineLevel="0" collapsed="false">
      <c r="A226" s="0"/>
    </row>
    <row r="227" customFormat="false" ht="12.75" hidden="false" customHeight="false" outlineLevel="0" collapsed="false">
      <c r="A227" s="0"/>
    </row>
    <row r="228" customFormat="false" ht="12.75" hidden="false" customHeight="false" outlineLevel="0" collapsed="false">
      <c r="A228" s="0"/>
    </row>
    <row r="229" customFormat="false" ht="12.75" hidden="false" customHeight="false" outlineLevel="0" collapsed="false">
      <c r="A229" s="0"/>
    </row>
    <row r="230" customFormat="false" ht="12.75" hidden="false" customHeight="false" outlineLevel="0" collapsed="false">
      <c r="A230" s="0"/>
    </row>
    <row r="231" customFormat="false" ht="12.75" hidden="false" customHeight="false" outlineLevel="0" collapsed="false">
      <c r="A231" s="0"/>
    </row>
    <row r="232" customFormat="false" ht="12.75" hidden="false" customHeight="false" outlineLevel="0" collapsed="false">
      <c r="A232" s="0"/>
    </row>
    <row r="233" customFormat="false" ht="12.75" hidden="false" customHeight="false" outlineLevel="0" collapsed="false">
      <c r="A233" s="0"/>
    </row>
    <row r="234" customFormat="false" ht="12.75" hidden="false" customHeight="false" outlineLevel="0" collapsed="false">
      <c r="A234" s="0"/>
    </row>
    <row r="235" customFormat="false" ht="12.75" hidden="false" customHeight="false" outlineLevel="0" collapsed="false">
      <c r="A235" s="0"/>
    </row>
    <row r="236" customFormat="false" ht="12.75" hidden="false" customHeight="false" outlineLevel="0" collapsed="false">
      <c r="A236" s="0"/>
    </row>
    <row r="237" customFormat="false" ht="12.75" hidden="false" customHeight="false" outlineLevel="0" collapsed="false">
      <c r="A237" s="0"/>
    </row>
    <row r="238" customFormat="false" ht="12.75" hidden="false" customHeight="false" outlineLevel="0" collapsed="false">
      <c r="A238" s="0"/>
    </row>
    <row r="239" customFormat="false" ht="12.75" hidden="false" customHeight="false" outlineLevel="0" collapsed="false">
      <c r="A239" s="0"/>
    </row>
    <row r="240" customFormat="false" ht="12.75" hidden="false" customHeight="false" outlineLevel="0" collapsed="false">
      <c r="A240" s="0"/>
    </row>
    <row r="241" customFormat="false" ht="12.75" hidden="false" customHeight="false" outlineLevel="0" collapsed="false">
      <c r="A241" s="0"/>
    </row>
    <row r="242" customFormat="false" ht="12.75" hidden="false" customHeight="false" outlineLevel="0" collapsed="false">
      <c r="A242" s="0"/>
    </row>
    <row r="243" customFormat="false" ht="12.75" hidden="false" customHeight="false" outlineLevel="0" collapsed="false">
      <c r="A243" s="0"/>
    </row>
    <row r="244" customFormat="false" ht="12.75" hidden="false" customHeight="false" outlineLevel="0" collapsed="false">
      <c r="A244" s="0"/>
    </row>
    <row r="245" customFormat="false" ht="12.75" hidden="false" customHeight="false" outlineLevel="0" collapsed="false">
      <c r="A245" s="0"/>
    </row>
    <row r="246" customFormat="false" ht="12.75" hidden="false" customHeight="false" outlineLevel="0" collapsed="false">
      <c r="A246" s="0"/>
    </row>
    <row r="247" customFormat="false" ht="12.75" hidden="false" customHeight="false" outlineLevel="0" collapsed="false">
      <c r="A247" s="0"/>
    </row>
    <row r="248" customFormat="false" ht="12.75" hidden="false" customHeight="false" outlineLevel="0" collapsed="false">
      <c r="A248" s="0"/>
    </row>
    <row r="249" customFormat="false" ht="12.75" hidden="false" customHeight="false" outlineLevel="0" collapsed="false">
      <c r="A249" s="0"/>
    </row>
    <row r="250" customFormat="false" ht="12.75" hidden="false" customHeight="false" outlineLevel="0" collapsed="false">
      <c r="A250" s="0"/>
    </row>
    <row r="251" customFormat="false" ht="12.75" hidden="false" customHeight="false" outlineLevel="0" collapsed="false">
      <c r="A251" s="0"/>
    </row>
    <row r="252" customFormat="false" ht="12.75" hidden="false" customHeight="false" outlineLevel="0" collapsed="false">
      <c r="A252" s="0"/>
    </row>
    <row r="253" customFormat="false" ht="12.75" hidden="false" customHeight="false" outlineLevel="0" collapsed="false">
      <c r="A253" s="0"/>
    </row>
    <row r="254" customFormat="false" ht="12.75" hidden="false" customHeight="false" outlineLevel="0" collapsed="false">
      <c r="A254" s="0"/>
    </row>
    <row r="255" customFormat="false" ht="12.75" hidden="false" customHeight="false" outlineLevel="0" collapsed="false">
      <c r="A255" s="0"/>
    </row>
    <row r="256" customFormat="false" ht="12.75" hidden="false" customHeight="false" outlineLevel="0" collapsed="false">
      <c r="A256" s="0"/>
    </row>
    <row r="257" customFormat="false" ht="12.75" hidden="false" customHeight="false" outlineLevel="0" collapsed="false">
      <c r="A257" s="0"/>
    </row>
    <row r="258" customFormat="false" ht="12.75" hidden="false" customHeight="false" outlineLevel="0" collapsed="false">
      <c r="A258" s="0"/>
    </row>
    <row r="259" customFormat="false" ht="12.75" hidden="false" customHeight="false" outlineLevel="0" collapsed="false">
      <c r="A259" s="0"/>
    </row>
    <row r="260" customFormat="false" ht="12.75" hidden="false" customHeight="false" outlineLevel="0" collapsed="false">
      <c r="A260" s="0"/>
    </row>
    <row r="261" customFormat="false" ht="12.75" hidden="false" customHeight="false" outlineLevel="0" collapsed="false">
      <c r="A261" s="0"/>
    </row>
    <row r="262" customFormat="false" ht="12.75" hidden="false" customHeight="false" outlineLevel="0" collapsed="false">
      <c r="A262" s="0"/>
    </row>
    <row r="263" customFormat="false" ht="12.75" hidden="false" customHeight="false" outlineLevel="0" collapsed="false">
      <c r="A263" s="0"/>
    </row>
    <row r="264" customFormat="false" ht="12.75" hidden="false" customHeight="false" outlineLevel="0" collapsed="false">
      <c r="A264" s="0"/>
    </row>
    <row r="265" customFormat="false" ht="12.75" hidden="false" customHeight="false" outlineLevel="0" collapsed="false">
      <c r="A265" s="0"/>
    </row>
    <row r="266" customFormat="false" ht="12.75" hidden="false" customHeight="false" outlineLevel="0" collapsed="false">
      <c r="A266" s="0"/>
    </row>
    <row r="267" customFormat="false" ht="12.75" hidden="false" customHeight="false" outlineLevel="0" collapsed="false">
      <c r="A267" s="0"/>
    </row>
    <row r="268" customFormat="false" ht="12.75" hidden="false" customHeight="false" outlineLevel="0" collapsed="false">
      <c r="A268" s="0"/>
    </row>
    <row r="269" customFormat="false" ht="12.75" hidden="false" customHeight="false" outlineLevel="0" collapsed="false">
      <c r="A269" s="0"/>
    </row>
    <row r="270" customFormat="false" ht="12.75" hidden="false" customHeight="false" outlineLevel="0" collapsed="false">
      <c r="A270" s="0"/>
    </row>
    <row r="271" customFormat="false" ht="12.75" hidden="false" customHeight="false" outlineLevel="0" collapsed="false">
      <c r="A271" s="0"/>
    </row>
    <row r="272" customFormat="false" ht="12.75" hidden="false" customHeight="false" outlineLevel="0" collapsed="false">
      <c r="A272" s="0"/>
    </row>
    <row r="273" customFormat="false" ht="12.75" hidden="false" customHeight="false" outlineLevel="0" collapsed="false">
      <c r="A273" s="0"/>
    </row>
    <row r="274" customFormat="false" ht="12.75" hidden="false" customHeight="false" outlineLevel="0" collapsed="false">
      <c r="A274" s="0"/>
    </row>
    <row r="275" customFormat="false" ht="12.75" hidden="false" customHeight="false" outlineLevel="0" collapsed="false">
      <c r="A275" s="0"/>
    </row>
    <row r="276" customFormat="false" ht="12.75" hidden="false" customHeight="false" outlineLevel="0" collapsed="false">
      <c r="A276" s="0"/>
    </row>
    <row r="277" customFormat="false" ht="12.75" hidden="false" customHeight="false" outlineLevel="0" collapsed="false">
      <c r="A277" s="0"/>
    </row>
    <row r="278" customFormat="false" ht="12.75" hidden="false" customHeight="false" outlineLevel="0" collapsed="false">
      <c r="A278" s="0"/>
    </row>
    <row r="279" customFormat="false" ht="12.75" hidden="false" customHeight="false" outlineLevel="0" collapsed="false">
      <c r="A279" s="0"/>
    </row>
    <row r="280" customFormat="false" ht="12.75" hidden="false" customHeight="false" outlineLevel="0" collapsed="false">
      <c r="A280" s="0"/>
    </row>
    <row r="281" customFormat="false" ht="12.75" hidden="false" customHeight="false" outlineLevel="0" collapsed="false">
      <c r="A281" s="0"/>
    </row>
    <row r="282" customFormat="false" ht="12.75" hidden="false" customHeight="false" outlineLevel="0" collapsed="false">
      <c r="A282" s="0"/>
    </row>
    <row r="283" customFormat="false" ht="12.75" hidden="false" customHeight="false" outlineLevel="0" collapsed="false">
      <c r="A283" s="0"/>
    </row>
    <row r="284" customFormat="false" ht="12.75" hidden="false" customHeight="false" outlineLevel="0" collapsed="false">
      <c r="A284" s="0"/>
    </row>
    <row r="285" customFormat="false" ht="12.75" hidden="false" customHeight="false" outlineLevel="0" collapsed="false">
      <c r="A285" s="0"/>
    </row>
    <row r="286" customFormat="false" ht="12.75" hidden="false" customHeight="false" outlineLevel="0" collapsed="false">
      <c r="A286" s="0"/>
    </row>
    <row r="287" customFormat="false" ht="12.75" hidden="false" customHeight="false" outlineLevel="0" collapsed="false">
      <c r="A287" s="0"/>
    </row>
    <row r="288" customFormat="false" ht="12.75" hidden="false" customHeight="false" outlineLevel="0" collapsed="false">
      <c r="A288" s="0"/>
    </row>
    <row r="289" customFormat="false" ht="12.75" hidden="false" customHeight="false" outlineLevel="0" collapsed="false">
      <c r="A289" s="0"/>
    </row>
    <row r="290" customFormat="false" ht="12.75" hidden="false" customHeight="false" outlineLevel="0" collapsed="false">
      <c r="A290" s="0"/>
    </row>
    <row r="291" customFormat="false" ht="12.75" hidden="false" customHeight="false" outlineLevel="0" collapsed="false">
      <c r="A291" s="0"/>
    </row>
    <row r="292" customFormat="false" ht="12.75" hidden="false" customHeight="false" outlineLevel="0" collapsed="false">
      <c r="A292" s="0"/>
    </row>
    <row r="293" customFormat="false" ht="12.75" hidden="false" customHeight="false" outlineLevel="0" collapsed="false">
      <c r="A293" s="0"/>
    </row>
    <row r="294" customFormat="false" ht="12.75" hidden="false" customHeight="false" outlineLevel="0" collapsed="false">
      <c r="A294" s="0"/>
    </row>
    <row r="295" customFormat="false" ht="12.75" hidden="false" customHeight="false" outlineLevel="0" collapsed="false">
      <c r="A295" s="0"/>
    </row>
    <row r="296" customFormat="false" ht="12.75" hidden="false" customHeight="false" outlineLevel="0" collapsed="false">
      <c r="A296" s="0"/>
    </row>
    <row r="297" customFormat="false" ht="12.75" hidden="false" customHeight="false" outlineLevel="0" collapsed="false">
      <c r="A297" s="0"/>
    </row>
    <row r="298" customFormat="false" ht="12.75" hidden="false" customHeight="false" outlineLevel="0" collapsed="false">
      <c r="A298" s="0"/>
    </row>
    <row r="299" customFormat="false" ht="12.75" hidden="false" customHeight="false" outlineLevel="0" collapsed="false">
      <c r="A299" s="0"/>
    </row>
    <row r="300" customFormat="false" ht="12.75" hidden="false" customHeight="false" outlineLevel="0" collapsed="false">
      <c r="A300" s="0"/>
    </row>
    <row r="301" customFormat="false" ht="12.75" hidden="false" customHeight="false" outlineLevel="0" collapsed="false">
      <c r="A301" s="0"/>
    </row>
    <row r="302" customFormat="false" ht="12.75" hidden="false" customHeight="false" outlineLevel="0" collapsed="false">
      <c r="A302" s="0"/>
    </row>
    <row r="303" customFormat="false" ht="12.75" hidden="false" customHeight="false" outlineLevel="0" collapsed="false">
      <c r="A303" s="0"/>
    </row>
    <row r="304" customFormat="false" ht="12.75" hidden="false" customHeight="false" outlineLevel="0" collapsed="false">
      <c r="A304" s="0"/>
    </row>
    <row r="305" customFormat="false" ht="12.75" hidden="false" customHeight="false" outlineLevel="0" collapsed="false">
      <c r="A305" s="0"/>
    </row>
    <row r="306" customFormat="false" ht="12.75" hidden="false" customHeight="false" outlineLevel="0" collapsed="false">
      <c r="A306" s="0"/>
    </row>
    <row r="307" customFormat="false" ht="12.75" hidden="false" customHeight="false" outlineLevel="0" collapsed="false">
      <c r="A307" s="0"/>
    </row>
    <row r="308" customFormat="false" ht="12.75" hidden="false" customHeight="false" outlineLevel="0" collapsed="false">
      <c r="A308" s="0"/>
    </row>
    <row r="309" customFormat="false" ht="12.75" hidden="false" customHeight="false" outlineLevel="0" collapsed="false">
      <c r="A309" s="0"/>
    </row>
    <row r="310" customFormat="false" ht="12.75" hidden="false" customHeight="false" outlineLevel="0" collapsed="false">
      <c r="A310" s="0"/>
    </row>
    <row r="311" customFormat="false" ht="12.75" hidden="false" customHeight="false" outlineLevel="0" collapsed="false">
      <c r="A311" s="0"/>
    </row>
    <row r="312" customFormat="false" ht="12.75" hidden="false" customHeight="false" outlineLevel="0" collapsed="false">
      <c r="A312" s="0"/>
    </row>
    <row r="313" customFormat="false" ht="12.75" hidden="false" customHeight="false" outlineLevel="0" collapsed="false">
      <c r="A313" s="0"/>
    </row>
    <row r="314" customFormat="false" ht="12.75" hidden="false" customHeight="false" outlineLevel="0" collapsed="false">
      <c r="A314" s="0"/>
    </row>
    <row r="315" customFormat="false" ht="12.75" hidden="false" customHeight="false" outlineLevel="0" collapsed="false">
      <c r="A315" s="0"/>
    </row>
    <row r="316" customFormat="false" ht="12.75" hidden="false" customHeight="false" outlineLevel="0" collapsed="false">
      <c r="A316" s="0"/>
    </row>
    <row r="317" customFormat="false" ht="12.75" hidden="false" customHeight="false" outlineLevel="0" collapsed="false">
      <c r="A317" s="0"/>
    </row>
    <row r="318" customFormat="false" ht="12.75" hidden="false" customHeight="false" outlineLevel="0" collapsed="false">
      <c r="A318" s="0"/>
    </row>
    <row r="319" customFormat="false" ht="12.75" hidden="false" customHeight="false" outlineLevel="0" collapsed="false">
      <c r="A319" s="0"/>
    </row>
    <row r="320" customFormat="false" ht="12.75" hidden="false" customHeight="false" outlineLevel="0" collapsed="false">
      <c r="A320" s="0"/>
    </row>
    <row r="321" customFormat="false" ht="12.75" hidden="false" customHeight="false" outlineLevel="0" collapsed="false">
      <c r="A321" s="0"/>
    </row>
    <row r="322" customFormat="false" ht="12.75" hidden="false" customHeight="false" outlineLevel="0" collapsed="false">
      <c r="A322" s="0"/>
    </row>
    <row r="323" customFormat="false" ht="12.75" hidden="false" customHeight="false" outlineLevel="0" collapsed="false">
      <c r="A323" s="0"/>
    </row>
    <row r="324" customFormat="false" ht="12.75" hidden="false" customHeight="false" outlineLevel="0" collapsed="false">
      <c r="A324" s="0"/>
    </row>
    <row r="325" customFormat="false" ht="12.75" hidden="false" customHeight="false" outlineLevel="0" collapsed="false">
      <c r="A325" s="0"/>
    </row>
    <row r="326" customFormat="false" ht="12.75" hidden="false" customHeight="false" outlineLevel="0" collapsed="false">
      <c r="A326" s="0"/>
    </row>
    <row r="327" customFormat="false" ht="12.75" hidden="false" customHeight="false" outlineLevel="0" collapsed="false">
      <c r="A327" s="0"/>
    </row>
    <row r="328" customFormat="false" ht="12.75" hidden="false" customHeight="false" outlineLevel="0" collapsed="false">
      <c r="A328" s="0"/>
    </row>
    <row r="329" customFormat="false" ht="12.75" hidden="false" customHeight="false" outlineLevel="0" collapsed="false">
      <c r="A329" s="0"/>
    </row>
    <row r="330" customFormat="false" ht="12.75" hidden="false" customHeight="false" outlineLevel="0" collapsed="false">
      <c r="A330" s="0"/>
    </row>
    <row r="331" customFormat="false" ht="12.75" hidden="false" customHeight="false" outlineLevel="0" collapsed="false">
      <c r="A331" s="0"/>
    </row>
    <row r="332" customFormat="false" ht="12.75" hidden="false" customHeight="false" outlineLevel="0" collapsed="false">
      <c r="A332" s="0"/>
    </row>
    <row r="333" customFormat="false" ht="12.75" hidden="false" customHeight="false" outlineLevel="0" collapsed="false">
      <c r="A333" s="0"/>
    </row>
    <row r="334" customFormat="false" ht="12.75" hidden="false" customHeight="false" outlineLevel="0" collapsed="false">
      <c r="A334" s="0"/>
    </row>
    <row r="335" customFormat="false" ht="12.75" hidden="false" customHeight="false" outlineLevel="0" collapsed="false">
      <c r="A335" s="0"/>
    </row>
    <row r="336" customFormat="false" ht="12.75" hidden="false" customHeight="false" outlineLevel="0" collapsed="false">
      <c r="A336" s="0"/>
    </row>
    <row r="337" customFormat="false" ht="12.75" hidden="false" customHeight="false" outlineLevel="0" collapsed="false">
      <c r="A337" s="0"/>
    </row>
    <row r="338" customFormat="false" ht="12.75" hidden="false" customHeight="false" outlineLevel="0" collapsed="false">
      <c r="A338" s="0"/>
    </row>
    <row r="339" customFormat="false" ht="12.75" hidden="false" customHeight="false" outlineLevel="0" collapsed="false">
      <c r="A339" s="0"/>
    </row>
    <row r="340" customFormat="false" ht="12.75" hidden="false" customHeight="false" outlineLevel="0" collapsed="false">
      <c r="A340" s="0"/>
    </row>
    <row r="341" customFormat="false" ht="12.75" hidden="false" customHeight="false" outlineLevel="0" collapsed="false">
      <c r="A341" s="0"/>
    </row>
    <row r="342" customFormat="false" ht="12.75" hidden="false" customHeight="false" outlineLevel="0" collapsed="false">
      <c r="A342" s="0"/>
    </row>
    <row r="343" customFormat="false" ht="12.75" hidden="false" customHeight="false" outlineLevel="0" collapsed="false">
      <c r="A343" s="0"/>
    </row>
    <row r="344" customFormat="false" ht="12.75" hidden="false" customHeight="false" outlineLevel="0" collapsed="false">
      <c r="A344" s="0"/>
    </row>
    <row r="345" customFormat="false" ht="12.75" hidden="false" customHeight="false" outlineLevel="0" collapsed="false">
      <c r="A345" s="0"/>
    </row>
    <row r="346" customFormat="false" ht="12.75" hidden="false" customHeight="false" outlineLevel="0" collapsed="false">
      <c r="A346" s="0"/>
    </row>
    <row r="347" customFormat="false" ht="12.75" hidden="false" customHeight="false" outlineLevel="0" collapsed="false">
      <c r="A347" s="0"/>
    </row>
    <row r="348" customFormat="false" ht="12.75" hidden="false" customHeight="false" outlineLevel="0" collapsed="false">
      <c r="A348" s="0"/>
    </row>
    <row r="349" customFormat="false" ht="12.75" hidden="false" customHeight="false" outlineLevel="0" collapsed="false">
      <c r="A349" s="0"/>
    </row>
    <row r="350" customFormat="false" ht="12.75" hidden="false" customHeight="false" outlineLevel="0" collapsed="false">
      <c r="A350" s="0"/>
    </row>
    <row r="351" customFormat="false" ht="12.75" hidden="false" customHeight="false" outlineLevel="0" collapsed="false">
      <c r="A351" s="0"/>
    </row>
    <row r="352" customFormat="false" ht="12.75" hidden="false" customHeight="false" outlineLevel="0" collapsed="false">
      <c r="A352" s="0"/>
    </row>
    <row r="353" customFormat="false" ht="12.75" hidden="false" customHeight="false" outlineLevel="0" collapsed="false">
      <c r="A353" s="0"/>
    </row>
    <row r="354" customFormat="false" ht="12.75" hidden="false" customHeight="false" outlineLevel="0" collapsed="false">
      <c r="A354" s="0"/>
    </row>
    <row r="355" customFormat="false" ht="12.75" hidden="false" customHeight="false" outlineLevel="0" collapsed="false">
      <c r="A355" s="0"/>
    </row>
    <row r="356" customFormat="false" ht="12.75" hidden="false" customHeight="false" outlineLevel="0" collapsed="false">
      <c r="A356" s="0"/>
    </row>
    <row r="357" customFormat="false" ht="12.75" hidden="false" customHeight="false" outlineLevel="0" collapsed="false">
      <c r="A357" s="0"/>
    </row>
    <row r="358" customFormat="false" ht="12.75" hidden="false" customHeight="false" outlineLevel="0" collapsed="false">
      <c r="A358" s="0"/>
    </row>
    <row r="359" customFormat="false" ht="12.75" hidden="false" customHeight="false" outlineLevel="0" collapsed="false">
      <c r="A359" s="0"/>
    </row>
    <row r="360" customFormat="false" ht="12.75" hidden="false" customHeight="false" outlineLevel="0" collapsed="false">
      <c r="A360" s="0"/>
    </row>
    <row r="361" customFormat="false" ht="12.75" hidden="false" customHeight="false" outlineLevel="0" collapsed="false">
      <c r="A361" s="0"/>
    </row>
    <row r="362" customFormat="false" ht="12.75" hidden="false" customHeight="false" outlineLevel="0" collapsed="false">
      <c r="A362" s="0"/>
    </row>
    <row r="363" customFormat="false" ht="12.75" hidden="false" customHeight="false" outlineLevel="0" collapsed="false">
      <c r="A363" s="0"/>
    </row>
    <row r="364" customFormat="false" ht="12.75" hidden="false" customHeight="false" outlineLevel="0" collapsed="false">
      <c r="A364" s="0"/>
    </row>
    <row r="365" customFormat="false" ht="12.75" hidden="false" customHeight="false" outlineLevel="0" collapsed="false">
      <c r="A365" s="0"/>
    </row>
    <row r="366" customFormat="false" ht="12.75" hidden="false" customHeight="false" outlineLevel="0" collapsed="false">
      <c r="A366" s="0"/>
    </row>
    <row r="367" customFormat="false" ht="12.75" hidden="false" customHeight="false" outlineLevel="0" collapsed="false">
      <c r="A367" s="0"/>
    </row>
    <row r="368" customFormat="false" ht="12.75" hidden="false" customHeight="false" outlineLevel="0" collapsed="false">
      <c r="A368" s="0"/>
    </row>
    <row r="369" customFormat="false" ht="12.75" hidden="false" customHeight="false" outlineLevel="0" collapsed="false">
      <c r="A369" s="0"/>
    </row>
    <row r="370" customFormat="false" ht="12.75" hidden="false" customHeight="false" outlineLevel="0" collapsed="false">
      <c r="A370" s="0"/>
    </row>
    <row r="371" customFormat="false" ht="12.75" hidden="false" customHeight="false" outlineLevel="0" collapsed="false">
      <c r="A371" s="0"/>
    </row>
    <row r="372" customFormat="false" ht="12.75" hidden="false" customHeight="false" outlineLevel="0" collapsed="false">
      <c r="A372" s="0"/>
    </row>
    <row r="373" customFormat="false" ht="12.75" hidden="false" customHeight="false" outlineLevel="0" collapsed="false">
      <c r="A373" s="0"/>
    </row>
    <row r="374" customFormat="false" ht="12.75" hidden="false" customHeight="false" outlineLevel="0" collapsed="false">
      <c r="A374" s="0"/>
    </row>
    <row r="375" customFormat="false" ht="12.75" hidden="false" customHeight="false" outlineLevel="0" collapsed="false">
      <c r="A375" s="0"/>
    </row>
    <row r="376" customFormat="false" ht="12.75" hidden="false" customHeight="false" outlineLevel="0" collapsed="false">
      <c r="A376" s="0"/>
    </row>
    <row r="377" customFormat="false" ht="12.75" hidden="false" customHeight="false" outlineLevel="0" collapsed="false">
      <c r="A377" s="0"/>
    </row>
    <row r="378" customFormat="false" ht="12.75" hidden="false" customHeight="false" outlineLevel="0" collapsed="false">
      <c r="A378" s="0"/>
    </row>
    <row r="379" customFormat="false" ht="12.75" hidden="false" customHeight="false" outlineLevel="0" collapsed="false">
      <c r="A379" s="0"/>
    </row>
    <row r="380" customFormat="false" ht="12.75" hidden="false" customHeight="false" outlineLevel="0" collapsed="false">
      <c r="A380" s="0"/>
    </row>
    <row r="381" customFormat="false" ht="12.75" hidden="false" customHeight="false" outlineLevel="0" collapsed="false">
      <c r="A381" s="0"/>
    </row>
    <row r="382" customFormat="false" ht="12.75" hidden="false" customHeight="false" outlineLevel="0" collapsed="false">
      <c r="A382" s="0"/>
    </row>
    <row r="383" customFormat="false" ht="12.75" hidden="false" customHeight="false" outlineLevel="0" collapsed="false">
      <c r="A383" s="0"/>
    </row>
    <row r="384" customFormat="false" ht="12.75" hidden="false" customHeight="false" outlineLevel="0" collapsed="false">
      <c r="A384" s="0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G51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O15" activeCellId="0" sqref="O15"/>
    </sheetView>
  </sheetViews>
  <sheetFormatPr defaultColWidth="8.41796875" defaultRowHeight="12.75" customHeight="true" zeroHeight="false" outlineLevelRow="0" outlineLevelCol="0"/>
  <cols>
    <col collapsed="false" customWidth="true" hidden="false" outlineLevel="0" max="1" min="1" style="507" width="10.41"/>
    <col collapsed="false" customWidth="true" hidden="false" outlineLevel="0" max="2" min="2" style="507" width="3.28"/>
    <col collapsed="false" customWidth="false" hidden="false" outlineLevel="0" max="3" min="3" style="507" width="8.41"/>
    <col collapsed="false" customWidth="true" hidden="false" outlineLevel="0" max="4" min="4" style="507" width="2.56"/>
    <col collapsed="false" customWidth="true" hidden="false" outlineLevel="0" max="5" min="5" style="507" width="24.85"/>
    <col collapsed="false" customWidth="true" hidden="false" outlineLevel="0" max="6" min="6" style="507" width="3.28"/>
    <col collapsed="false" customWidth="true" hidden="false" outlineLevel="0" max="7" min="7" style="507" width="17.85"/>
    <col collapsed="false" customWidth="true" hidden="false" outlineLevel="0" max="8" min="8" style="507" width="3.28"/>
    <col collapsed="false" customWidth="true" hidden="false" outlineLevel="0" max="9" min="9" style="507" width="13.56"/>
    <col collapsed="false" customWidth="true" hidden="false" outlineLevel="0" max="10" min="10" style="507" width="3.28"/>
    <col collapsed="false" customWidth="false" hidden="false" outlineLevel="0" max="11" min="11" style="507" width="8.41"/>
    <col collapsed="false" customWidth="true" hidden="false" outlineLevel="0" max="12" min="12" style="507" width="1.56"/>
    <col collapsed="false" customWidth="true" hidden="false" outlineLevel="0" max="13" min="13" style="507" width="8.28"/>
    <col collapsed="false" customWidth="true" hidden="false" outlineLevel="0" max="14" min="14" style="507" width="3.28"/>
    <col collapsed="false" customWidth="true" hidden="false" outlineLevel="0" max="15" min="15" style="507" width="18.85"/>
    <col collapsed="false" customWidth="true" hidden="false" outlineLevel="0" max="16" min="16" style="507" width="3.28"/>
    <col collapsed="false" customWidth="true" hidden="false" outlineLevel="0" max="17" min="17" style="507" width="10.99"/>
    <col collapsed="false" customWidth="true" hidden="false" outlineLevel="0" max="18" min="18" style="508" width="14.28"/>
    <col collapsed="false" customWidth="true" hidden="false" outlineLevel="0" max="19" min="19" style="2" width="10.99"/>
    <col collapsed="false" customWidth="true" hidden="false" outlineLevel="0" max="20" min="20" style="507" width="4.14"/>
    <col collapsed="false" customWidth="true" hidden="false" outlineLevel="0" max="21" min="21" style="507" width="2.42"/>
    <col collapsed="false" customWidth="false" hidden="false" outlineLevel="0" max="22" min="22" style="507" width="8.41"/>
    <col collapsed="false" customWidth="true" hidden="false" outlineLevel="0" max="23" min="23" style="507" width="2.42"/>
    <col collapsed="false" customWidth="true" hidden="false" outlineLevel="0" max="24" min="24" style="507" width="4.99"/>
    <col collapsed="false" customWidth="true" hidden="false" outlineLevel="0" max="25" min="25" style="507" width="2.42"/>
    <col collapsed="false" customWidth="true" hidden="false" outlineLevel="0" max="26" min="26" style="507" width="6.7"/>
    <col collapsed="false" customWidth="true" hidden="false" outlineLevel="0" max="27" min="27" style="507" width="2.42"/>
    <col collapsed="false" customWidth="true" hidden="false" outlineLevel="0" max="28" min="28" style="507" width="6.7"/>
    <col collapsed="false" customWidth="true" hidden="false" outlineLevel="0" max="29" min="29" style="507" width="2.42"/>
    <col collapsed="false" customWidth="true" hidden="false" outlineLevel="0" max="30" min="30" style="507" width="17.85"/>
    <col collapsed="false" customWidth="true" hidden="false" outlineLevel="0" max="31" min="31" style="507" width="3.28"/>
    <col collapsed="false" customWidth="true" hidden="false" outlineLevel="0" max="32" min="32" style="507" width="13.56"/>
    <col collapsed="false" customWidth="true" hidden="false" outlineLevel="0" max="33" min="33" style="507" width="3.28"/>
    <col collapsed="false" customWidth="true" hidden="false" outlineLevel="0" max="34" min="34" style="507" width="10.99"/>
    <col collapsed="false" customWidth="true" hidden="false" outlineLevel="0" max="35" min="35" style="507" width="2.42"/>
    <col collapsed="false" customWidth="true" hidden="false" outlineLevel="0" max="36" min="36" style="507" width="4.99"/>
    <col collapsed="false" customWidth="true" hidden="false" outlineLevel="0" max="37" min="37" style="507" width="1.56"/>
    <col collapsed="false" customWidth="true" hidden="false" outlineLevel="0" max="38" min="38" style="507" width="5.85"/>
    <col collapsed="false" customWidth="true" hidden="false" outlineLevel="0" max="39" min="39" style="507" width="3.28"/>
    <col collapsed="false" customWidth="true" hidden="false" outlineLevel="0" max="40" min="40" style="507" width="9.28"/>
    <col collapsed="false" customWidth="true" hidden="false" outlineLevel="0" max="41" min="41" style="507" width="2.42"/>
    <col collapsed="false" customWidth="true" hidden="false" outlineLevel="0" max="42" min="42" style="507" width="10.99"/>
    <col collapsed="false" customWidth="false" hidden="false" outlineLevel="0" max="257" min="43" style="507" width="8.41"/>
  </cols>
  <sheetData>
    <row r="1" customFormat="false" ht="12.75" hidden="false" customHeight="true" outlineLevel="0" collapsed="false">
      <c r="A1" s="509" t="s">
        <v>0</v>
      </c>
      <c r="B1" s="509"/>
      <c r="C1" s="509"/>
      <c r="D1" s="509"/>
      <c r="E1" s="509"/>
      <c r="F1" s="509"/>
      <c r="G1" s="509"/>
      <c r="H1" s="509"/>
      <c r="I1" s="509"/>
      <c r="J1" s="509"/>
      <c r="K1" s="509"/>
      <c r="L1" s="509"/>
      <c r="M1" s="509"/>
      <c r="N1" s="509"/>
      <c r="O1" s="509"/>
      <c r="S1" s="40"/>
      <c r="AE1" s="510"/>
      <c r="AG1" s="511"/>
    </row>
    <row r="2" customFormat="false" ht="12.75" hidden="false" customHeight="true" outlineLevel="0" collapsed="false">
      <c r="A2" s="512"/>
      <c r="B2" s="513"/>
      <c r="C2" s="513"/>
      <c r="D2" s="513"/>
      <c r="E2" s="513"/>
      <c r="F2" s="513"/>
      <c r="G2" s="514"/>
      <c r="H2" s="510"/>
      <c r="I2" s="513"/>
      <c r="J2" s="513"/>
      <c r="K2" s="513"/>
      <c r="L2" s="513"/>
      <c r="M2" s="513"/>
      <c r="N2" s="513"/>
      <c r="O2" s="513"/>
      <c r="S2" s="40"/>
      <c r="AE2" s="510"/>
      <c r="AG2" s="511"/>
    </row>
    <row r="3" customFormat="false" ht="12.75" hidden="false" customHeight="true" outlineLevel="0" collapsed="false">
      <c r="A3" s="510"/>
      <c r="B3" s="513"/>
      <c r="C3" s="513"/>
      <c r="D3" s="513"/>
      <c r="E3" s="513"/>
      <c r="F3" s="513"/>
      <c r="G3" s="514"/>
      <c r="H3" s="510"/>
      <c r="I3" s="513"/>
      <c r="J3" s="513"/>
      <c r="K3" s="513"/>
      <c r="L3" s="513"/>
      <c r="M3" s="513"/>
      <c r="N3" s="513"/>
      <c r="O3" s="513"/>
    </row>
    <row r="4" customFormat="false" ht="12.75" hidden="false" customHeight="true" outlineLevel="0" collapsed="false">
      <c r="A4" s="515"/>
      <c r="B4" s="513"/>
      <c r="C4" s="513"/>
      <c r="D4" s="513"/>
      <c r="E4" s="513"/>
      <c r="F4" s="510"/>
      <c r="G4" s="514"/>
      <c r="H4" s="510"/>
      <c r="I4" s="513"/>
      <c r="J4" s="513"/>
      <c r="K4" s="513"/>
      <c r="L4" s="513"/>
      <c r="M4" s="513"/>
      <c r="N4" s="513"/>
      <c r="O4" s="513"/>
    </row>
    <row r="5" customFormat="false" ht="12.75" hidden="false" customHeight="true" outlineLevel="0" collapsed="false">
      <c r="F5" s="511"/>
      <c r="G5" s="510"/>
      <c r="H5" s="511"/>
    </row>
    <row r="6" customFormat="false" ht="12.75" hidden="false" customHeight="true" outlineLevel="0" collapsed="false">
      <c r="L6" s="516" t="s">
        <v>282</v>
      </c>
      <c r="O6" s="513" t="s">
        <v>283</v>
      </c>
      <c r="Q6" s="513" t="s">
        <v>283</v>
      </c>
    </row>
    <row r="7" customFormat="false" ht="12.75" hidden="false" customHeight="true" outlineLevel="0" collapsed="false">
      <c r="A7" s="1"/>
      <c r="B7" s="1"/>
      <c r="C7" s="1"/>
      <c r="D7" s="1"/>
      <c r="E7" s="1"/>
      <c r="F7" s="1"/>
      <c r="G7" s="1"/>
      <c r="H7" s="1"/>
      <c r="I7" s="1"/>
      <c r="K7" s="517"/>
      <c r="L7" s="518" t="s">
        <v>284</v>
      </c>
      <c r="M7" s="517"/>
      <c r="O7" s="513" t="s">
        <v>285</v>
      </c>
      <c r="Q7" s="513" t="s">
        <v>285</v>
      </c>
      <c r="R7" s="519" t="s">
        <v>286</v>
      </c>
    </row>
    <row r="8" customFormat="false" ht="12.75" hidden="false" customHeight="true" outlineLevel="0" collapsed="false">
      <c r="A8" s="518" t="s">
        <v>287</v>
      </c>
      <c r="C8" s="518" t="s">
        <v>288</v>
      </c>
      <c r="E8" s="518" t="s">
        <v>289</v>
      </c>
      <c r="G8" s="518" t="s">
        <v>290</v>
      </c>
      <c r="I8" s="518" t="s">
        <v>291</v>
      </c>
      <c r="K8" s="518" t="s">
        <v>292</v>
      </c>
      <c r="M8" s="518" t="s">
        <v>293</v>
      </c>
      <c r="O8" s="518" t="s">
        <v>294</v>
      </c>
      <c r="Q8" s="518" t="s">
        <v>294</v>
      </c>
      <c r="R8" s="520" t="s">
        <v>295</v>
      </c>
    </row>
    <row r="10" customFormat="false" ht="12.75" hidden="false" customHeight="true" outlineLevel="0" collapsed="false">
      <c r="A10" s="507" t="s">
        <v>296</v>
      </c>
      <c r="C10" s="521" t="n">
        <v>34820</v>
      </c>
      <c r="E10" s="507" t="s">
        <v>297</v>
      </c>
      <c r="G10" s="507" t="s">
        <v>298</v>
      </c>
      <c r="I10" s="507" t="s">
        <v>291</v>
      </c>
      <c r="K10" s="2"/>
      <c r="L10" s="522"/>
      <c r="M10" s="2" t="n">
        <v>0</v>
      </c>
      <c r="O10" s="523" t="n">
        <f aca="false">ROUND(Q10,0)</f>
        <v>0</v>
      </c>
      <c r="Q10" s="507" t="n">
        <f aca="false">+R10/1000</f>
        <v>0</v>
      </c>
      <c r="R10" s="508" t="n">
        <v>0</v>
      </c>
    </row>
    <row r="11" customFormat="false" ht="12.75" hidden="false" customHeight="true" outlineLevel="0" collapsed="false">
      <c r="A11" s="507" t="s">
        <v>296</v>
      </c>
      <c r="C11" s="521" t="n">
        <v>34820</v>
      </c>
      <c r="E11" s="507" t="s">
        <v>297</v>
      </c>
      <c r="G11" s="507" t="s">
        <v>298</v>
      </c>
      <c r="I11" s="507" t="s">
        <v>291</v>
      </c>
      <c r="K11" s="2" t="n">
        <v>0</v>
      </c>
      <c r="L11" s="522"/>
      <c r="M11" s="2"/>
      <c r="O11" s="523" t="n">
        <f aca="false">ROUND(Q11,0)</f>
        <v>0</v>
      </c>
      <c r="Q11" s="507" t="n">
        <f aca="false">+R11/1000</f>
        <v>0</v>
      </c>
      <c r="R11" s="508" t="n">
        <v>0</v>
      </c>
    </row>
    <row r="12" customFormat="false" ht="12.75" hidden="false" customHeight="true" outlineLevel="0" collapsed="false">
      <c r="A12" s="521"/>
      <c r="C12" s="513"/>
      <c r="K12" s="2"/>
      <c r="L12" s="2"/>
      <c r="M12" s="2"/>
    </row>
    <row r="13" customFormat="false" ht="12.75" hidden="false" customHeight="true" outlineLevel="0" collapsed="false">
      <c r="J13" s="524"/>
      <c r="K13" s="2"/>
      <c r="L13" s="2"/>
      <c r="M13" s="2"/>
      <c r="N13" s="524"/>
      <c r="O13" s="524"/>
    </row>
    <row r="14" customFormat="false" ht="12.75" hidden="false" customHeight="true" outlineLevel="0" collapsed="false">
      <c r="A14" s="511"/>
      <c r="B14" s="511"/>
      <c r="J14" s="524"/>
      <c r="M14" s="524"/>
      <c r="N14" s="524"/>
      <c r="O14" s="524"/>
    </row>
    <row r="15" customFormat="false" ht="12.75" hidden="false" customHeight="true" outlineLevel="0" collapsed="false">
      <c r="A15" s="525" t="s">
        <v>299</v>
      </c>
      <c r="B15" s="525"/>
      <c r="C15" s="526"/>
      <c r="D15" s="526"/>
      <c r="E15" s="526"/>
      <c r="F15" s="526"/>
      <c r="G15" s="526"/>
      <c r="H15" s="526"/>
      <c r="I15" s="526"/>
      <c r="J15" s="527"/>
      <c r="K15" s="526"/>
      <c r="L15" s="526"/>
      <c r="M15" s="527"/>
      <c r="N15" s="527"/>
      <c r="O15" s="528" t="n">
        <f aca="false">SUM(O10:O14)</f>
        <v>0</v>
      </c>
    </row>
    <row r="16" customFormat="false" ht="12.75" hidden="false" customHeight="true" outlineLevel="0" collapsed="false">
      <c r="C16" s="513"/>
      <c r="G16" s="529"/>
      <c r="I16" s="529"/>
      <c r="K16" s="530"/>
      <c r="L16" s="530"/>
      <c r="M16" s="530"/>
      <c r="O16" s="531"/>
      <c r="P16" s="532"/>
      <c r="Q16" s="533"/>
    </row>
    <row r="17" customFormat="false" ht="12.75" hidden="false" customHeight="true" outlineLevel="0" collapsed="false">
      <c r="A17" s="534"/>
      <c r="C17" s="513"/>
      <c r="G17" s="529"/>
      <c r="I17" s="529"/>
      <c r="K17" s="530"/>
      <c r="L17" s="530"/>
      <c r="M17" s="530"/>
      <c r="O17" s="531"/>
      <c r="P17" s="532"/>
      <c r="Q17" s="533"/>
    </row>
    <row r="18" customFormat="false" ht="12.75" hidden="false" customHeight="true" outlineLevel="0" collapsed="false">
      <c r="A18" s="534"/>
      <c r="C18" s="513"/>
      <c r="G18" s="529"/>
      <c r="I18" s="529"/>
      <c r="K18" s="530"/>
      <c r="L18" s="530"/>
      <c r="M18" s="530"/>
      <c r="O18" s="531"/>
      <c r="P18" s="532"/>
      <c r="Q18" s="533"/>
    </row>
    <row r="19" customFormat="false" ht="12.75" hidden="false" customHeight="true" outlineLevel="0" collapsed="false">
      <c r="A19" s="534"/>
      <c r="C19" s="513"/>
      <c r="G19" s="529"/>
      <c r="I19" s="529"/>
      <c r="K19" s="530"/>
      <c r="L19" s="530"/>
      <c r="M19" s="530"/>
      <c r="O19" s="531"/>
      <c r="P19" s="532"/>
      <c r="Q19" s="533"/>
    </row>
    <row r="20" customFormat="false" ht="12.75" hidden="false" customHeight="true" outlineLevel="0" collapsed="false">
      <c r="A20" s="534"/>
      <c r="C20" s="513"/>
      <c r="G20" s="529"/>
      <c r="I20" s="529"/>
      <c r="K20" s="530"/>
      <c r="L20" s="530"/>
      <c r="M20" s="530"/>
      <c r="O20" s="531"/>
      <c r="P20" s="532"/>
      <c r="Q20" s="533"/>
    </row>
    <row r="21" customFormat="false" ht="12.75" hidden="false" customHeight="true" outlineLevel="0" collapsed="false">
      <c r="A21" s="534"/>
      <c r="C21" s="513"/>
      <c r="G21" s="529"/>
      <c r="I21" s="529"/>
      <c r="K21" s="530"/>
      <c r="L21" s="530"/>
      <c r="M21" s="530"/>
      <c r="O21" s="531"/>
      <c r="P21" s="532"/>
      <c r="Q21" s="533"/>
    </row>
    <row r="22" customFormat="false" ht="12.75" hidden="false" customHeight="true" outlineLevel="0" collapsed="false">
      <c r="A22" s="534"/>
      <c r="C22" s="513"/>
      <c r="G22" s="529"/>
      <c r="I22" s="529"/>
      <c r="K22" s="530"/>
      <c r="L22" s="530"/>
      <c r="M22" s="530"/>
      <c r="O22" s="531"/>
      <c r="P22" s="532"/>
      <c r="Q22" s="533"/>
    </row>
    <row r="23" customFormat="false" ht="12.75" hidden="false" customHeight="true" outlineLevel="0" collapsed="false">
      <c r="A23" s="534"/>
      <c r="B23" s="534"/>
      <c r="C23" s="513"/>
      <c r="G23" s="529"/>
      <c r="I23" s="529"/>
      <c r="K23" s="530"/>
      <c r="L23" s="530"/>
      <c r="M23" s="530"/>
      <c r="O23" s="531"/>
      <c r="P23" s="532"/>
      <c r="Q23" s="533"/>
    </row>
    <row r="24" customFormat="false" ht="12.75" hidden="false" customHeight="true" outlineLevel="0" collapsed="false">
      <c r="A24" s="534"/>
      <c r="B24" s="534"/>
      <c r="C24" s="513"/>
      <c r="G24" s="529"/>
      <c r="I24" s="529"/>
      <c r="K24" s="530"/>
      <c r="L24" s="530"/>
      <c r="M24" s="530"/>
      <c r="O24" s="531"/>
      <c r="P24" s="532"/>
      <c r="Q24" s="533"/>
    </row>
    <row r="25" customFormat="false" ht="12.75" hidden="false" customHeight="true" outlineLevel="0" collapsed="false">
      <c r="A25" s="534"/>
      <c r="B25" s="534"/>
      <c r="C25" s="513"/>
      <c r="G25" s="529"/>
      <c r="I25" s="529"/>
      <c r="K25" s="530"/>
      <c r="L25" s="530"/>
      <c r="M25" s="530"/>
      <c r="O25" s="531"/>
      <c r="P25" s="532"/>
      <c r="Q25" s="533"/>
    </row>
    <row r="26" customFormat="false" ht="12.75" hidden="false" customHeight="true" outlineLevel="0" collapsed="false">
      <c r="A26" s="534"/>
      <c r="B26" s="534"/>
      <c r="C26" s="513"/>
      <c r="G26" s="529"/>
      <c r="I26" s="529"/>
      <c r="K26" s="530"/>
      <c r="L26" s="530"/>
      <c r="M26" s="530"/>
      <c r="O26" s="531"/>
      <c r="P26" s="532"/>
      <c r="Q26" s="533"/>
    </row>
    <row r="27" customFormat="false" ht="12.75" hidden="false" customHeight="true" outlineLevel="0" collapsed="false">
      <c r="A27" s="534"/>
      <c r="C27" s="513"/>
      <c r="G27" s="529"/>
      <c r="I27" s="529"/>
      <c r="K27" s="530"/>
      <c r="L27" s="530"/>
      <c r="M27" s="530"/>
      <c r="O27" s="531"/>
      <c r="P27" s="532"/>
      <c r="Q27" s="533"/>
    </row>
    <row r="28" customFormat="false" ht="12.75" hidden="false" customHeight="true" outlineLevel="0" collapsed="false">
      <c r="A28" s="534"/>
      <c r="C28" s="513"/>
      <c r="G28" s="529"/>
      <c r="I28" s="529"/>
      <c r="K28" s="530"/>
      <c r="L28" s="530"/>
      <c r="M28" s="530"/>
      <c r="O28" s="531"/>
      <c r="P28" s="532"/>
      <c r="Q28" s="533"/>
    </row>
    <row r="29" customFormat="false" ht="12.75" hidden="false" customHeight="true" outlineLevel="0" collapsed="false">
      <c r="A29" s="534"/>
      <c r="C29" s="513"/>
      <c r="G29" s="529"/>
      <c r="I29" s="529"/>
      <c r="K29" s="530"/>
      <c r="L29" s="530"/>
      <c r="M29" s="530"/>
      <c r="O29" s="531"/>
      <c r="P29" s="532"/>
      <c r="Q29" s="533"/>
    </row>
    <row r="30" customFormat="false" ht="12.75" hidden="false" customHeight="true" outlineLevel="0" collapsed="false">
      <c r="A30" s="534"/>
      <c r="C30" s="513"/>
      <c r="G30" s="529"/>
      <c r="I30" s="529"/>
      <c r="K30" s="530"/>
      <c r="L30" s="530"/>
      <c r="M30" s="530"/>
      <c r="O30" s="531"/>
      <c r="P30" s="532"/>
      <c r="Q30" s="533"/>
    </row>
    <row r="31" customFormat="false" ht="12.75" hidden="false" customHeight="true" outlineLevel="0" collapsed="false">
      <c r="A31" s="534"/>
      <c r="C31" s="513"/>
      <c r="G31" s="529"/>
      <c r="I31" s="529"/>
      <c r="K31" s="530"/>
      <c r="L31" s="530"/>
      <c r="M31" s="530"/>
      <c r="O31" s="531"/>
      <c r="P31" s="532"/>
      <c r="Q31" s="533"/>
    </row>
    <row r="32" customFormat="false" ht="12.75" hidden="false" customHeight="true" outlineLevel="0" collapsed="false">
      <c r="A32" s="534"/>
      <c r="C32" s="513"/>
      <c r="G32" s="529"/>
      <c r="I32" s="529"/>
      <c r="K32" s="530"/>
      <c r="L32" s="530"/>
      <c r="M32" s="530"/>
      <c r="O32" s="531"/>
      <c r="P32" s="532"/>
      <c r="Q32" s="533"/>
    </row>
    <row r="33" customFormat="false" ht="12.75" hidden="false" customHeight="true" outlineLevel="0" collapsed="false">
      <c r="A33" s="534"/>
      <c r="C33" s="513"/>
      <c r="G33" s="529"/>
      <c r="I33" s="529"/>
      <c r="K33" s="530"/>
      <c r="L33" s="530"/>
      <c r="M33" s="530"/>
      <c r="O33" s="531"/>
      <c r="P33" s="532"/>
      <c r="Q33" s="533"/>
    </row>
    <row r="34" customFormat="false" ht="12.75" hidden="false" customHeight="true" outlineLevel="0" collapsed="false">
      <c r="A34" s="534"/>
      <c r="C34" s="513"/>
      <c r="G34" s="529"/>
      <c r="I34" s="529"/>
      <c r="K34" s="530"/>
      <c r="L34" s="530"/>
      <c r="M34" s="530"/>
      <c r="O34" s="531"/>
      <c r="P34" s="532"/>
      <c r="Q34" s="533"/>
    </row>
    <row r="35" customFormat="false" ht="12.75" hidden="false" customHeight="true" outlineLevel="0" collapsed="false">
      <c r="A35" s="534"/>
      <c r="C35" s="513"/>
      <c r="G35" s="529"/>
      <c r="I35" s="529"/>
      <c r="K35" s="530"/>
      <c r="L35" s="530"/>
      <c r="M35" s="530"/>
      <c r="O35" s="531"/>
      <c r="P35" s="532"/>
      <c r="Q35" s="533"/>
    </row>
    <row r="36" customFormat="false" ht="12.75" hidden="false" customHeight="true" outlineLevel="0" collapsed="false">
      <c r="A36" s="534"/>
      <c r="C36" s="513"/>
      <c r="G36" s="529"/>
      <c r="I36" s="529"/>
      <c r="K36" s="530"/>
      <c r="L36" s="530"/>
      <c r="M36" s="530"/>
      <c r="O36" s="531"/>
      <c r="P36" s="532"/>
      <c r="Q36" s="533"/>
    </row>
    <row r="37" customFormat="false" ht="12.75" hidden="false" customHeight="true" outlineLevel="0" collapsed="false">
      <c r="A37" s="534"/>
      <c r="C37" s="513"/>
      <c r="G37" s="529"/>
      <c r="I37" s="529"/>
      <c r="K37" s="530"/>
      <c r="L37" s="530"/>
      <c r="M37" s="530"/>
      <c r="O37" s="531"/>
      <c r="P37" s="532"/>
      <c r="Q37" s="533"/>
    </row>
    <row r="38" customFormat="false" ht="12.75" hidden="false" customHeight="true" outlineLevel="0" collapsed="false">
      <c r="A38" s="534"/>
      <c r="C38" s="513"/>
      <c r="G38" s="529"/>
      <c r="I38" s="529"/>
      <c r="K38" s="530"/>
      <c r="L38" s="530"/>
      <c r="M38" s="530"/>
      <c r="O38" s="531"/>
      <c r="P38" s="532"/>
      <c r="Q38" s="533"/>
    </row>
    <row r="39" customFormat="false" ht="12.75" hidden="false" customHeight="true" outlineLevel="0" collapsed="false">
      <c r="A39" s="534"/>
      <c r="C39" s="513"/>
      <c r="G39" s="529"/>
      <c r="I39" s="529"/>
      <c r="K39" s="530"/>
      <c r="L39" s="530"/>
      <c r="M39" s="530"/>
      <c r="O39" s="531"/>
      <c r="P39" s="532"/>
      <c r="Q39" s="533"/>
    </row>
    <row r="40" customFormat="false" ht="12.75" hidden="false" customHeight="true" outlineLevel="0" collapsed="false">
      <c r="A40" s="534"/>
      <c r="C40" s="513"/>
      <c r="G40" s="529"/>
      <c r="I40" s="529"/>
      <c r="K40" s="530"/>
      <c r="L40" s="530"/>
      <c r="M40" s="530"/>
      <c r="O40" s="531"/>
      <c r="P40" s="532"/>
      <c r="Q40" s="533"/>
    </row>
    <row r="41" customFormat="false" ht="12.75" hidden="false" customHeight="true" outlineLevel="0" collapsed="false">
      <c r="A41" s="534"/>
      <c r="C41" s="513"/>
      <c r="G41" s="529"/>
      <c r="I41" s="529"/>
      <c r="K41" s="530"/>
      <c r="L41" s="530"/>
      <c r="M41" s="530"/>
      <c r="O41" s="531"/>
      <c r="P41" s="532"/>
      <c r="Q41" s="533"/>
    </row>
    <row r="42" customFormat="false" ht="12.75" hidden="false" customHeight="true" outlineLevel="0" collapsed="false">
      <c r="A42" s="534"/>
      <c r="C42" s="513"/>
      <c r="G42" s="529"/>
      <c r="I42" s="529"/>
      <c r="K42" s="530"/>
      <c r="L42" s="530"/>
      <c r="M42" s="530"/>
      <c r="O42" s="531"/>
      <c r="P42" s="532"/>
      <c r="Q42" s="533"/>
    </row>
    <row r="43" customFormat="false" ht="12.75" hidden="false" customHeight="true" outlineLevel="0" collapsed="false">
      <c r="A43" s="534"/>
      <c r="C43" s="513"/>
      <c r="G43" s="529"/>
      <c r="I43" s="529"/>
      <c r="K43" s="530"/>
      <c r="L43" s="530"/>
      <c r="M43" s="530"/>
      <c r="O43" s="531"/>
      <c r="P43" s="532"/>
      <c r="Q43" s="533"/>
    </row>
    <row r="44" customFormat="false" ht="12.75" hidden="false" customHeight="true" outlineLevel="0" collapsed="false">
      <c r="A44" s="534"/>
      <c r="C44" s="513"/>
      <c r="G44" s="529"/>
      <c r="I44" s="529"/>
      <c r="K44" s="530"/>
      <c r="L44" s="530"/>
      <c r="M44" s="530"/>
      <c r="O44" s="531"/>
      <c r="P44" s="532"/>
      <c r="Q44" s="533"/>
    </row>
    <row r="45" customFormat="false" ht="12.75" hidden="false" customHeight="true" outlineLevel="0" collapsed="false">
      <c r="A45" s="534"/>
      <c r="C45" s="513"/>
      <c r="G45" s="529"/>
      <c r="I45" s="529"/>
      <c r="K45" s="530"/>
      <c r="L45" s="530"/>
      <c r="M45" s="530"/>
      <c r="O45" s="531"/>
      <c r="P45" s="532"/>
      <c r="Q45" s="533"/>
    </row>
    <row r="46" customFormat="false" ht="12.75" hidden="false" customHeight="true" outlineLevel="0" collapsed="false">
      <c r="A46" s="534"/>
      <c r="C46" s="513"/>
      <c r="G46" s="529"/>
      <c r="I46" s="529"/>
      <c r="K46" s="530"/>
      <c r="L46" s="530"/>
      <c r="M46" s="530"/>
      <c r="O46" s="531"/>
      <c r="P46" s="532"/>
      <c r="Q46" s="533"/>
    </row>
    <row r="47" customFormat="false" ht="12.75" hidden="false" customHeight="true" outlineLevel="0" collapsed="false">
      <c r="A47" s="534"/>
      <c r="C47" s="513"/>
      <c r="G47" s="529"/>
      <c r="I47" s="529"/>
      <c r="K47" s="530"/>
      <c r="L47" s="530"/>
      <c r="M47" s="530"/>
      <c r="O47" s="531"/>
      <c r="P47" s="532"/>
      <c r="Q47" s="533"/>
    </row>
    <row r="48" customFormat="false" ht="12.75" hidden="false" customHeight="true" outlineLevel="0" collapsed="false">
      <c r="A48" s="534"/>
      <c r="C48" s="513"/>
      <c r="G48" s="529"/>
      <c r="I48" s="529"/>
      <c r="K48" s="530"/>
      <c r="L48" s="530"/>
      <c r="M48" s="530"/>
      <c r="O48" s="531"/>
      <c r="P48" s="532"/>
      <c r="Q48" s="533"/>
    </row>
    <row r="49" customFormat="false" ht="12.75" hidden="false" customHeight="true" outlineLevel="0" collapsed="false">
      <c r="A49" s="534"/>
      <c r="C49" s="513"/>
      <c r="G49" s="529"/>
      <c r="I49" s="529"/>
      <c r="K49" s="530"/>
      <c r="L49" s="530"/>
      <c r="M49" s="530"/>
      <c r="O49" s="531"/>
      <c r="P49" s="532"/>
      <c r="Q49" s="533"/>
    </row>
    <row r="50" customFormat="false" ht="12.75" hidden="false" customHeight="true" outlineLevel="0" collapsed="false">
      <c r="A50" s="534"/>
      <c r="C50" s="513"/>
      <c r="G50" s="529"/>
      <c r="I50" s="529"/>
      <c r="K50" s="530"/>
      <c r="L50" s="530"/>
      <c r="M50" s="530"/>
      <c r="O50" s="531"/>
      <c r="P50" s="532"/>
      <c r="Q50" s="533"/>
    </row>
    <row r="51" customFormat="false" ht="12.75" hidden="false" customHeight="true" outlineLevel="0" collapsed="false">
      <c r="A51" s="534"/>
    </row>
  </sheetData>
  <mergeCells count="1">
    <mergeCell ref="A1:O1"/>
  </mergeCells>
  <printOptions headings="false" gridLines="false" gridLinesSet="true" horizontalCentered="false" verticalCentered="true"/>
  <pageMargins left="0.747916666666667" right="0.25" top="0.25" bottom="0.4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&amp;LECT&amp;CPage &amp;P&amp;R&amp;D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" zoomScaleNormal="10" zoomScalePageLayoutView="1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277"/>
  <sheetViews>
    <sheetView showFormulas="false" showGridLines="true" showRowColHeaders="true" showZeros="true" rightToLeft="false" tabSelected="false" showOutlineSymbols="true" defaultGridColor="true" view="normal" topLeftCell="A1" colorId="64" zoomScale="80" zoomScaleNormal="80" zoomScalePageLayoutView="100" workbookViewId="0">
      <selection pane="topLeft" activeCell="C5" activeCellId="0" sqref="C5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49" width="25.41"/>
    <col collapsed="false" customWidth="true" hidden="false" outlineLevel="0" max="2" min="2" style="49" width="17.28"/>
    <col collapsed="false" customWidth="true" hidden="false" outlineLevel="0" max="3" min="3" style="49" width="14.41"/>
    <col collapsed="false" customWidth="true" hidden="false" outlineLevel="0" max="4" min="4" style="49" width="14.85"/>
    <col collapsed="false" customWidth="true" hidden="false" outlineLevel="0" max="5" min="5" style="49" width="17.28"/>
    <col collapsed="false" customWidth="true" hidden="false" outlineLevel="0" max="6" min="6" style="49" width="19.85"/>
    <col collapsed="false" customWidth="true" hidden="false" outlineLevel="0" max="7" min="7" style="49" width="16.99"/>
    <col collapsed="false" customWidth="true" hidden="false" outlineLevel="0" max="8" min="8" style="49" width="16.7"/>
    <col collapsed="false" customWidth="true" hidden="false" outlineLevel="0" max="9" min="9" style="49" width="19.85"/>
    <col collapsed="false" customWidth="true" hidden="false" outlineLevel="0" max="10" min="10" style="49" width="14.85"/>
    <col collapsed="false" customWidth="true" hidden="false" outlineLevel="0" max="11" min="11" style="49" width="16.84"/>
    <col collapsed="false" customWidth="true" hidden="false" outlineLevel="0" max="12" min="12" style="49" width="14.85"/>
    <col collapsed="false" customWidth="true" hidden="false" outlineLevel="0" max="13" min="13" style="49" width="15.28"/>
    <col collapsed="false" customWidth="true" hidden="false" outlineLevel="0" max="18" min="14" style="49" width="14.85"/>
    <col collapsed="false" customWidth="true" hidden="false" outlineLevel="0" max="19" min="19" style="49" width="20.85"/>
    <col collapsed="false" customWidth="true" hidden="false" outlineLevel="0" max="24" min="20" style="49" width="14.85"/>
    <col collapsed="false" customWidth="true" hidden="false" outlineLevel="0" max="25" min="25" style="49" width="15.41"/>
    <col collapsed="false" customWidth="true" hidden="false" outlineLevel="0" max="34" min="26" style="49" width="14.85"/>
    <col collapsed="false" customWidth="true" hidden="false" outlineLevel="0" max="35" min="35" style="49" width="13.85"/>
    <col collapsed="false" customWidth="true" hidden="false" outlineLevel="0" max="36" min="36" style="49" width="15.13"/>
    <col collapsed="false" customWidth="true" hidden="false" outlineLevel="0" max="37" min="37" style="49" width="16.13"/>
    <col collapsed="false" customWidth="true" hidden="false" outlineLevel="0" max="38" min="38" style="49" width="14.56"/>
    <col collapsed="false" customWidth="true" hidden="false" outlineLevel="0" max="39" min="39" style="49" width="11.99"/>
    <col collapsed="false" customWidth="true" hidden="false" outlineLevel="0" max="40" min="40" style="49" width="13.28"/>
    <col collapsed="false" customWidth="true" hidden="false" outlineLevel="0" max="41" min="41" style="49" width="11.56"/>
    <col collapsed="false" customWidth="true" hidden="false" outlineLevel="0" max="42" min="42" style="49" width="14.56"/>
    <col collapsed="false" customWidth="false" hidden="false" outlineLevel="0" max="257" min="43" style="49" width="9.14"/>
  </cols>
  <sheetData>
    <row r="1" customFormat="false" ht="18" hidden="false" customHeight="true" outlineLevel="0" collapsed="false">
      <c r="B1" s="120"/>
      <c r="C1" s="121"/>
      <c r="D1" s="122"/>
      <c r="E1" s="1" t="s">
        <v>102</v>
      </c>
      <c r="F1" s="1"/>
      <c r="G1" s="1"/>
      <c r="H1" s="1"/>
      <c r="I1" s="1"/>
      <c r="J1" s="1"/>
      <c r="K1" s="1"/>
      <c r="L1" s="1"/>
      <c r="M1" s="1"/>
      <c r="N1" s="1"/>
      <c r="O1" s="1"/>
      <c r="P1" s="1"/>
    </row>
    <row r="2" customFormat="false" ht="12.75" hidden="false" customHeight="true" outlineLevel="0" collapsed="false">
      <c r="A2" s="123" t="s">
        <v>103</v>
      </c>
      <c r="B2" s="124"/>
      <c r="D2" s="125"/>
      <c r="E2" s="98" t="s">
        <v>104</v>
      </c>
      <c r="F2" s="1"/>
      <c r="G2" s="1"/>
      <c r="H2" s="1"/>
      <c r="I2" s="1"/>
      <c r="J2" s="1"/>
      <c r="K2" s="1"/>
      <c r="L2" s="1"/>
      <c r="M2" s="1"/>
      <c r="N2" s="1"/>
      <c r="O2" s="1"/>
      <c r="P2" s="1"/>
      <c r="S2" s="1"/>
      <c r="T2" s="1"/>
      <c r="U2" s="1"/>
    </row>
    <row r="3" customFormat="false" ht="12.75" hidden="false" customHeight="true" outlineLevel="0" collapsed="false">
      <c r="A3" s="126" t="s">
        <v>105</v>
      </c>
      <c r="B3" s="127" t="s">
        <v>106</v>
      </c>
      <c r="C3" s="124"/>
      <c r="D3" s="128"/>
      <c r="E3" s="1" t="s">
        <v>107</v>
      </c>
      <c r="F3" s="1"/>
      <c r="G3" s="1"/>
      <c r="H3" s="1"/>
      <c r="I3" s="1"/>
      <c r="J3" s="1"/>
      <c r="K3" s="1"/>
      <c r="L3" s="1"/>
      <c r="M3" s="1"/>
      <c r="N3" s="1"/>
      <c r="O3" s="1"/>
      <c r="P3" s="1"/>
      <c r="S3" s="1"/>
      <c r="T3" s="1"/>
      <c r="U3" s="1"/>
    </row>
    <row r="4" customFormat="false" ht="12.75" hidden="false" customHeight="true" outlineLevel="0" collapsed="false">
      <c r="A4" s="126" t="s">
        <v>108</v>
      </c>
      <c r="B4" s="129" t="n">
        <v>37591</v>
      </c>
      <c r="D4" s="130"/>
      <c r="E4" s="1" t="s">
        <v>109</v>
      </c>
      <c r="F4" s="1"/>
      <c r="G4" s="1"/>
      <c r="H4" s="1"/>
      <c r="I4" s="1"/>
      <c r="J4" s="131"/>
      <c r="K4" s="1"/>
      <c r="L4" s="1"/>
      <c r="M4" s="1"/>
      <c r="N4" s="1"/>
      <c r="O4" s="1"/>
      <c r="P4" s="1"/>
      <c r="S4" s="1"/>
      <c r="T4" s="1"/>
      <c r="U4" s="1"/>
    </row>
    <row r="5" customFormat="false" ht="12.75" hidden="false" customHeight="true" outlineLevel="0" collapsed="false">
      <c r="A5" s="126" t="s">
        <v>110</v>
      </c>
      <c r="B5" s="132" t="n">
        <v>37621</v>
      </c>
      <c r="C5" s="133"/>
      <c r="J5" s="134"/>
      <c r="K5" s="1"/>
      <c r="S5" s="135"/>
      <c r="T5" s="135"/>
      <c r="U5" s="135"/>
      <c r="V5" s="135"/>
      <c r="W5" s="135"/>
      <c r="X5" s="135"/>
      <c r="Y5" s="135"/>
      <c r="Z5" s="135"/>
      <c r="AA5" s="135"/>
      <c r="AB5" s="135"/>
      <c r="AC5" s="136"/>
      <c r="AD5" s="136"/>
      <c r="AE5" s="136"/>
      <c r="AF5" s="136"/>
      <c r="AG5" s="136"/>
      <c r="AH5" s="136"/>
      <c r="AI5" s="136"/>
      <c r="AJ5" s="136"/>
    </row>
    <row r="6" customFormat="false" ht="12.75" hidden="false" customHeight="true" outlineLevel="0" collapsed="false">
      <c r="A6" s="137"/>
      <c r="B6" s="138"/>
      <c r="C6" s="133"/>
      <c r="D6" s="139" t="s">
        <v>111</v>
      </c>
      <c r="E6" s="1"/>
      <c r="F6" s="140" t="s">
        <v>112</v>
      </c>
      <c r="G6" s="141" t="s">
        <v>113</v>
      </c>
      <c r="H6" s="141"/>
      <c r="I6" s="142" t="s">
        <v>114</v>
      </c>
      <c r="J6" s="143"/>
      <c r="K6" s="1"/>
      <c r="L6" s="1"/>
      <c r="M6" s="1"/>
      <c r="N6" s="144" t="s">
        <v>115</v>
      </c>
      <c r="O6" s="144" t="s">
        <v>116</v>
      </c>
      <c r="P6" s="144" t="s">
        <v>117</v>
      </c>
      <c r="Q6" s="1"/>
      <c r="R6" s="1"/>
      <c r="S6" s="145"/>
      <c r="T6" s="146" t="s">
        <v>118</v>
      </c>
      <c r="U6" s="146" t="s">
        <v>118</v>
      </c>
      <c r="V6" s="147" t="s">
        <v>119</v>
      </c>
      <c r="W6" s="147" t="s">
        <v>120</v>
      </c>
      <c r="X6" s="147" t="s">
        <v>121</v>
      </c>
      <c r="Y6" s="147" t="s">
        <v>122</v>
      </c>
      <c r="Z6" s="147" t="s">
        <v>123</v>
      </c>
      <c r="AA6" s="147" t="s">
        <v>124</v>
      </c>
      <c r="AB6" s="147" t="s">
        <v>80</v>
      </c>
      <c r="AC6" s="147" t="s">
        <v>80</v>
      </c>
      <c r="AD6" s="147" t="s">
        <v>125</v>
      </c>
      <c r="AE6" s="147" t="s">
        <v>41</v>
      </c>
      <c r="AF6" s="147" t="s">
        <v>126</v>
      </c>
      <c r="AG6" s="147" t="s">
        <v>127</v>
      </c>
      <c r="AH6" s="147" t="s">
        <v>126</v>
      </c>
      <c r="AI6" s="147" t="s">
        <v>127</v>
      </c>
      <c r="AJ6" s="147" t="s">
        <v>128</v>
      </c>
    </row>
    <row r="7" customFormat="false" ht="12.75" hidden="false" customHeight="true" outlineLevel="0" collapsed="false">
      <c r="A7" s="148" t="s">
        <v>129</v>
      </c>
      <c r="C7" s="1"/>
      <c r="D7" s="149" t="s">
        <v>130</v>
      </c>
      <c r="E7" s="28" t="s">
        <v>131</v>
      </c>
      <c r="F7" s="150"/>
      <c r="G7" s="151" t="s">
        <v>126</v>
      </c>
      <c r="H7" s="152" t="s">
        <v>127</v>
      </c>
      <c r="I7" s="153" t="s">
        <v>126</v>
      </c>
      <c r="J7" s="154" t="s">
        <v>132</v>
      </c>
      <c r="K7" s="1"/>
      <c r="L7" s="1"/>
      <c r="M7" s="1"/>
      <c r="N7" s="144" t="s">
        <v>133</v>
      </c>
      <c r="O7" s="155"/>
      <c r="P7" s="155"/>
      <c r="Q7" s="1"/>
      <c r="R7" s="1"/>
      <c r="S7" s="156"/>
      <c r="T7" s="157" t="s">
        <v>134</v>
      </c>
      <c r="U7" s="157" t="s">
        <v>135</v>
      </c>
      <c r="V7" s="157" t="s">
        <v>136</v>
      </c>
      <c r="W7" s="157" t="s">
        <v>136</v>
      </c>
      <c r="X7" s="157"/>
      <c r="Y7" s="157" t="s">
        <v>81</v>
      </c>
      <c r="Z7" s="157" t="s">
        <v>81</v>
      </c>
      <c r="AA7" s="157"/>
      <c r="AB7" s="157" t="s">
        <v>137</v>
      </c>
      <c r="AC7" s="157"/>
      <c r="AD7" s="157"/>
      <c r="AE7" s="157"/>
      <c r="AF7" s="157" t="s">
        <v>122</v>
      </c>
      <c r="AG7" s="157" t="s">
        <v>122</v>
      </c>
      <c r="AH7" s="157" t="s">
        <v>123</v>
      </c>
      <c r="AI7" s="157" t="s">
        <v>123</v>
      </c>
      <c r="AJ7" s="157" t="s">
        <v>138</v>
      </c>
    </row>
    <row r="8" customFormat="false" ht="12.75" hidden="false" customHeight="true" outlineLevel="0" collapsed="false">
      <c r="A8" s="49" t="s">
        <v>139</v>
      </c>
      <c r="C8" s="1"/>
      <c r="D8" s="158" t="n">
        <f aca="false">VLOOKUP($B$5,$S$8:$AG$38,2,0)+E8+E9+E10</f>
        <v>0</v>
      </c>
      <c r="E8" s="159"/>
      <c r="F8" s="160" t="s">
        <v>122</v>
      </c>
      <c r="G8" s="161" t="n">
        <f aca="false">VLOOKUP($B$5,$S$8:$AI$38,14,0)</f>
        <v>0</v>
      </c>
      <c r="H8" s="161" t="n">
        <f aca="false">VLOOKUP($B$5,$S$8:$AI$38,15,0)</f>
        <v>0</v>
      </c>
      <c r="I8" s="162" t="n">
        <v>0</v>
      </c>
      <c r="J8" s="163" t="n">
        <f aca="false">H8-I8</f>
        <v>0</v>
      </c>
      <c r="K8" s="1"/>
      <c r="L8" s="1"/>
      <c r="M8" s="1"/>
      <c r="N8" s="164"/>
      <c r="O8" s="164" t="n">
        <f aca="false">D16-P16</f>
        <v>0</v>
      </c>
      <c r="P8" s="164"/>
      <c r="Q8" s="1"/>
      <c r="R8" s="1"/>
      <c r="S8" s="165" t="n">
        <f aca="false">B4</f>
        <v>37591</v>
      </c>
      <c r="T8" s="166"/>
      <c r="U8" s="166"/>
      <c r="V8" s="166"/>
      <c r="W8" s="166"/>
      <c r="X8" s="166"/>
      <c r="Y8" s="166"/>
      <c r="Z8" s="166"/>
      <c r="AA8" s="166"/>
      <c r="AB8" s="166"/>
      <c r="AC8" s="166"/>
      <c r="AD8" s="166"/>
      <c r="AE8" s="166"/>
      <c r="AF8" s="166"/>
      <c r="AG8" s="166"/>
      <c r="AH8" s="166"/>
      <c r="AI8" s="166"/>
      <c r="AJ8" s="166"/>
    </row>
    <row r="9" customFormat="false" ht="12.75" hidden="false" customHeight="true" outlineLevel="0" collapsed="false">
      <c r="A9" s="49" t="s">
        <v>140</v>
      </c>
      <c r="C9" s="1"/>
      <c r="D9" s="161" t="n">
        <f aca="false">VLOOKUP($B$5,$S$8:$AG$38,3,0)</f>
        <v>0</v>
      </c>
      <c r="E9" s="125"/>
      <c r="F9" s="160" t="s">
        <v>123</v>
      </c>
      <c r="G9" s="161" t="n">
        <f aca="false">VLOOKUP($B$5,$S$8:$AI$38,16,0)</f>
        <v>0</v>
      </c>
      <c r="H9" s="161" t="n">
        <f aca="false">VLOOKUP($B$5,$S$8:$AI$38,17,0)</f>
        <v>0</v>
      </c>
      <c r="I9" s="162" t="n">
        <v>0</v>
      </c>
      <c r="J9" s="163" t="n">
        <f aca="false">H9-I9</f>
        <v>0</v>
      </c>
      <c r="K9" s="1"/>
      <c r="L9" s="1"/>
      <c r="M9" s="1"/>
      <c r="N9" s="167"/>
      <c r="O9" s="168"/>
      <c r="P9" s="167"/>
      <c r="Q9" s="1"/>
      <c r="R9" s="1"/>
      <c r="S9" s="165" t="n">
        <f aca="false">+S8+1</f>
        <v>37592</v>
      </c>
      <c r="T9" s="166"/>
      <c r="U9" s="166"/>
      <c r="V9" s="166"/>
      <c r="W9" s="166"/>
      <c r="X9" s="166"/>
      <c r="Y9" s="166"/>
      <c r="Z9" s="166"/>
      <c r="AA9" s="166"/>
      <c r="AB9" s="166"/>
      <c r="AC9" s="166"/>
      <c r="AD9" s="166"/>
      <c r="AE9" s="166"/>
      <c r="AF9" s="166"/>
      <c r="AG9" s="166"/>
      <c r="AH9" s="166"/>
      <c r="AI9" s="166"/>
      <c r="AJ9" s="166"/>
    </row>
    <row r="10" customFormat="false" ht="12.75" hidden="false" customHeight="true" outlineLevel="0" collapsed="false">
      <c r="A10" s="49" t="s">
        <v>141</v>
      </c>
      <c r="C10" s="1"/>
      <c r="D10" s="169" t="n">
        <v>0</v>
      </c>
      <c r="E10" s="125"/>
      <c r="F10" s="160" t="s">
        <v>142</v>
      </c>
      <c r="G10" s="170" t="n">
        <f aca="false">SUM(G8:G9)</f>
        <v>0</v>
      </c>
      <c r="H10" s="171" t="n">
        <f aca="false">SUM(H8:H9)</f>
        <v>0</v>
      </c>
      <c r="I10" s="171" t="n">
        <v>0</v>
      </c>
      <c r="J10" s="172" t="n">
        <f aca="false">H10-I10</f>
        <v>0</v>
      </c>
      <c r="K10" s="1"/>
      <c r="L10" s="1"/>
      <c r="M10" s="1"/>
      <c r="N10" s="167"/>
      <c r="O10" s="168"/>
      <c r="P10" s="167"/>
      <c r="Q10" s="1"/>
      <c r="R10" s="1"/>
      <c r="S10" s="165" t="n">
        <f aca="false">+S9+1</f>
        <v>37593</v>
      </c>
      <c r="T10" s="166"/>
      <c r="U10" s="166"/>
      <c r="V10" s="166"/>
      <c r="W10" s="166"/>
      <c r="X10" s="166"/>
      <c r="Y10" s="166"/>
      <c r="Z10" s="166"/>
      <c r="AA10" s="166"/>
      <c r="AB10" s="166"/>
      <c r="AC10" s="166"/>
      <c r="AD10" s="166"/>
      <c r="AE10" s="166"/>
      <c r="AF10" s="166"/>
      <c r="AG10" s="166"/>
      <c r="AH10" s="166"/>
      <c r="AI10" s="166"/>
      <c r="AJ10" s="166"/>
    </row>
    <row r="11" customFormat="false" ht="12.75" hidden="false" customHeight="true" outlineLevel="0" collapsed="false">
      <c r="A11" s="49" t="s">
        <v>143</v>
      </c>
      <c r="D11" s="169" t="n">
        <v>0</v>
      </c>
      <c r="E11" s="1"/>
      <c r="F11" s="173"/>
      <c r="G11" s="174"/>
      <c r="H11" s="174"/>
      <c r="I11" s="174"/>
      <c r="J11" s="175"/>
      <c r="K11" s="1"/>
      <c r="L11" s="1"/>
      <c r="M11" s="1"/>
      <c r="N11" s="167"/>
      <c r="O11" s="168"/>
      <c r="P11" s="167"/>
      <c r="Q11" s="1"/>
      <c r="R11" s="1"/>
      <c r="S11" s="165" t="n">
        <f aca="false">+S10+1</f>
        <v>37594</v>
      </c>
      <c r="T11" s="166"/>
      <c r="U11" s="166"/>
      <c r="V11" s="166"/>
      <c r="W11" s="166"/>
      <c r="X11" s="166"/>
      <c r="Y11" s="166"/>
      <c r="Z11" s="166"/>
      <c r="AA11" s="166"/>
      <c r="AB11" s="166"/>
      <c r="AC11" s="166"/>
      <c r="AD11" s="166"/>
      <c r="AE11" s="166"/>
      <c r="AF11" s="166"/>
      <c r="AG11" s="166"/>
      <c r="AH11" s="166"/>
      <c r="AI11" s="166"/>
      <c r="AJ11" s="166"/>
    </row>
    <row r="12" customFormat="false" ht="12.75" hidden="false" customHeight="true" outlineLevel="0" collapsed="false">
      <c r="A12" s="49" t="s">
        <v>144</v>
      </c>
      <c r="D12" s="169" t="n">
        <v>0</v>
      </c>
      <c r="E12" s="1"/>
      <c r="F12" s="1"/>
      <c r="G12" s="1"/>
      <c r="H12" s="1"/>
      <c r="I12" s="1"/>
      <c r="J12" s="176"/>
      <c r="K12" s="1"/>
      <c r="L12" s="1"/>
      <c r="M12" s="1"/>
      <c r="N12" s="167"/>
      <c r="O12" s="168"/>
      <c r="P12" s="167"/>
      <c r="Q12" s="1"/>
      <c r="R12" s="1"/>
      <c r="S12" s="165" t="n">
        <f aca="false">+S11+1</f>
        <v>37595</v>
      </c>
      <c r="T12" s="166"/>
      <c r="U12" s="166"/>
      <c r="V12" s="166"/>
      <c r="W12" s="166"/>
      <c r="X12" s="166"/>
      <c r="Y12" s="166"/>
      <c r="Z12" s="166"/>
      <c r="AA12" s="166"/>
      <c r="AB12" s="166"/>
      <c r="AC12" s="166"/>
      <c r="AD12" s="166"/>
      <c r="AE12" s="166"/>
      <c r="AF12" s="166"/>
      <c r="AG12" s="166"/>
      <c r="AH12" s="166"/>
      <c r="AI12" s="166"/>
      <c r="AJ12" s="166"/>
    </row>
    <row r="13" customFormat="false" ht="12.75" hidden="false" customHeight="true" outlineLevel="0" collapsed="false">
      <c r="A13" s="49" t="s">
        <v>145</v>
      </c>
      <c r="D13" s="177" t="n">
        <v>0</v>
      </c>
      <c r="E13" s="1"/>
      <c r="F13" s="1"/>
      <c r="G13" s="1"/>
      <c r="H13" s="59"/>
      <c r="I13" s="1"/>
      <c r="J13" s="134"/>
      <c r="K13" s="1"/>
      <c r="L13" s="1"/>
      <c r="M13" s="1"/>
      <c r="N13" s="167"/>
      <c r="O13" s="168"/>
      <c r="P13" s="167"/>
      <c r="Q13" s="1"/>
      <c r="R13" s="1"/>
      <c r="S13" s="165" t="n">
        <f aca="false">+S12+1</f>
        <v>37596</v>
      </c>
      <c r="T13" s="166"/>
      <c r="U13" s="166"/>
      <c r="V13" s="166"/>
      <c r="W13" s="166"/>
      <c r="X13" s="166"/>
      <c r="Y13" s="166"/>
      <c r="Z13" s="166"/>
      <c r="AA13" s="166"/>
      <c r="AB13" s="166"/>
      <c r="AC13" s="166"/>
      <c r="AD13" s="166"/>
      <c r="AE13" s="166"/>
      <c r="AF13" s="166"/>
      <c r="AG13" s="166"/>
      <c r="AH13" s="166"/>
      <c r="AI13" s="166"/>
      <c r="AJ13" s="166"/>
    </row>
    <row r="14" customFormat="false" ht="12.75" hidden="false" customHeight="true" outlineLevel="0" collapsed="false">
      <c r="A14" s="49" t="s">
        <v>146</v>
      </c>
      <c r="D14" s="177" t="n">
        <f aca="false">+J220</f>
        <v>0</v>
      </c>
      <c r="E14" s="1"/>
      <c r="F14" s="178" t="s">
        <v>147</v>
      </c>
      <c r="G14" s="178"/>
      <c r="H14" s="178"/>
      <c r="I14" s="178"/>
      <c r="J14" s="134"/>
      <c r="K14" s="1"/>
      <c r="L14" s="1"/>
      <c r="M14" s="1"/>
      <c r="N14" s="167"/>
      <c r="O14" s="168"/>
      <c r="P14" s="167"/>
      <c r="Q14" s="1"/>
      <c r="R14" s="1"/>
      <c r="S14" s="165" t="n">
        <f aca="false">+S13+1</f>
        <v>37597</v>
      </c>
      <c r="T14" s="166"/>
      <c r="U14" s="166"/>
      <c r="V14" s="166"/>
      <c r="W14" s="166"/>
      <c r="X14" s="166"/>
      <c r="Y14" s="166"/>
      <c r="Z14" s="166"/>
      <c r="AA14" s="166"/>
      <c r="AB14" s="166"/>
      <c r="AC14" s="166"/>
      <c r="AD14" s="166"/>
      <c r="AE14" s="166"/>
      <c r="AF14" s="166"/>
      <c r="AG14" s="166"/>
      <c r="AH14" s="166"/>
      <c r="AI14" s="166"/>
      <c r="AJ14" s="166"/>
    </row>
    <row r="15" customFormat="false" ht="12.75" hidden="false" customHeight="true" outlineLevel="0" collapsed="false">
      <c r="A15" s="1"/>
      <c r="D15" s="177"/>
      <c r="F15" s="150"/>
      <c r="G15" s="179" t="s">
        <v>148</v>
      </c>
      <c r="H15" s="180"/>
      <c r="I15" s="181"/>
      <c r="J15" s="176"/>
      <c r="K15" s="1"/>
      <c r="L15" s="1"/>
      <c r="M15" s="1"/>
      <c r="N15" s="167"/>
      <c r="O15" s="168"/>
      <c r="P15" s="167"/>
      <c r="Q15" s="1"/>
      <c r="R15" s="1"/>
      <c r="S15" s="165" t="n">
        <f aca="false">+S14+1</f>
        <v>37598</v>
      </c>
      <c r="T15" s="166"/>
      <c r="U15" s="166"/>
      <c r="V15" s="166"/>
      <c r="W15" s="166"/>
      <c r="X15" s="166"/>
      <c r="Y15" s="166"/>
      <c r="Z15" s="166"/>
      <c r="AA15" s="166"/>
      <c r="AB15" s="166"/>
      <c r="AC15" s="166"/>
      <c r="AD15" s="166"/>
      <c r="AE15" s="166"/>
      <c r="AF15" s="166"/>
      <c r="AG15" s="166"/>
      <c r="AH15" s="166"/>
      <c r="AI15" s="166"/>
      <c r="AJ15" s="166"/>
    </row>
    <row r="16" customFormat="false" ht="12.75" hidden="false" customHeight="true" outlineLevel="0" collapsed="false">
      <c r="A16" s="155" t="s">
        <v>17</v>
      </c>
      <c r="D16" s="182" t="n">
        <f aca="false">SUM(D8:D15)</f>
        <v>0</v>
      </c>
      <c r="E16" s="1"/>
      <c r="F16" s="183" t="s">
        <v>149</v>
      </c>
      <c r="G16" s="184" t="s">
        <v>150</v>
      </c>
      <c r="H16" s="185" t="s">
        <v>151</v>
      </c>
      <c r="I16" s="186" t="s">
        <v>142</v>
      </c>
      <c r="J16" s="176"/>
      <c r="K16" s="1"/>
      <c r="L16" s="1"/>
      <c r="M16" s="1"/>
      <c r="N16" s="182"/>
      <c r="O16" s="182" t="n">
        <f aca="false">SUM(O8:O14)</f>
        <v>0</v>
      </c>
      <c r="P16" s="182"/>
      <c r="Q16" s="1"/>
      <c r="R16" s="1"/>
      <c r="S16" s="165" t="n">
        <f aca="false">+S15+1</f>
        <v>37599</v>
      </c>
      <c r="T16" s="166"/>
      <c r="U16" s="166"/>
      <c r="V16" s="166"/>
      <c r="W16" s="166"/>
      <c r="X16" s="166"/>
      <c r="Y16" s="166"/>
      <c r="Z16" s="166"/>
      <c r="AA16" s="166"/>
      <c r="AB16" s="166"/>
      <c r="AC16" s="166"/>
      <c r="AD16" s="166"/>
      <c r="AE16" s="166"/>
      <c r="AF16" s="166"/>
      <c r="AG16" s="166"/>
      <c r="AH16" s="166"/>
      <c r="AI16" s="166"/>
      <c r="AJ16" s="166"/>
    </row>
    <row r="17" customFormat="false" ht="12.75" hidden="false" customHeight="true" outlineLevel="0" collapsed="false">
      <c r="A17" s="1"/>
      <c r="D17" s="1"/>
      <c r="E17" s="1"/>
      <c r="F17" s="187"/>
      <c r="G17" s="188"/>
      <c r="H17" s="189"/>
      <c r="I17" s="190"/>
      <c r="J17" s="176"/>
      <c r="K17" s="1"/>
      <c r="L17" s="1"/>
      <c r="M17" s="1"/>
      <c r="N17" s="1"/>
      <c r="P17" s="1"/>
      <c r="Q17" s="1"/>
      <c r="R17" s="1"/>
      <c r="S17" s="165" t="n">
        <f aca="false">+S16+1</f>
        <v>37600</v>
      </c>
      <c r="T17" s="166"/>
      <c r="U17" s="166"/>
      <c r="V17" s="166"/>
      <c r="W17" s="166"/>
      <c r="X17" s="166"/>
      <c r="Y17" s="166"/>
      <c r="Z17" s="166"/>
      <c r="AA17" s="166"/>
      <c r="AB17" s="166"/>
      <c r="AC17" s="166"/>
      <c r="AD17" s="166"/>
      <c r="AE17" s="166"/>
      <c r="AF17" s="166"/>
      <c r="AG17" s="166"/>
      <c r="AH17" s="166"/>
      <c r="AI17" s="166"/>
      <c r="AJ17" s="166"/>
    </row>
    <row r="18" customFormat="false" ht="12.75" hidden="false" customHeight="true" outlineLevel="0" collapsed="false">
      <c r="A18" s="148" t="s">
        <v>152</v>
      </c>
      <c r="D18" s="136"/>
      <c r="E18" s="1"/>
      <c r="F18" s="191" t="s">
        <v>153</v>
      </c>
      <c r="G18" s="192" t="n">
        <v>1</v>
      </c>
      <c r="H18" s="161" t="n">
        <f aca="false">VLOOKUP($B$5,$S$8:$AG$38,6,0)</f>
        <v>0</v>
      </c>
      <c r="I18" s="193" t="n">
        <f aca="false">H18*G18</f>
        <v>0</v>
      </c>
      <c r="J18" s="176"/>
      <c r="K18" s="1"/>
      <c r="L18" s="1"/>
      <c r="M18" s="1"/>
      <c r="Q18" s="1"/>
      <c r="R18" s="1"/>
      <c r="S18" s="165" t="n">
        <f aca="false">+S17+1</f>
        <v>37601</v>
      </c>
      <c r="T18" s="166"/>
      <c r="U18" s="166"/>
      <c r="V18" s="166"/>
      <c r="W18" s="166"/>
      <c r="X18" s="166"/>
      <c r="Y18" s="166"/>
      <c r="Z18" s="166"/>
      <c r="AA18" s="166"/>
      <c r="AB18" s="166"/>
      <c r="AC18" s="166"/>
      <c r="AD18" s="166"/>
      <c r="AE18" s="166"/>
      <c r="AF18" s="166"/>
      <c r="AG18" s="166"/>
      <c r="AH18" s="166"/>
      <c r="AI18" s="166"/>
      <c r="AJ18" s="166"/>
    </row>
    <row r="19" customFormat="false" ht="12.75" hidden="false" customHeight="true" outlineLevel="0" collapsed="false">
      <c r="A19" s="1" t="s">
        <v>154</v>
      </c>
      <c r="D19" s="161" t="n">
        <f aca="false">VLOOKUP($B$5,$S$8:$AG$38,11,0)</f>
        <v>0</v>
      </c>
      <c r="E19" s="1"/>
      <c r="F19" s="194" t="s">
        <v>155</v>
      </c>
      <c r="G19" s="195" t="n">
        <v>8.57</v>
      </c>
      <c r="H19" s="196"/>
      <c r="I19" s="197" t="n">
        <f aca="false">H18*G19</f>
        <v>0</v>
      </c>
      <c r="J19" s="176"/>
      <c r="K19" s="1"/>
      <c r="L19" s="1"/>
      <c r="M19" s="1"/>
      <c r="N19" s="198"/>
      <c r="O19" s="199" t="n">
        <f aca="false">D24-P24</f>
        <v>0</v>
      </c>
      <c r="P19" s="164"/>
      <c r="Q19" s="1"/>
      <c r="R19" s="1"/>
      <c r="S19" s="165" t="n">
        <f aca="false">+S18+1</f>
        <v>37602</v>
      </c>
      <c r="T19" s="166"/>
      <c r="U19" s="166"/>
      <c r="V19" s="166"/>
      <c r="W19" s="166"/>
      <c r="X19" s="166"/>
      <c r="Y19" s="166"/>
      <c r="Z19" s="166"/>
      <c r="AA19" s="166"/>
      <c r="AB19" s="166"/>
      <c r="AC19" s="166"/>
      <c r="AD19" s="166"/>
      <c r="AE19" s="166"/>
      <c r="AF19" s="166"/>
      <c r="AG19" s="166"/>
      <c r="AH19" s="166"/>
      <c r="AI19" s="166"/>
      <c r="AJ19" s="166"/>
    </row>
    <row r="20" customFormat="false" ht="12.75" hidden="false" customHeight="true" outlineLevel="0" collapsed="false">
      <c r="A20" s="49" t="s">
        <v>156</v>
      </c>
      <c r="D20" s="177" t="n">
        <v>0</v>
      </c>
      <c r="E20" s="1"/>
      <c r="F20" s="194"/>
      <c r="G20" s="200"/>
      <c r="H20" s="196"/>
      <c r="I20" s="197"/>
      <c r="J20" s="176"/>
      <c r="K20" s="1"/>
      <c r="L20" s="1"/>
      <c r="M20" s="1"/>
      <c r="N20" s="167"/>
      <c r="O20" s="167"/>
      <c r="P20" s="201"/>
      <c r="Q20" s="1"/>
      <c r="R20" s="1"/>
      <c r="S20" s="165" t="n">
        <f aca="false">+S19+1</f>
        <v>37603</v>
      </c>
      <c r="T20" s="166"/>
      <c r="U20" s="166"/>
      <c r="V20" s="166"/>
      <c r="W20" s="166"/>
      <c r="X20" s="166"/>
      <c r="Y20" s="166"/>
      <c r="Z20" s="166"/>
      <c r="AA20" s="166"/>
      <c r="AB20" s="166"/>
      <c r="AC20" s="166"/>
      <c r="AD20" s="166"/>
      <c r="AE20" s="166"/>
      <c r="AF20" s="166"/>
      <c r="AG20" s="166"/>
      <c r="AH20" s="166"/>
      <c r="AI20" s="166"/>
      <c r="AJ20" s="166"/>
    </row>
    <row r="21" customFormat="false" ht="12.75" hidden="false" customHeight="true" outlineLevel="0" collapsed="false">
      <c r="A21" s="1"/>
      <c r="D21" s="202"/>
      <c r="E21" s="1"/>
      <c r="F21" s="191" t="s">
        <v>157</v>
      </c>
      <c r="G21" s="203"/>
      <c r="H21" s="161" t="n">
        <f aca="false">VLOOKUP($B$5,$S$8:$AG$38,4,0)</f>
        <v>0</v>
      </c>
      <c r="I21" s="193" t="n">
        <f aca="false">H21</f>
        <v>0</v>
      </c>
      <c r="J21" s="176"/>
      <c r="K21" s="1"/>
      <c r="L21" s="1"/>
      <c r="M21" s="1"/>
      <c r="N21" s="167"/>
      <c r="O21" s="167"/>
      <c r="P21" s="201"/>
      <c r="Q21" s="1"/>
      <c r="R21" s="1"/>
      <c r="S21" s="165" t="n">
        <f aca="false">+S20+1</f>
        <v>37604</v>
      </c>
      <c r="T21" s="166"/>
      <c r="U21" s="166"/>
      <c r="V21" s="166"/>
      <c r="W21" s="166"/>
      <c r="X21" s="166"/>
      <c r="Y21" s="166"/>
      <c r="Z21" s="166"/>
      <c r="AA21" s="166"/>
      <c r="AB21" s="166"/>
      <c r="AC21" s="166"/>
      <c r="AD21" s="166"/>
      <c r="AE21" s="166"/>
      <c r="AF21" s="166"/>
      <c r="AG21" s="166"/>
      <c r="AH21" s="166"/>
      <c r="AI21" s="166"/>
      <c r="AJ21" s="166"/>
    </row>
    <row r="22" customFormat="false" ht="12.75" hidden="false" customHeight="true" outlineLevel="0" collapsed="false">
      <c r="D22" s="177"/>
      <c r="E22" s="1"/>
      <c r="F22" s="191" t="s">
        <v>158</v>
      </c>
      <c r="G22" s="203"/>
      <c r="H22" s="161" t="n">
        <f aca="false">VLOOKUP($B$5,$S$8:$AG$38,5,0)</f>
        <v>0</v>
      </c>
      <c r="I22" s="193" t="n">
        <f aca="false">H22</f>
        <v>0</v>
      </c>
      <c r="J22" s="176"/>
      <c r="K22" s="1"/>
      <c r="L22" s="1"/>
      <c r="M22" s="4"/>
      <c r="N22" s="167"/>
      <c r="O22" s="167"/>
      <c r="P22" s="201"/>
      <c r="Q22" s="1"/>
      <c r="R22" s="1"/>
      <c r="S22" s="165" t="n">
        <f aca="false">+S21+1</f>
        <v>37605</v>
      </c>
      <c r="T22" s="166"/>
      <c r="U22" s="166"/>
      <c r="V22" s="166"/>
      <c r="W22" s="166"/>
      <c r="X22" s="166"/>
      <c r="Y22" s="166"/>
      <c r="Z22" s="166"/>
      <c r="AA22" s="166"/>
      <c r="AB22" s="166"/>
      <c r="AC22" s="166"/>
      <c r="AD22" s="166"/>
      <c r="AE22" s="166"/>
      <c r="AF22" s="166"/>
      <c r="AG22" s="166"/>
      <c r="AH22" s="166"/>
      <c r="AI22" s="166"/>
      <c r="AJ22" s="166"/>
    </row>
    <row r="23" customFormat="false" ht="12.75" hidden="false" customHeight="true" outlineLevel="0" collapsed="false">
      <c r="D23" s="204"/>
      <c r="E23" s="1"/>
      <c r="F23" s="205" t="s">
        <v>159</v>
      </c>
      <c r="G23" s="206"/>
      <c r="H23" s="207"/>
      <c r="I23" s="208" t="n">
        <f aca="false">SUM(I21:I22)</f>
        <v>0</v>
      </c>
      <c r="J23" s="176"/>
      <c r="K23" s="1"/>
      <c r="L23" s="1"/>
      <c r="M23" s="4"/>
      <c r="N23" s="167"/>
      <c r="O23" s="167"/>
      <c r="P23" s="201"/>
      <c r="Q23" s="1"/>
      <c r="R23" s="1"/>
      <c r="S23" s="165" t="n">
        <f aca="false">+S22+1</f>
        <v>37606</v>
      </c>
      <c r="T23" s="166"/>
      <c r="U23" s="166"/>
      <c r="V23" s="166"/>
      <c r="W23" s="166"/>
      <c r="X23" s="166"/>
      <c r="Y23" s="166"/>
      <c r="Z23" s="166"/>
      <c r="AA23" s="166"/>
      <c r="AB23" s="166"/>
      <c r="AC23" s="166"/>
      <c r="AD23" s="166"/>
      <c r="AE23" s="166"/>
      <c r="AF23" s="166"/>
      <c r="AG23" s="166"/>
      <c r="AH23" s="166"/>
      <c r="AI23" s="166"/>
      <c r="AJ23" s="166"/>
    </row>
    <row r="24" customFormat="false" ht="12.75" hidden="false" customHeight="true" outlineLevel="0" collapsed="false">
      <c r="A24" s="155" t="s">
        <v>160</v>
      </c>
      <c r="D24" s="209" t="n">
        <f aca="false">SUM(D19:D22)</f>
        <v>0</v>
      </c>
      <c r="E24" s="1"/>
      <c r="F24" s="210" t="s">
        <v>161</v>
      </c>
      <c r="G24" s="211"/>
      <c r="H24" s="212"/>
      <c r="I24" s="190"/>
      <c r="J24" s="1"/>
      <c r="K24" s="1"/>
      <c r="L24" s="1"/>
      <c r="M24" s="1"/>
      <c r="N24" s="209"/>
      <c r="O24" s="209" t="n">
        <f aca="false">SUM(O19:O22)</f>
        <v>0</v>
      </c>
      <c r="P24" s="209"/>
      <c r="Q24" s="1"/>
      <c r="R24" s="1"/>
      <c r="S24" s="165" t="n">
        <f aca="false">+S23+1</f>
        <v>37607</v>
      </c>
      <c r="T24" s="166"/>
      <c r="U24" s="166"/>
      <c r="V24" s="166"/>
      <c r="W24" s="166"/>
      <c r="X24" s="166"/>
      <c r="Y24" s="166"/>
      <c r="Z24" s="166"/>
      <c r="AA24" s="166"/>
      <c r="AB24" s="166"/>
      <c r="AC24" s="166"/>
      <c r="AD24" s="166"/>
      <c r="AE24" s="166"/>
      <c r="AF24" s="166"/>
      <c r="AG24" s="166"/>
      <c r="AH24" s="166"/>
      <c r="AI24" s="166"/>
      <c r="AJ24" s="166"/>
    </row>
    <row r="25" customFormat="false" ht="12.75" hidden="false" customHeight="true" outlineLevel="0" collapsed="false">
      <c r="A25" s="1"/>
      <c r="D25" s="70"/>
      <c r="E25" s="1"/>
      <c r="F25" s="194" t="s">
        <v>157</v>
      </c>
      <c r="G25" s="9"/>
      <c r="H25" s="9"/>
      <c r="I25" s="193" t="n">
        <v>0</v>
      </c>
      <c r="J25" s="1"/>
      <c r="K25" s="1"/>
      <c r="L25" s="1"/>
      <c r="M25" s="1"/>
      <c r="N25" s="213"/>
      <c r="O25" s="213"/>
      <c r="P25" s="213"/>
      <c r="Q25" s="1"/>
      <c r="R25" s="1"/>
      <c r="S25" s="165" t="n">
        <f aca="false">+S24+1</f>
        <v>37608</v>
      </c>
      <c r="T25" s="166"/>
      <c r="U25" s="166"/>
      <c r="V25" s="166"/>
      <c r="W25" s="166"/>
      <c r="X25" s="166"/>
      <c r="Y25" s="166"/>
      <c r="Z25" s="166"/>
      <c r="AA25" s="166"/>
      <c r="AB25" s="166"/>
      <c r="AC25" s="166"/>
      <c r="AD25" s="166"/>
      <c r="AE25" s="166"/>
      <c r="AF25" s="166"/>
      <c r="AG25" s="166"/>
      <c r="AH25" s="166"/>
      <c r="AI25" s="166"/>
      <c r="AJ25" s="166"/>
      <c r="AK25" s="70"/>
    </row>
    <row r="26" customFormat="false" ht="12.75" hidden="false" customHeight="true" outlineLevel="0" collapsed="false">
      <c r="E26" s="1"/>
      <c r="F26" s="194" t="s">
        <v>158</v>
      </c>
      <c r="G26" s="9"/>
      <c r="H26" s="9"/>
      <c r="I26" s="193" t="n">
        <v>0</v>
      </c>
      <c r="J26" s="1"/>
      <c r="K26" s="1"/>
      <c r="L26" s="1"/>
      <c r="M26" s="1"/>
      <c r="Q26" s="1"/>
      <c r="R26" s="9"/>
      <c r="S26" s="165" t="n">
        <f aca="false">+S25+1</f>
        <v>37609</v>
      </c>
      <c r="T26" s="166"/>
      <c r="U26" s="166"/>
      <c r="V26" s="166"/>
      <c r="W26" s="166"/>
      <c r="X26" s="166"/>
      <c r="Y26" s="166"/>
      <c r="Z26" s="166"/>
      <c r="AA26" s="166"/>
      <c r="AB26" s="166"/>
      <c r="AC26" s="166"/>
      <c r="AD26" s="166"/>
      <c r="AE26" s="166"/>
      <c r="AF26" s="166"/>
      <c r="AG26" s="166"/>
      <c r="AH26" s="166"/>
      <c r="AI26" s="166"/>
      <c r="AJ26" s="166"/>
      <c r="AK26" s="70"/>
    </row>
    <row r="27" customFormat="false" ht="12.75" hidden="false" customHeight="true" outlineLevel="0" collapsed="false">
      <c r="A27" s="148" t="s">
        <v>162</v>
      </c>
      <c r="D27" s="70"/>
      <c r="E27" s="1"/>
      <c r="F27" s="214" t="s">
        <v>159</v>
      </c>
      <c r="G27" s="9"/>
      <c r="H27" s="9"/>
      <c r="I27" s="193" t="n">
        <f aca="false">SUM(I25:I26)</f>
        <v>0</v>
      </c>
      <c r="J27" s="1"/>
      <c r="K27" s="1"/>
      <c r="L27" s="1"/>
      <c r="M27" s="1"/>
      <c r="N27" s="70"/>
      <c r="O27" s="70"/>
      <c r="P27" s="70"/>
      <c r="Q27" s="1"/>
      <c r="R27" s="9"/>
      <c r="S27" s="165" t="n">
        <f aca="false">+S26+1</f>
        <v>37610</v>
      </c>
      <c r="T27" s="166"/>
      <c r="U27" s="166"/>
      <c r="V27" s="166"/>
      <c r="W27" s="166"/>
      <c r="X27" s="166"/>
      <c r="Y27" s="166"/>
      <c r="Z27" s="166"/>
      <c r="AA27" s="166"/>
      <c r="AB27" s="166"/>
      <c r="AC27" s="166"/>
      <c r="AD27" s="166"/>
      <c r="AE27" s="166"/>
      <c r="AF27" s="166"/>
      <c r="AG27" s="166"/>
      <c r="AH27" s="166"/>
      <c r="AI27" s="166"/>
      <c r="AJ27" s="166"/>
      <c r="AK27" s="70"/>
    </row>
    <row r="28" customFormat="false" ht="12.75" hidden="false" customHeight="true" outlineLevel="0" collapsed="false">
      <c r="A28" s="49" t="s">
        <v>163</v>
      </c>
      <c r="D28" s="164" t="n">
        <f aca="false">N38</f>
        <v>0</v>
      </c>
      <c r="E28" s="1"/>
      <c r="F28" s="194"/>
      <c r="G28" s="215"/>
      <c r="H28" s="9"/>
      <c r="I28" s="216"/>
      <c r="J28" s="1"/>
      <c r="K28" s="1"/>
      <c r="L28" s="1"/>
      <c r="M28" s="1"/>
      <c r="N28" s="164"/>
      <c r="O28" s="164" t="n">
        <f aca="false">D38-P38</f>
        <v>0</v>
      </c>
      <c r="P28" s="164"/>
      <c r="Q28" s="1"/>
      <c r="R28" s="70"/>
      <c r="S28" s="165" t="n">
        <f aca="false">+S27+1</f>
        <v>37611</v>
      </c>
      <c r="T28" s="166"/>
      <c r="U28" s="166"/>
      <c r="V28" s="166"/>
      <c r="W28" s="166"/>
      <c r="X28" s="166"/>
      <c r="Y28" s="166"/>
      <c r="Z28" s="166"/>
      <c r="AA28" s="166"/>
      <c r="AB28" s="166"/>
      <c r="AC28" s="166"/>
      <c r="AD28" s="166"/>
      <c r="AE28" s="166"/>
      <c r="AF28" s="166"/>
      <c r="AG28" s="166"/>
      <c r="AH28" s="166"/>
      <c r="AI28" s="166"/>
      <c r="AJ28" s="166"/>
      <c r="AK28" s="70"/>
    </row>
    <row r="29" customFormat="false" ht="12.75" hidden="false" customHeight="true" outlineLevel="0" collapsed="false">
      <c r="A29" s="49" t="s">
        <v>164</v>
      </c>
      <c r="D29" s="167" t="n">
        <f aca="false">E173+G173+C178+C179</f>
        <v>0</v>
      </c>
      <c r="E29" s="1"/>
      <c r="F29" s="217" t="s">
        <v>165</v>
      </c>
      <c r="G29" s="218"/>
      <c r="H29" s="219"/>
      <c r="I29" s="220" t="n">
        <f aca="false">I23-I27</f>
        <v>0</v>
      </c>
      <c r="J29" s="70"/>
      <c r="K29" s="1"/>
      <c r="L29" s="1"/>
      <c r="M29" s="1"/>
      <c r="N29" s="167"/>
      <c r="O29" s="221"/>
      <c r="P29" s="167"/>
      <c r="Q29" s="1"/>
      <c r="R29" s="9"/>
      <c r="S29" s="165" t="n">
        <f aca="false">+S28+1</f>
        <v>37612</v>
      </c>
      <c r="T29" s="166"/>
      <c r="U29" s="166"/>
      <c r="V29" s="166"/>
      <c r="W29" s="166"/>
      <c r="X29" s="166"/>
      <c r="Y29" s="166"/>
      <c r="Z29" s="166"/>
      <c r="AA29" s="166"/>
      <c r="AB29" s="166"/>
      <c r="AC29" s="166"/>
      <c r="AD29" s="166"/>
      <c r="AE29" s="166"/>
      <c r="AF29" s="166"/>
      <c r="AG29" s="166"/>
      <c r="AH29" s="166"/>
      <c r="AI29" s="166"/>
      <c r="AJ29" s="166"/>
      <c r="AK29" s="70"/>
    </row>
    <row r="30" customFormat="false" ht="12.75" hidden="false" customHeight="true" outlineLevel="0" collapsed="false">
      <c r="A30" s="1" t="s">
        <v>166</v>
      </c>
      <c r="D30" s="167" t="n">
        <f aca="false">C173</f>
        <v>0</v>
      </c>
      <c r="E30" s="1"/>
      <c r="F30" s="1"/>
      <c r="G30" s="1"/>
      <c r="H30" s="1"/>
      <c r="I30" s="1"/>
      <c r="J30" s="70"/>
      <c r="K30" s="1"/>
      <c r="L30" s="1"/>
      <c r="M30" s="1"/>
      <c r="N30" s="167"/>
      <c r="O30" s="221"/>
      <c r="P30" s="167"/>
      <c r="Q30" s="1"/>
      <c r="R30" s="9"/>
      <c r="S30" s="165" t="n">
        <f aca="false">+S29+1</f>
        <v>37613</v>
      </c>
      <c r="T30" s="166"/>
      <c r="U30" s="166"/>
      <c r="V30" s="166"/>
      <c r="W30" s="166"/>
      <c r="X30" s="166"/>
      <c r="Y30" s="166"/>
      <c r="Z30" s="166"/>
      <c r="AA30" s="166"/>
      <c r="AB30" s="166"/>
      <c r="AC30" s="166"/>
      <c r="AD30" s="166"/>
      <c r="AE30" s="166"/>
      <c r="AF30" s="166"/>
      <c r="AG30" s="166"/>
      <c r="AH30" s="166"/>
      <c r="AI30" s="166"/>
      <c r="AJ30" s="166"/>
      <c r="AK30" s="70"/>
    </row>
    <row r="31" customFormat="false" ht="12.75" hidden="false" customHeight="true" outlineLevel="0" collapsed="false">
      <c r="A31" s="222" t="s">
        <v>167</v>
      </c>
      <c r="B31" s="223"/>
      <c r="C31" s="223"/>
      <c r="D31" s="224" t="n">
        <f aca="false">D173</f>
        <v>0</v>
      </c>
      <c r="E31" s="1"/>
      <c r="F31" s="1"/>
      <c r="G31" s="1"/>
      <c r="H31" s="1"/>
      <c r="I31" s="1"/>
      <c r="J31" s="70"/>
      <c r="K31" s="1"/>
      <c r="L31" s="1"/>
      <c r="M31" s="1"/>
      <c r="N31" s="167"/>
      <c r="O31" s="221"/>
      <c r="P31" s="167"/>
      <c r="Q31" s="1"/>
      <c r="R31" s="70"/>
      <c r="S31" s="165" t="n">
        <f aca="false">+S30+1</f>
        <v>37614</v>
      </c>
      <c r="T31" s="166"/>
      <c r="U31" s="166"/>
      <c r="V31" s="166"/>
      <c r="W31" s="166"/>
      <c r="X31" s="166"/>
      <c r="Y31" s="166"/>
      <c r="Z31" s="166"/>
      <c r="AA31" s="166"/>
      <c r="AB31" s="166"/>
      <c r="AC31" s="166"/>
      <c r="AD31" s="166"/>
      <c r="AE31" s="166"/>
      <c r="AF31" s="166"/>
      <c r="AG31" s="166"/>
      <c r="AH31" s="166"/>
      <c r="AI31" s="166"/>
      <c r="AJ31" s="166"/>
      <c r="AK31" s="70"/>
    </row>
    <row r="32" customFormat="false" ht="12.75" hidden="false" customHeight="true" outlineLevel="0" collapsed="false">
      <c r="A32" s="222" t="s">
        <v>168</v>
      </c>
      <c r="B32" s="223"/>
      <c r="C32" s="223"/>
      <c r="D32" s="224" t="n">
        <f aca="false">F173</f>
        <v>0</v>
      </c>
      <c r="E32" s="1"/>
      <c r="F32" s="140"/>
      <c r="G32" s="225"/>
      <c r="H32" s="225"/>
      <c r="I32" s="225"/>
      <c r="J32" s="225"/>
      <c r="K32" s="225"/>
      <c r="L32" s="226"/>
      <c r="M32" s="1"/>
      <c r="N32" s="167"/>
      <c r="O32" s="221"/>
      <c r="P32" s="167"/>
      <c r="Q32" s="1"/>
      <c r="R32" s="70"/>
      <c r="S32" s="165" t="n">
        <f aca="false">+S31+1</f>
        <v>37615</v>
      </c>
      <c r="T32" s="166"/>
      <c r="U32" s="166"/>
      <c r="V32" s="166"/>
      <c r="W32" s="166"/>
      <c r="X32" s="166"/>
      <c r="Y32" s="166"/>
      <c r="Z32" s="166"/>
      <c r="AA32" s="166"/>
      <c r="AB32" s="166"/>
      <c r="AC32" s="166"/>
      <c r="AD32" s="166"/>
      <c r="AE32" s="166"/>
      <c r="AF32" s="166"/>
      <c r="AG32" s="166"/>
      <c r="AH32" s="166"/>
      <c r="AI32" s="166"/>
      <c r="AJ32" s="166"/>
      <c r="AK32" s="70"/>
    </row>
    <row r="33" customFormat="false" ht="12.75" hidden="false" customHeight="true" outlineLevel="0" collapsed="false">
      <c r="A33" s="49" t="s">
        <v>169</v>
      </c>
      <c r="D33" s="167" t="n">
        <v>0</v>
      </c>
      <c r="E33" s="1"/>
      <c r="F33" s="227"/>
      <c r="G33" s="70"/>
      <c r="H33" s="70"/>
      <c r="I33" s="70"/>
      <c r="J33" s="23" t="s">
        <v>170</v>
      </c>
      <c r="K33" s="70"/>
      <c r="L33" s="228" t="s">
        <v>115</v>
      </c>
      <c r="M33" s="1"/>
      <c r="N33" s="167"/>
      <c r="O33" s="221"/>
      <c r="P33" s="167"/>
      <c r="Q33" s="1"/>
      <c r="R33" s="70"/>
      <c r="S33" s="165" t="n">
        <f aca="false">+S32+1</f>
        <v>37616</v>
      </c>
      <c r="T33" s="166"/>
      <c r="U33" s="166"/>
      <c r="V33" s="166"/>
      <c r="W33" s="166"/>
      <c r="X33" s="166"/>
      <c r="Y33" s="166"/>
      <c r="Z33" s="166"/>
      <c r="AA33" s="166"/>
      <c r="AB33" s="166"/>
      <c r="AC33" s="166"/>
      <c r="AD33" s="166"/>
      <c r="AE33" s="166"/>
      <c r="AF33" s="166"/>
      <c r="AG33" s="166"/>
      <c r="AH33" s="166"/>
      <c r="AI33" s="166"/>
      <c r="AJ33" s="166"/>
      <c r="AK33" s="70"/>
    </row>
    <row r="34" customFormat="false" ht="12.75" hidden="false" customHeight="true" outlineLevel="0" collapsed="false">
      <c r="A34" s="49" t="s">
        <v>171</v>
      </c>
      <c r="D34" s="177" t="n">
        <v>0</v>
      </c>
      <c r="E34" s="1"/>
      <c r="F34" s="229" t="s">
        <v>172</v>
      </c>
      <c r="G34" s="229"/>
      <c r="H34" s="230" t="s">
        <v>82</v>
      </c>
      <c r="I34" s="230" t="s">
        <v>80</v>
      </c>
      <c r="J34" s="231" t="s">
        <v>173</v>
      </c>
      <c r="K34" s="232" t="s">
        <v>81</v>
      </c>
      <c r="L34" s="233" t="s">
        <v>131</v>
      </c>
      <c r="M34" s="1"/>
      <c r="N34" s="167"/>
      <c r="O34" s="221"/>
      <c r="P34" s="167"/>
      <c r="Q34" s="1"/>
      <c r="R34" s="70"/>
      <c r="S34" s="165" t="n">
        <f aca="false">+S33+1</f>
        <v>37617</v>
      </c>
      <c r="T34" s="166"/>
      <c r="U34" s="166"/>
      <c r="V34" s="166"/>
      <c r="W34" s="166"/>
      <c r="X34" s="166"/>
      <c r="Y34" s="166"/>
      <c r="Z34" s="166"/>
      <c r="AA34" s="166"/>
      <c r="AB34" s="166"/>
      <c r="AC34" s="166"/>
      <c r="AD34" s="166"/>
      <c r="AE34" s="166"/>
      <c r="AF34" s="166"/>
      <c r="AG34" s="166"/>
      <c r="AH34" s="166"/>
      <c r="AI34" s="166"/>
      <c r="AJ34" s="166"/>
    </row>
    <row r="35" customFormat="false" ht="12.75" hidden="false" customHeight="true" outlineLevel="0" collapsed="false">
      <c r="A35" s="49" t="s">
        <v>174</v>
      </c>
      <c r="D35" s="177" t="n">
        <f aca="false">C127</f>
        <v>0</v>
      </c>
      <c r="E35" s="1"/>
      <c r="F35" s="227"/>
      <c r="G35" s="70"/>
      <c r="H35" s="234"/>
      <c r="I35" s="234"/>
      <c r="J35" s="234"/>
      <c r="K35" s="234"/>
      <c r="L35" s="235"/>
      <c r="M35" s="1"/>
      <c r="N35" s="167"/>
      <c r="O35" s="221"/>
      <c r="P35" s="167"/>
      <c r="Q35" s="1"/>
      <c r="R35" s="70"/>
      <c r="S35" s="165" t="n">
        <f aca="false">+S34+1</f>
        <v>37618</v>
      </c>
      <c r="T35" s="166"/>
      <c r="U35" s="166"/>
      <c r="V35" s="166"/>
      <c r="W35" s="166"/>
      <c r="X35" s="166"/>
      <c r="Y35" s="166"/>
      <c r="Z35" s="166"/>
      <c r="AA35" s="166"/>
      <c r="AB35" s="166"/>
      <c r="AC35" s="166"/>
      <c r="AD35" s="166"/>
      <c r="AE35" s="166"/>
      <c r="AF35" s="166"/>
      <c r="AG35" s="166"/>
      <c r="AH35" s="166"/>
      <c r="AI35" s="166"/>
      <c r="AJ35" s="166"/>
    </row>
    <row r="36" customFormat="false" ht="12.75" hidden="false" customHeight="true" outlineLevel="0" collapsed="false">
      <c r="A36" s="49" t="s">
        <v>175</v>
      </c>
      <c r="D36" s="177" t="n">
        <f aca="false">H173</f>
        <v>0</v>
      </c>
      <c r="E36" s="1"/>
      <c r="F36" s="227" t="s">
        <v>176</v>
      </c>
      <c r="G36" s="70"/>
      <c r="H36" s="234"/>
      <c r="I36" s="234"/>
      <c r="J36" s="234" t="n">
        <f aca="false">N50</f>
        <v>0</v>
      </c>
      <c r="K36" s="234" t="n">
        <f aca="false">N38</f>
        <v>0</v>
      </c>
      <c r="L36" s="235"/>
      <c r="M36" s="1"/>
      <c r="N36" s="167"/>
      <c r="O36" s="221"/>
      <c r="P36" s="167"/>
      <c r="Q36" s="1"/>
      <c r="R36" s="70"/>
      <c r="S36" s="165" t="n">
        <f aca="false">+S35+1</f>
        <v>37619</v>
      </c>
      <c r="T36" s="166"/>
      <c r="U36" s="166"/>
      <c r="V36" s="166"/>
      <c r="W36" s="166"/>
      <c r="X36" s="166"/>
      <c r="Y36" s="166"/>
      <c r="Z36" s="166"/>
      <c r="AA36" s="166"/>
      <c r="AB36" s="166"/>
      <c r="AC36" s="166"/>
      <c r="AD36" s="166"/>
      <c r="AE36" s="166"/>
      <c r="AF36" s="166"/>
      <c r="AG36" s="166"/>
      <c r="AH36" s="166"/>
      <c r="AI36" s="166"/>
      <c r="AJ36" s="166"/>
    </row>
    <row r="37" customFormat="false" ht="12.75" hidden="false" customHeight="true" outlineLevel="0" collapsed="false">
      <c r="A37" s="49" t="s">
        <v>177</v>
      </c>
      <c r="D37" s="177" t="n">
        <f aca="false">SUM(E87+E88)*-1</f>
        <v>-0</v>
      </c>
      <c r="E37" s="1"/>
      <c r="F37" s="227" t="s">
        <v>178</v>
      </c>
      <c r="G37" s="70"/>
      <c r="H37" s="236" t="n">
        <f aca="false">N16</f>
        <v>0</v>
      </c>
      <c r="I37" s="236"/>
      <c r="J37" s="234"/>
      <c r="K37" s="234"/>
      <c r="L37" s="235"/>
      <c r="M37" s="1"/>
      <c r="N37" s="167"/>
      <c r="O37" s="221"/>
      <c r="P37" s="167"/>
      <c r="Q37" s="1"/>
      <c r="R37" s="70"/>
      <c r="S37" s="165" t="n">
        <f aca="false">+S36+1</f>
        <v>37620</v>
      </c>
      <c r="T37" s="166"/>
      <c r="U37" s="166"/>
      <c r="V37" s="166"/>
      <c r="W37" s="166"/>
      <c r="X37" s="166"/>
      <c r="Y37" s="166"/>
      <c r="Z37" s="166"/>
      <c r="AA37" s="166"/>
      <c r="AB37" s="166"/>
      <c r="AC37" s="166"/>
      <c r="AD37" s="166"/>
      <c r="AE37" s="166"/>
      <c r="AF37" s="166"/>
      <c r="AG37" s="166"/>
      <c r="AH37" s="166"/>
      <c r="AI37" s="166"/>
      <c r="AJ37" s="166"/>
    </row>
    <row r="38" customFormat="false" ht="12.75" hidden="false" customHeight="true" outlineLevel="0" collapsed="false">
      <c r="A38" s="155" t="s">
        <v>179</v>
      </c>
      <c r="D38" s="182" t="n">
        <f aca="false">SUM(D28:D37)</f>
        <v>0</v>
      </c>
      <c r="E38" s="1"/>
      <c r="F38" s="227" t="s">
        <v>180</v>
      </c>
      <c r="G38" s="70"/>
      <c r="H38" s="236" t="n">
        <f aca="false">N24</f>
        <v>0</v>
      </c>
      <c r="I38" s="236" t="n">
        <f aca="false">H38</f>
        <v>0</v>
      </c>
      <c r="J38" s="234"/>
      <c r="K38" s="234"/>
      <c r="L38" s="235"/>
      <c r="M38" s="1"/>
      <c r="N38" s="182"/>
      <c r="O38" s="182" t="n">
        <f aca="false">SUM(O28:O36)</f>
        <v>0</v>
      </c>
      <c r="P38" s="182"/>
      <c r="Q38" s="1"/>
      <c r="R38" s="70"/>
      <c r="S38" s="237" t="n">
        <f aca="false">+S37+1</f>
        <v>37621</v>
      </c>
      <c r="T38" s="238"/>
      <c r="U38" s="238"/>
      <c r="V38" s="238"/>
      <c r="W38" s="238"/>
      <c r="X38" s="238"/>
      <c r="Y38" s="238"/>
      <c r="Z38" s="238"/>
      <c r="AA38" s="238"/>
      <c r="AB38" s="238"/>
      <c r="AC38" s="238"/>
      <c r="AD38" s="238"/>
      <c r="AE38" s="238"/>
      <c r="AF38" s="238"/>
      <c r="AG38" s="238"/>
      <c r="AH38" s="238"/>
      <c r="AI38" s="238"/>
      <c r="AJ38" s="238"/>
    </row>
    <row r="39" customFormat="false" ht="12.75" hidden="false" customHeight="true" outlineLevel="0" collapsed="false">
      <c r="A39" s="1"/>
      <c r="D39" s="1"/>
      <c r="F39" s="227" t="s">
        <v>181</v>
      </c>
      <c r="G39" s="70"/>
      <c r="H39" s="236" t="n">
        <f aca="false">D28</f>
        <v>0</v>
      </c>
      <c r="I39" s="236"/>
      <c r="J39" s="234"/>
      <c r="K39" s="234"/>
      <c r="L39" s="235"/>
      <c r="M39" s="1"/>
      <c r="N39" s="1"/>
      <c r="O39" s="1"/>
      <c r="P39" s="1"/>
      <c r="Q39" s="1"/>
      <c r="R39" s="70"/>
      <c r="S39" s="70"/>
      <c r="U39" s="213"/>
      <c r="V39" s="213"/>
      <c r="W39" s="213"/>
      <c r="X39" s="213"/>
      <c r="Y39" s="213"/>
      <c r="Z39" s="213"/>
      <c r="AA39" s="213"/>
      <c r="AB39" s="213"/>
      <c r="AC39" s="213"/>
    </row>
    <row r="40" customFormat="false" ht="12.75" hidden="false" customHeight="true" outlineLevel="0" collapsed="false">
      <c r="A40" s="148" t="s">
        <v>182</v>
      </c>
      <c r="D40" s="182" t="n">
        <f aca="false">+D38+D24+D16</f>
        <v>0</v>
      </c>
      <c r="E40" s="1"/>
      <c r="F40" s="187"/>
      <c r="G40" s="70"/>
      <c r="H40" s="239"/>
      <c r="I40" s="236"/>
      <c r="J40" s="234"/>
      <c r="K40" s="234"/>
      <c r="L40" s="235"/>
      <c r="M40" s="1"/>
      <c r="N40" s="182"/>
      <c r="O40" s="182" t="n">
        <f aca="false">+O38+O24+O16</f>
        <v>0</v>
      </c>
      <c r="P40" s="182"/>
      <c r="Q40" s="1"/>
      <c r="R40" s="70"/>
      <c r="S40" s="1"/>
      <c r="T40" s="1"/>
      <c r="U40" s="1"/>
    </row>
    <row r="41" customFormat="false" ht="12.75" hidden="false" customHeight="true" outlineLevel="0" collapsed="false">
      <c r="A41" s="1"/>
      <c r="C41" s="4"/>
      <c r="D41" s="1"/>
      <c r="E41" s="1"/>
      <c r="F41" s="227" t="s">
        <v>183</v>
      </c>
      <c r="G41" s="9"/>
      <c r="H41" s="236" t="n">
        <f aca="false">E117</f>
        <v>0</v>
      </c>
      <c r="I41" s="236" t="n">
        <f aca="false">E108</f>
        <v>0</v>
      </c>
      <c r="J41" s="234" t="n">
        <f aca="false">E71+E72+E73</f>
        <v>0</v>
      </c>
      <c r="K41" s="234" t="n">
        <f aca="false">SUM(D29:D37)</f>
        <v>0</v>
      </c>
      <c r="L41" s="235" t="n">
        <f aca="false">SUM(E29:E37)</f>
        <v>0</v>
      </c>
      <c r="M41" s="1"/>
      <c r="N41" s="1"/>
      <c r="O41" s="1"/>
      <c r="P41" s="1"/>
      <c r="Q41" s="1"/>
      <c r="R41" s="70"/>
      <c r="S41" s="1"/>
      <c r="T41" s="1"/>
      <c r="U41" s="1"/>
      <c r="AN41" s="1"/>
      <c r="AO41" s="1"/>
      <c r="AP41" s="1"/>
      <c r="AQ41" s="1"/>
      <c r="AR41" s="1"/>
      <c r="AS41" s="1"/>
    </row>
    <row r="42" customFormat="false" ht="12.75" hidden="false" customHeight="true" outlineLevel="0" collapsed="false">
      <c r="A42" s="127"/>
      <c r="C42" s="4"/>
      <c r="E42" s="1"/>
      <c r="F42" s="227" t="s">
        <v>178</v>
      </c>
      <c r="G42" s="70"/>
      <c r="H42" s="239"/>
      <c r="I42" s="239"/>
      <c r="J42" s="239"/>
      <c r="K42" s="240"/>
      <c r="L42" s="241"/>
      <c r="M42" s="1"/>
      <c r="N42" s="1"/>
      <c r="O42" s="1"/>
      <c r="P42" s="1"/>
      <c r="Q42" s="70"/>
      <c r="R42" s="70"/>
      <c r="S42" s="1"/>
      <c r="T42" s="1"/>
      <c r="U42" s="1"/>
      <c r="AN42" s="1"/>
      <c r="AO42" s="1"/>
      <c r="AP42" s="1"/>
      <c r="AQ42" s="1"/>
      <c r="AR42" s="1"/>
      <c r="AS42" s="1"/>
    </row>
    <row r="43" customFormat="false" ht="12.75" hidden="false" customHeight="true" outlineLevel="0" collapsed="false">
      <c r="A43" s="148" t="s">
        <v>184</v>
      </c>
      <c r="C43" s="4"/>
      <c r="D43" s="70"/>
      <c r="E43" s="9"/>
      <c r="F43" s="227" t="s">
        <v>180</v>
      </c>
      <c r="G43" s="70"/>
      <c r="H43" s="236"/>
      <c r="I43" s="236"/>
      <c r="J43" s="234"/>
      <c r="K43" s="234"/>
      <c r="L43" s="235" t="n">
        <f aca="false">+H138</f>
        <v>0</v>
      </c>
      <c r="M43" s="1"/>
      <c r="N43" s="1"/>
      <c r="O43" s="1"/>
      <c r="P43" s="1"/>
      <c r="Q43" s="70"/>
      <c r="R43" s="70"/>
      <c r="S43" s="1"/>
      <c r="T43" s="1"/>
      <c r="U43" s="1"/>
      <c r="AN43" s="1"/>
      <c r="AO43" s="1"/>
      <c r="AP43" s="1"/>
      <c r="AQ43" s="1"/>
      <c r="AR43" s="1"/>
      <c r="AS43" s="1"/>
    </row>
    <row r="44" customFormat="false" ht="12.75" hidden="false" customHeight="true" outlineLevel="0" collapsed="false">
      <c r="A44" s="242" t="s">
        <v>185</v>
      </c>
      <c r="C44" s="4"/>
      <c r="D44" s="243" t="n">
        <f aca="false">N50</f>
        <v>0</v>
      </c>
      <c r="E44" s="9"/>
      <c r="F44" s="227" t="s">
        <v>186</v>
      </c>
      <c r="G44" s="70"/>
      <c r="H44" s="236"/>
      <c r="I44" s="236"/>
      <c r="J44" s="234"/>
      <c r="K44" s="240"/>
      <c r="L44" s="241"/>
      <c r="M44" s="1"/>
      <c r="N44" s="244" t="n">
        <v>0</v>
      </c>
      <c r="O44" s="244" t="n">
        <f aca="false">D50-P50</f>
        <v>0</v>
      </c>
      <c r="P44" s="243" t="n">
        <v>0</v>
      </c>
      <c r="Q44" s="70"/>
      <c r="R44" s="70"/>
      <c r="S44" s="1"/>
      <c r="T44" s="1"/>
      <c r="U44" s="1"/>
      <c r="AN44" s="1"/>
      <c r="AO44" s="1"/>
      <c r="AP44" s="1"/>
      <c r="AQ44" s="1"/>
      <c r="AR44" s="1"/>
      <c r="AS44" s="1"/>
    </row>
    <row r="45" customFormat="false" ht="12.75" hidden="false" customHeight="true" outlineLevel="0" collapsed="false">
      <c r="A45" s="245" t="s">
        <v>187</v>
      </c>
      <c r="C45" s="4"/>
      <c r="D45" s="177" t="n">
        <v>0</v>
      </c>
      <c r="E45" s="9"/>
      <c r="F45" s="227" t="s">
        <v>142</v>
      </c>
      <c r="G45" s="9"/>
      <c r="H45" s="236" t="n">
        <f aca="false">SUM(H37:H41)</f>
        <v>0</v>
      </c>
      <c r="I45" s="236" t="n">
        <f aca="false">SUM(I37:I41)</f>
        <v>0</v>
      </c>
      <c r="J45" s="236" t="n">
        <f aca="false">SUM(J35:J41)</f>
        <v>0</v>
      </c>
      <c r="K45" s="234" t="n">
        <f aca="false">K36+K41</f>
        <v>0</v>
      </c>
      <c r="L45" s="235" t="n">
        <f aca="false">+F275</f>
        <v>0</v>
      </c>
      <c r="M45" s="1"/>
      <c r="N45" s="246" t="n">
        <v>0</v>
      </c>
      <c r="O45" s="246"/>
      <c r="P45" s="177"/>
      <c r="Q45" s="70"/>
      <c r="R45" s="70"/>
      <c r="S45" s="1"/>
      <c r="T45" s="1"/>
      <c r="U45" s="1"/>
      <c r="AN45" s="1"/>
      <c r="AO45" s="1"/>
      <c r="AP45" s="1"/>
      <c r="AQ45" s="1"/>
      <c r="AR45" s="1"/>
      <c r="AS45" s="1"/>
    </row>
    <row r="46" customFormat="false" ht="12.75" hidden="false" customHeight="true" outlineLevel="0" collapsed="false">
      <c r="A46" s="245" t="s">
        <v>188</v>
      </c>
      <c r="C46" s="4"/>
      <c r="D46" s="177" t="n">
        <f aca="false">E71</f>
        <v>0</v>
      </c>
      <c r="E46" s="1"/>
      <c r="F46" s="187"/>
      <c r="G46" s="9"/>
      <c r="H46" s="240"/>
      <c r="I46" s="240"/>
      <c r="J46" s="234"/>
      <c r="K46" s="240"/>
      <c r="L46" s="241"/>
      <c r="M46" s="1"/>
      <c r="N46" s="246" t="n">
        <v>0</v>
      </c>
      <c r="O46" s="246"/>
      <c r="P46" s="177"/>
      <c r="Q46" s="70"/>
      <c r="R46" s="70"/>
      <c r="S46" s="1"/>
      <c r="T46" s="1"/>
      <c r="U46" s="1"/>
      <c r="AN46" s="1"/>
      <c r="AO46" s="1"/>
      <c r="AP46" s="1"/>
      <c r="AQ46" s="1"/>
      <c r="AR46" s="1"/>
      <c r="AS46" s="1"/>
    </row>
    <row r="47" customFormat="false" ht="12.75" hidden="false" customHeight="true" outlineLevel="0" collapsed="false">
      <c r="A47" s="245" t="s">
        <v>189</v>
      </c>
      <c r="C47" s="4"/>
      <c r="D47" s="177" t="n">
        <f aca="false">E72</f>
        <v>0</v>
      </c>
      <c r="E47" s="1"/>
      <c r="F47" s="227"/>
      <c r="G47" s="247" t="s">
        <v>83</v>
      </c>
      <c r="H47" s="248" t="n">
        <f aca="false">H45-D40</f>
        <v>0</v>
      </c>
      <c r="I47" s="248" t="n">
        <f aca="false">+I45-D24</f>
        <v>0</v>
      </c>
      <c r="J47" s="248" t="n">
        <f aca="false">+J45-D50</f>
        <v>0</v>
      </c>
      <c r="K47" s="249" t="n">
        <f aca="false">+K45-D38</f>
        <v>0</v>
      </c>
      <c r="L47" s="250" t="n">
        <f aca="false">+L43-L45</f>
        <v>0</v>
      </c>
      <c r="M47" s="1"/>
      <c r="N47" s="246" t="n">
        <v>0</v>
      </c>
      <c r="O47" s="246"/>
      <c r="P47" s="177"/>
      <c r="Q47" s="70"/>
      <c r="R47" s="70"/>
      <c r="AN47" s="1"/>
      <c r="AO47" s="1"/>
      <c r="AP47" s="1"/>
      <c r="AQ47" s="1"/>
      <c r="AR47" s="1"/>
      <c r="AS47" s="1"/>
    </row>
    <row r="48" customFormat="false" ht="12.75" hidden="false" customHeight="true" outlineLevel="0" collapsed="false">
      <c r="A48" s="245" t="s">
        <v>190</v>
      </c>
      <c r="C48" s="4"/>
      <c r="D48" s="177" t="n">
        <f aca="false">E73</f>
        <v>0</v>
      </c>
      <c r="E48" s="1"/>
      <c r="F48" s="251"/>
      <c r="G48" s="252"/>
      <c r="H48" s="253"/>
      <c r="I48" s="253"/>
      <c r="J48" s="254"/>
      <c r="K48" s="255"/>
      <c r="L48" s="256"/>
      <c r="M48" s="1"/>
      <c r="N48" s="246" t="n">
        <v>0</v>
      </c>
      <c r="O48" s="246"/>
      <c r="P48" s="177"/>
      <c r="Q48" s="70"/>
      <c r="R48" s="70"/>
      <c r="AN48" s="1"/>
      <c r="AO48" s="1"/>
      <c r="AP48" s="1"/>
      <c r="AQ48" s="1"/>
      <c r="AR48" s="1"/>
      <c r="AS48" s="1"/>
    </row>
    <row r="49" customFormat="false" ht="12.75" hidden="true" customHeight="true" outlineLevel="0" collapsed="false">
      <c r="A49" s="245" t="s">
        <v>191</v>
      </c>
      <c r="C49" s="4"/>
      <c r="D49" s="177" t="n">
        <v>0</v>
      </c>
      <c r="E49" s="1"/>
      <c r="F49" s="1"/>
      <c r="G49" s="1"/>
      <c r="H49" s="1"/>
      <c r="I49" s="1"/>
      <c r="J49" s="213"/>
      <c r="K49" s="1"/>
      <c r="L49" s="1"/>
      <c r="M49" s="1"/>
      <c r="N49" s="177" t="n">
        <v>0</v>
      </c>
      <c r="O49" s="177" t="n">
        <v>0</v>
      </c>
      <c r="P49" s="204" t="n">
        <v>0</v>
      </c>
      <c r="Q49" s="70"/>
      <c r="R49" s="70"/>
      <c r="AN49" s="1"/>
      <c r="AO49" s="1"/>
      <c r="AP49" s="1"/>
      <c r="AQ49" s="1"/>
      <c r="AR49" s="1"/>
      <c r="AS49" s="1"/>
    </row>
    <row r="50" customFormat="false" ht="12.75" hidden="false" customHeight="true" outlineLevel="0" collapsed="false">
      <c r="A50" s="245" t="s">
        <v>192</v>
      </c>
      <c r="C50" s="4"/>
      <c r="D50" s="257" t="n">
        <f aca="false">SUM(D44:D48)</f>
        <v>0</v>
      </c>
      <c r="E50" s="1"/>
      <c r="F50" s="1"/>
      <c r="G50" s="1"/>
      <c r="H50" s="1"/>
      <c r="I50" s="1"/>
      <c r="J50" s="213"/>
      <c r="K50" s="1"/>
      <c r="L50" s="1"/>
      <c r="M50" s="1"/>
      <c r="N50" s="257" t="n">
        <v>0</v>
      </c>
      <c r="O50" s="257" t="n">
        <f aca="false">SUM(O44:O48)</f>
        <v>0</v>
      </c>
      <c r="P50" s="257" t="n">
        <f aca="false">SUM(P44:P48)</f>
        <v>0</v>
      </c>
      <c r="Q50" s="70"/>
      <c r="R50" s="70"/>
      <c r="V50" s="258" t="n">
        <f aca="false">Y55+AA55</f>
        <v>0</v>
      </c>
      <c r="AN50" s="1"/>
      <c r="AO50" s="1"/>
      <c r="AP50" s="1"/>
      <c r="AQ50" s="1"/>
      <c r="AR50" s="1"/>
      <c r="AS50" s="1"/>
    </row>
    <row r="51" customFormat="false" ht="12.75" hidden="false" customHeight="true" outlineLevel="0" collapsed="false">
      <c r="A51" s="127"/>
      <c r="C51" s="4"/>
      <c r="D51" s="1"/>
      <c r="E51" s="213"/>
      <c r="F51" s="1"/>
      <c r="G51" s="155"/>
      <c r="H51" s="213"/>
      <c r="I51" s="1"/>
      <c r="J51" s="213"/>
      <c r="K51" s="1"/>
      <c r="L51" s="1"/>
      <c r="M51" s="1"/>
      <c r="N51" s="1"/>
      <c r="O51" s="1"/>
      <c r="P51" s="1"/>
      <c r="Q51" s="70"/>
      <c r="R51" s="70"/>
      <c r="V51" s="258" t="n">
        <f aca="false">W55</f>
        <v>0</v>
      </c>
      <c r="AN51" s="1"/>
      <c r="AO51" s="1"/>
      <c r="AP51" s="1"/>
      <c r="AQ51" s="1"/>
      <c r="AR51" s="1"/>
      <c r="AS51" s="1"/>
    </row>
    <row r="52" customFormat="false" ht="12.75" hidden="false" customHeight="true" outlineLevel="0" collapsed="false">
      <c r="A52" s="1"/>
      <c r="B52" s="1"/>
      <c r="C52" s="1"/>
      <c r="D52" s="1"/>
      <c r="G52" s="1"/>
      <c r="H52" s="1"/>
      <c r="I52" s="1"/>
      <c r="J52" s="213"/>
      <c r="K52" s="1"/>
      <c r="L52" s="1"/>
      <c r="M52" s="1"/>
      <c r="N52" s="1"/>
      <c r="O52" s="1"/>
      <c r="P52" s="1"/>
      <c r="Q52" s="70"/>
      <c r="R52" s="70"/>
      <c r="AN52" s="1"/>
      <c r="AO52" s="1"/>
      <c r="AP52" s="1"/>
      <c r="AQ52" s="1"/>
      <c r="AR52" s="1"/>
      <c r="AS52" s="1"/>
    </row>
    <row r="53" customFormat="false" ht="12.75" hidden="false" customHeight="true" outlineLevel="0" collapsed="false">
      <c r="A53" s="148" t="s">
        <v>193</v>
      </c>
      <c r="C53" s="4"/>
      <c r="D53" s="209" t="n">
        <v>0</v>
      </c>
      <c r="E53" s="1"/>
      <c r="F53" s="1"/>
      <c r="G53" s="1"/>
      <c r="H53" s="1"/>
      <c r="I53" s="1"/>
      <c r="J53" s="70"/>
      <c r="K53" s="1"/>
      <c r="L53" s="1"/>
      <c r="M53" s="1"/>
      <c r="N53" s="1"/>
      <c r="O53" s="1"/>
      <c r="P53" s="1"/>
      <c r="Q53" s="70"/>
      <c r="R53" s="70"/>
      <c r="AJ53" s="1"/>
      <c r="AK53" s="1"/>
      <c r="AN53" s="1"/>
      <c r="AO53" s="1"/>
      <c r="AP53" s="1"/>
      <c r="AQ53" s="1"/>
      <c r="AR53" s="1"/>
      <c r="AS53" s="1"/>
    </row>
    <row r="54" customFormat="false" ht="12.75" hidden="false" customHeight="true" outlineLevel="0" collapsed="false">
      <c r="A54" s="1"/>
      <c r="E54" s="1"/>
      <c r="F54" s="1"/>
      <c r="G54" s="1"/>
      <c r="H54" s="1"/>
      <c r="I54" s="1"/>
      <c r="J54" s="70"/>
      <c r="K54" s="1"/>
      <c r="L54" s="1"/>
      <c r="M54" s="1"/>
      <c r="N54" s="1"/>
      <c r="O54" s="1"/>
      <c r="P54" s="1"/>
      <c r="Q54" s="70"/>
      <c r="R54" s="70"/>
      <c r="AJ54" s="1"/>
      <c r="AK54" s="1"/>
      <c r="AN54" s="1"/>
      <c r="AO54" s="1"/>
      <c r="AP54" s="1"/>
      <c r="AQ54" s="1"/>
      <c r="AR54" s="1"/>
      <c r="AS54" s="1"/>
    </row>
    <row r="55" customFormat="false" ht="12.75" hidden="true" customHeight="true" outlineLevel="0" collapsed="false">
      <c r="A55" s="1"/>
      <c r="E55" s="1"/>
      <c r="F55" s="1"/>
      <c r="G55" s="1"/>
      <c r="H55" s="1"/>
      <c r="I55" s="1"/>
      <c r="J55" s="70"/>
      <c r="K55" s="1"/>
      <c r="L55" s="1"/>
      <c r="M55" s="1"/>
      <c r="N55" s="1"/>
      <c r="O55" s="1"/>
      <c r="P55" s="1"/>
      <c r="Q55" s="70"/>
      <c r="R55" s="70"/>
      <c r="AJ55" s="1"/>
      <c r="AK55" s="1"/>
      <c r="AN55" s="1"/>
      <c r="AO55" s="1"/>
      <c r="AP55" s="1"/>
      <c r="AQ55" s="1"/>
      <c r="AR55" s="1"/>
      <c r="AS55" s="1"/>
    </row>
    <row r="56" customFormat="false" ht="12.75" hidden="true" customHeight="true" outlineLevel="0" collapsed="false">
      <c r="A56" s="1"/>
      <c r="E56" s="1"/>
      <c r="F56" s="1"/>
      <c r="G56" s="1"/>
      <c r="H56" s="1"/>
      <c r="I56" s="1"/>
      <c r="J56" s="70"/>
      <c r="K56" s="70"/>
      <c r="L56" s="247"/>
      <c r="M56" s="40"/>
      <c r="N56" s="40"/>
      <c r="O56" s="70"/>
      <c r="P56" s="70"/>
      <c r="Q56" s="70"/>
      <c r="R56" s="70"/>
      <c r="AJ56" s="1"/>
      <c r="AK56" s="1"/>
      <c r="AN56" s="1"/>
      <c r="AO56" s="1"/>
      <c r="AP56" s="1"/>
      <c r="AQ56" s="1"/>
      <c r="AR56" s="1"/>
      <c r="AS56" s="1"/>
    </row>
    <row r="57" customFormat="false" ht="12.75" hidden="true" customHeight="true" outlineLevel="0" collapsed="false">
      <c r="A57" s="1"/>
      <c r="D57" s="1"/>
      <c r="E57" s="1"/>
      <c r="F57" s="1"/>
      <c r="G57" s="1"/>
      <c r="H57" s="1"/>
      <c r="I57" s="259"/>
      <c r="J57" s="70"/>
      <c r="K57" s="70"/>
      <c r="L57" s="247"/>
      <c r="M57" s="40"/>
      <c r="N57" s="40"/>
      <c r="O57" s="70"/>
      <c r="P57" s="70"/>
      <c r="Q57" s="70"/>
      <c r="R57" s="70"/>
      <c r="AJ57" s="1"/>
      <c r="AK57" s="1"/>
      <c r="AN57" s="1"/>
      <c r="AO57" s="1"/>
      <c r="AP57" s="1"/>
      <c r="AQ57" s="1"/>
      <c r="AR57" s="1"/>
      <c r="AS57" s="1"/>
    </row>
    <row r="58" customFormat="false" ht="12.75" hidden="true" customHeight="true" outlineLevel="0" collapsed="false">
      <c r="A58" s="1"/>
      <c r="D58" s="1"/>
      <c r="E58" s="1"/>
      <c r="F58" s="1"/>
      <c r="G58" s="1"/>
      <c r="H58" s="1"/>
      <c r="I58" s="259"/>
      <c r="J58" s="70"/>
      <c r="K58" s="70"/>
      <c r="L58" s="247"/>
      <c r="M58" s="40"/>
      <c r="N58" s="40"/>
      <c r="O58" s="70"/>
      <c r="P58" s="70"/>
      <c r="Q58" s="70"/>
      <c r="R58" s="70"/>
      <c r="AJ58" s="1"/>
      <c r="AK58" s="1"/>
      <c r="AN58" s="1"/>
      <c r="AO58" s="1"/>
      <c r="AP58" s="1"/>
      <c r="AQ58" s="1"/>
      <c r="AR58" s="1"/>
      <c r="AS58" s="1"/>
    </row>
    <row r="59" customFormat="false" ht="12.75" hidden="true" customHeight="true" outlineLevel="0" collapsed="false">
      <c r="A59" s="1"/>
      <c r="D59" s="1"/>
      <c r="E59" s="1"/>
      <c r="F59" s="1"/>
      <c r="G59" s="1"/>
      <c r="H59" s="1"/>
      <c r="I59" s="259"/>
      <c r="J59" s="70"/>
      <c r="K59" s="70"/>
      <c r="L59" s="247"/>
      <c r="M59" s="40"/>
      <c r="N59" s="40"/>
      <c r="O59" s="70"/>
      <c r="P59" s="70"/>
      <c r="Q59" s="70"/>
      <c r="R59" s="70"/>
      <c r="AJ59" s="1"/>
      <c r="AK59" s="1"/>
      <c r="AN59" s="1"/>
      <c r="AO59" s="1"/>
      <c r="AP59" s="1"/>
      <c r="AQ59" s="1"/>
      <c r="AR59" s="1"/>
      <c r="AS59" s="1"/>
    </row>
    <row r="60" customFormat="false" ht="12.75" hidden="true" customHeight="true" outlineLevel="0" collapsed="false">
      <c r="A60" s="1"/>
      <c r="D60" s="1"/>
      <c r="E60" s="1"/>
      <c r="F60" s="1"/>
      <c r="G60" s="1"/>
      <c r="H60" s="1"/>
      <c r="I60" s="259"/>
      <c r="J60" s="70"/>
      <c r="K60" s="70"/>
      <c r="L60" s="247"/>
      <c r="M60" s="40"/>
      <c r="N60" s="40"/>
      <c r="O60" s="70"/>
      <c r="P60" s="70"/>
      <c r="Q60" s="70"/>
      <c r="R60" s="70"/>
      <c r="AJ60" s="1"/>
      <c r="AK60" s="1"/>
      <c r="AN60" s="1"/>
      <c r="AO60" s="1"/>
      <c r="AP60" s="1"/>
      <c r="AQ60" s="1"/>
      <c r="AR60" s="1"/>
      <c r="AS60" s="1"/>
    </row>
    <row r="61" customFormat="false" ht="12.75" hidden="true" customHeight="true" outlineLevel="0" collapsed="false">
      <c r="A61" s="1"/>
      <c r="D61" s="1"/>
      <c r="E61" s="1"/>
      <c r="F61" s="1"/>
      <c r="G61" s="1"/>
      <c r="H61" s="1"/>
      <c r="I61" s="259"/>
      <c r="J61" s="70"/>
      <c r="K61" s="70"/>
      <c r="L61" s="247"/>
      <c r="M61" s="40"/>
      <c r="N61" s="40"/>
      <c r="O61" s="70"/>
      <c r="P61" s="70"/>
      <c r="Q61" s="70"/>
      <c r="R61" s="70"/>
      <c r="AJ61" s="1"/>
      <c r="AK61" s="1"/>
      <c r="AN61" s="1"/>
      <c r="AO61" s="1"/>
      <c r="AP61" s="1"/>
      <c r="AQ61" s="1"/>
      <c r="AR61" s="1"/>
      <c r="AS61" s="1"/>
    </row>
    <row r="62" customFormat="false" ht="12.75" hidden="true" customHeight="true" outlineLevel="0" collapsed="false">
      <c r="A62" s="1"/>
      <c r="D62" s="1"/>
      <c r="E62" s="1"/>
      <c r="F62" s="1"/>
      <c r="G62" s="1"/>
      <c r="H62" s="1"/>
      <c r="I62" s="1"/>
      <c r="J62" s="70"/>
      <c r="K62" s="70"/>
      <c r="L62" s="247"/>
      <c r="M62" s="40"/>
      <c r="N62" s="40"/>
      <c r="O62" s="70"/>
      <c r="P62" s="70"/>
      <c r="Q62" s="70"/>
      <c r="R62" s="70"/>
      <c r="AJ62" s="1"/>
      <c r="AK62" s="1"/>
      <c r="AN62" s="1"/>
      <c r="AO62" s="1"/>
      <c r="AP62" s="1"/>
      <c r="AQ62" s="1"/>
      <c r="AR62" s="1"/>
      <c r="AS62" s="1"/>
    </row>
    <row r="63" customFormat="false" ht="12.75" hidden="false" customHeight="true" outlineLevel="0" collapsed="false">
      <c r="A63" s="1"/>
      <c r="E63" s="1"/>
      <c r="F63" s="1"/>
      <c r="G63" s="1"/>
      <c r="H63" s="1"/>
      <c r="I63" s="1"/>
      <c r="J63" s="70"/>
      <c r="K63" s="70"/>
      <c r="L63" s="247"/>
      <c r="M63" s="40"/>
      <c r="N63" s="40"/>
      <c r="O63" s="70"/>
      <c r="P63" s="70"/>
      <c r="Q63" s="70"/>
      <c r="R63" s="70"/>
      <c r="AJ63" s="1"/>
      <c r="AK63" s="1"/>
      <c r="AN63" s="1"/>
      <c r="AO63" s="1"/>
      <c r="AP63" s="1"/>
      <c r="AQ63" s="1"/>
      <c r="AR63" s="1"/>
      <c r="AS63" s="1"/>
    </row>
    <row r="64" customFormat="false" ht="12.75" hidden="false" customHeight="true" outlineLevel="0" collapsed="false">
      <c r="A64" s="1"/>
      <c r="E64" s="1"/>
      <c r="F64" s="1"/>
      <c r="G64" s="1"/>
      <c r="H64" s="260" t="s">
        <v>81</v>
      </c>
      <c r="I64" s="1"/>
      <c r="J64" s="70"/>
      <c r="K64" s="70"/>
      <c r="L64" s="247"/>
      <c r="M64" s="40"/>
      <c r="N64" s="40"/>
      <c r="O64" s="70"/>
      <c r="P64" s="70"/>
      <c r="Q64" s="70"/>
      <c r="R64" s="70"/>
      <c r="AJ64" s="1"/>
      <c r="AK64" s="1"/>
      <c r="AN64" s="1"/>
      <c r="AO64" s="1"/>
      <c r="AP64" s="1"/>
      <c r="AQ64" s="1"/>
      <c r="AR64" s="1"/>
      <c r="AS64" s="1"/>
    </row>
    <row r="65" customFormat="false" ht="12.75" hidden="false" customHeight="true" outlineLevel="0" collapsed="false">
      <c r="A65" s="1"/>
      <c r="H65" s="261" t="n">
        <f aca="false">H70</f>
        <v>37591</v>
      </c>
      <c r="I65" s="262" t="n">
        <f aca="false">H65+1</f>
        <v>37592</v>
      </c>
      <c r="J65" s="262" t="n">
        <f aca="false">I65+1</f>
        <v>37593</v>
      </c>
      <c r="K65" s="262" t="n">
        <f aca="false">J65+1</f>
        <v>37594</v>
      </c>
      <c r="L65" s="262" t="n">
        <f aca="false">K65+1</f>
        <v>37595</v>
      </c>
      <c r="M65" s="262" t="n">
        <f aca="false">L65+1</f>
        <v>37596</v>
      </c>
      <c r="N65" s="262" t="n">
        <f aca="false">M65+1</f>
        <v>37597</v>
      </c>
      <c r="O65" s="262" t="n">
        <f aca="false">N65+1</f>
        <v>37598</v>
      </c>
      <c r="P65" s="262" t="n">
        <f aca="false">O65+1</f>
        <v>37599</v>
      </c>
      <c r="Q65" s="262" t="n">
        <f aca="false">P65+1</f>
        <v>37600</v>
      </c>
      <c r="R65" s="262" t="n">
        <f aca="false">Q65+1</f>
        <v>37601</v>
      </c>
      <c r="S65" s="262" t="n">
        <f aca="false">R65+1</f>
        <v>37602</v>
      </c>
      <c r="T65" s="262" t="n">
        <f aca="false">S65+1</f>
        <v>37603</v>
      </c>
      <c r="U65" s="262" t="n">
        <f aca="false">T65+1</f>
        <v>37604</v>
      </c>
      <c r="V65" s="262" t="n">
        <f aca="false">U65+1</f>
        <v>37605</v>
      </c>
      <c r="W65" s="262" t="n">
        <f aca="false">V65+1</f>
        <v>37606</v>
      </c>
      <c r="X65" s="262" t="n">
        <f aca="false">W65+1</f>
        <v>37607</v>
      </c>
      <c r="Y65" s="262" t="n">
        <f aca="false">X65+1</f>
        <v>37608</v>
      </c>
      <c r="Z65" s="262" t="n">
        <f aca="false">Y65+1</f>
        <v>37609</v>
      </c>
      <c r="AA65" s="262" t="n">
        <f aca="false">Z65+1</f>
        <v>37610</v>
      </c>
      <c r="AB65" s="262" t="n">
        <f aca="false">AA65+1</f>
        <v>37611</v>
      </c>
      <c r="AC65" s="262" t="n">
        <f aca="false">AB65+1</f>
        <v>37612</v>
      </c>
      <c r="AD65" s="262" t="n">
        <f aca="false">AC65+1</f>
        <v>37613</v>
      </c>
      <c r="AE65" s="262" t="n">
        <f aca="false">AD65+1</f>
        <v>37614</v>
      </c>
      <c r="AF65" s="262" t="n">
        <f aca="false">AE65+1</f>
        <v>37615</v>
      </c>
      <c r="AG65" s="262" t="n">
        <f aca="false">AF65+1</f>
        <v>37616</v>
      </c>
      <c r="AH65" s="262" t="n">
        <f aca="false">AG65+1</f>
        <v>37617</v>
      </c>
      <c r="AI65" s="262" t="n">
        <f aca="false">AH65+1</f>
        <v>37618</v>
      </c>
      <c r="AJ65" s="262" t="n">
        <f aca="false">AI65+1</f>
        <v>37619</v>
      </c>
      <c r="AK65" s="262" t="n">
        <f aca="false">AJ65+1</f>
        <v>37620</v>
      </c>
      <c r="AL65" s="263" t="n">
        <f aca="false">AK65+1</f>
        <v>37621</v>
      </c>
      <c r="AN65" s="1"/>
      <c r="AO65" s="1"/>
      <c r="AP65" s="1"/>
      <c r="AQ65" s="1"/>
      <c r="AR65" s="1"/>
      <c r="AS65" s="1"/>
    </row>
    <row r="66" customFormat="false" ht="12.75" hidden="false" customHeight="true" outlineLevel="0" collapsed="false">
      <c r="D66" s="1"/>
      <c r="E66" s="1"/>
      <c r="F66" s="1"/>
      <c r="G66" s="264" t="s">
        <v>194</v>
      </c>
      <c r="H66" s="265" t="n">
        <f aca="false">VLOOKUP(H$65,$S$8:$AG$38,7,0)+VLOOKUP(H$65,$S$8:$AG38,8,0)</f>
        <v>0</v>
      </c>
      <c r="I66" s="265" t="n">
        <f aca="false">VLOOKUP(I$65,$S$8:$AG$38,7,0)+VLOOKUP(I$65,$S$8:$AG38,8,0)</f>
        <v>0</v>
      </c>
      <c r="J66" s="265" t="n">
        <f aca="false">VLOOKUP(J$65,$S$8:$AG$38,7,0)+VLOOKUP(J$65,$S$8:$AG38,8,0)</f>
        <v>0</v>
      </c>
      <c r="K66" s="265" t="n">
        <f aca="false">VLOOKUP(K$65,$S$8:$AG$38,7,0)+VLOOKUP(K$65,$S$8:$AG38,8,0)</f>
        <v>0</v>
      </c>
      <c r="L66" s="265" t="n">
        <f aca="false">VLOOKUP(L$65,$S$8:$AG$38,7,0)+VLOOKUP(L$65,$S$8:$AG38,8,0)</f>
        <v>0</v>
      </c>
      <c r="M66" s="265" t="n">
        <f aca="false">VLOOKUP(M$65,$S$8:$AG$38,7,0)+VLOOKUP(M$65,$S$8:$AG38,8,0)</f>
        <v>0</v>
      </c>
      <c r="N66" s="265" t="n">
        <f aca="false">VLOOKUP(N$65,$S$8:$AG$38,7,0)+VLOOKUP(N$65,$S$8:$AG38,8,0)</f>
        <v>0</v>
      </c>
      <c r="O66" s="265" t="n">
        <f aca="false">VLOOKUP(O$65,$S$8:$AG$38,7,0)+VLOOKUP(O$65,$S$8:$AG38,8,0)</f>
        <v>0</v>
      </c>
      <c r="P66" s="265" t="n">
        <f aca="false">VLOOKUP(P$65,$S$8:$AG$38,7,0)+VLOOKUP(P$65,$S$8:$AG38,8,0)</f>
        <v>0</v>
      </c>
      <c r="Q66" s="265" t="n">
        <f aca="false">VLOOKUP(Q$65,$S$8:$AG$38,7,0)+VLOOKUP(Q$65,$S$8:$AG38,8,0)</f>
        <v>0</v>
      </c>
      <c r="R66" s="265" t="n">
        <f aca="false">VLOOKUP(R$65,$S$8:$AG$38,7,0)+VLOOKUP(R$65,$S$8:$AG38,8,0)</f>
        <v>0</v>
      </c>
      <c r="S66" s="265" t="n">
        <f aca="false">VLOOKUP(S$65,$S$8:$AG$38,7,0)+VLOOKUP(S$65,$S$8:$AG38,8,0)</f>
        <v>0</v>
      </c>
      <c r="T66" s="265" t="n">
        <f aca="false">VLOOKUP(T$65,$S$8:$AG$38,7,0)+VLOOKUP(T$65,$S$8:$AG38,8,0)</f>
        <v>0</v>
      </c>
      <c r="U66" s="265" t="n">
        <f aca="false">VLOOKUP(U$65,$S$8:$AG$38,7,0)+VLOOKUP(U$65,$S$8:$AG38,8,0)</f>
        <v>0</v>
      </c>
      <c r="V66" s="265" t="n">
        <f aca="false">VLOOKUP(V$65,$S$8:$AG$38,7,0)+VLOOKUP(V$65,$S$8:$AG38,8,0)</f>
        <v>0</v>
      </c>
      <c r="W66" s="265" t="n">
        <f aca="false">VLOOKUP(W$65,$S$8:$AG$38,7,0)+VLOOKUP(W$65,$S$8:$AG38,8,0)</f>
        <v>0</v>
      </c>
      <c r="X66" s="265" t="n">
        <f aca="false">VLOOKUP(X$65,$S$8:$AG$38,7,0)+VLOOKUP(X$65,$S$8:$AG38,8,0)</f>
        <v>0</v>
      </c>
      <c r="Y66" s="265" t="n">
        <f aca="false">VLOOKUP(Y$65,$S$8:$AG$38,7,0)+VLOOKUP(Y$65,$S$8:$AG38,8,0)</f>
        <v>0</v>
      </c>
      <c r="Z66" s="265" t="n">
        <f aca="false">VLOOKUP(Z$65,$S$8:$AG$38,7,0)+VLOOKUP(Z$65,$S$8:$AG38,8,0)</f>
        <v>0</v>
      </c>
      <c r="AA66" s="265" t="n">
        <f aca="false">VLOOKUP(AA$65,$S$8:$AG$38,7,0)+VLOOKUP(AA$65,$S$8:$AG38,8,0)</f>
        <v>0</v>
      </c>
      <c r="AB66" s="265" t="n">
        <f aca="false">VLOOKUP(AB$65,$S$8:$AG$38,7,0)+VLOOKUP(AB$65,$S$8:$AG38,8,0)</f>
        <v>0</v>
      </c>
      <c r="AC66" s="265" t="n">
        <f aca="false">VLOOKUP(AC$65,$S$8:$AG$38,7,0)+VLOOKUP(AC$65,$S$8:$AG38,8,0)</f>
        <v>0</v>
      </c>
      <c r="AD66" s="265" t="n">
        <f aca="false">VLOOKUP(AD$65,$S$8:$AG$38,7,0)+VLOOKUP(AD$65,$S$8:$AG38,8,0)</f>
        <v>0</v>
      </c>
      <c r="AE66" s="265" t="n">
        <f aca="false">VLOOKUP(AE$65,$S$8:$AG$38,7,0)+VLOOKUP(AE$65,$S$8:$AG38,8,0)</f>
        <v>0</v>
      </c>
      <c r="AF66" s="265" t="n">
        <f aca="false">VLOOKUP(AF$65,$S$8:$AG$38,7,0)+VLOOKUP(AF$65,$S$8:$AG38,8,0)</f>
        <v>0</v>
      </c>
      <c r="AG66" s="265" t="n">
        <f aca="false">VLOOKUP(AG$65,$S$8:$AG$38,7,0)+VLOOKUP(AG$65,$S$8:$AG38,8,0)</f>
        <v>0</v>
      </c>
      <c r="AH66" s="265" t="n">
        <f aca="false">VLOOKUP(AH$65,$S$8:$AG$38,7,0)+VLOOKUP(AH$65,$S$8:$AG38,8,0)</f>
        <v>0</v>
      </c>
      <c r="AI66" s="265" t="n">
        <f aca="false">VLOOKUP(AI$65,$S$8:$AG$38,7,0)+VLOOKUP(AI$65,$S$8:$AG38,8,0)</f>
        <v>0</v>
      </c>
      <c r="AJ66" s="265" t="n">
        <f aca="false">VLOOKUP(AJ$65,$S$8:$AG$38,7,0)+VLOOKUP(AJ$65,$S$8:$AG38,8,0)</f>
        <v>0</v>
      </c>
      <c r="AK66" s="265" t="n">
        <f aca="false">VLOOKUP(AK$65,$S$8:$AG$38,7,0)+VLOOKUP(AK$65,$S$8:$AG38,8,0)</f>
        <v>0</v>
      </c>
      <c r="AL66" s="265" t="n">
        <f aca="false">VLOOKUP(AL$65,$S$8:$AG$38,7,0)+VLOOKUP(AL$65,$S$8:$AG38,8,0)</f>
        <v>0</v>
      </c>
      <c r="AO66" s="1"/>
      <c r="AP66" s="1"/>
      <c r="AQ66" s="1"/>
      <c r="AR66" s="1"/>
      <c r="AS66" s="1"/>
      <c r="AT66" s="1"/>
    </row>
    <row r="67" customFormat="false" ht="12.75" hidden="false" customHeight="true" outlineLevel="0" collapsed="false">
      <c r="A67" s="266" t="s">
        <v>195</v>
      </c>
      <c r="B67" s="266"/>
      <c r="C67" s="267"/>
      <c r="D67" s="267"/>
      <c r="E67" s="268" t="s">
        <v>196</v>
      </c>
      <c r="F67" s="267"/>
      <c r="G67" s="269" t="s">
        <v>197</v>
      </c>
      <c r="H67" s="270"/>
      <c r="I67" s="271"/>
      <c r="J67" s="271"/>
      <c r="K67" s="271"/>
      <c r="L67" s="271"/>
      <c r="M67" s="271"/>
      <c r="N67" s="271"/>
      <c r="O67" s="271"/>
      <c r="P67" s="271"/>
      <c r="Q67" s="271"/>
      <c r="R67" s="271"/>
      <c r="S67" s="271"/>
      <c r="T67" s="271"/>
      <c r="U67" s="271"/>
      <c r="V67" s="271"/>
      <c r="W67" s="271"/>
      <c r="X67" s="271"/>
      <c r="Y67" s="271"/>
      <c r="Z67" s="271"/>
      <c r="AA67" s="271"/>
      <c r="AB67" s="271"/>
      <c r="AC67" s="271"/>
      <c r="AD67" s="271"/>
      <c r="AE67" s="271"/>
      <c r="AF67" s="271"/>
      <c r="AG67" s="271"/>
      <c r="AH67" s="271"/>
      <c r="AI67" s="271"/>
      <c r="AJ67" s="271"/>
      <c r="AK67" s="271"/>
      <c r="AL67" s="272"/>
      <c r="AM67" s="267"/>
      <c r="AN67" s="267"/>
      <c r="AO67" s="1"/>
      <c r="AP67" s="1"/>
      <c r="AQ67" s="1"/>
      <c r="AR67" s="1"/>
      <c r="AS67" s="1"/>
      <c r="AT67" s="1"/>
    </row>
    <row r="68" customFormat="false" ht="12.75" hidden="false" customHeight="true" outlineLevel="0" collapsed="false">
      <c r="A68" s="273" t="s">
        <v>82</v>
      </c>
      <c r="B68" s="274" t="n">
        <f aca="false">+H47</f>
        <v>0</v>
      </c>
      <c r="C68" s="267"/>
      <c r="D68" s="275" t="s">
        <v>198</v>
      </c>
      <c r="E68" s="275" t="s">
        <v>142</v>
      </c>
      <c r="F68" s="276" t="s">
        <v>199</v>
      </c>
      <c r="G68" s="264" t="s">
        <v>200</v>
      </c>
      <c r="H68" s="277" t="n">
        <f aca="false">SUM(H66:H67)</f>
        <v>0</v>
      </c>
      <c r="I68" s="278" t="n">
        <f aca="false">SUM(I66:I67)</f>
        <v>0</v>
      </c>
      <c r="J68" s="278" t="n">
        <f aca="false">SUM(J66:J67)</f>
        <v>0</v>
      </c>
      <c r="K68" s="278" t="n">
        <f aca="false">SUM(K66:K67)</f>
        <v>0</v>
      </c>
      <c r="L68" s="278" t="n">
        <f aca="false">SUM(L66:L67)</f>
        <v>0</v>
      </c>
      <c r="M68" s="278" t="n">
        <f aca="false">SUM(M66:M67)</f>
        <v>0</v>
      </c>
      <c r="N68" s="278" t="n">
        <f aca="false">SUM(N66:N67)</f>
        <v>0</v>
      </c>
      <c r="O68" s="278" t="n">
        <f aca="false">SUM(O66:O67)</f>
        <v>0</v>
      </c>
      <c r="P68" s="278" t="n">
        <f aca="false">SUM(P66:P67)</f>
        <v>0</v>
      </c>
      <c r="Q68" s="278" t="n">
        <f aca="false">SUM(Q66:Q67)</f>
        <v>0</v>
      </c>
      <c r="R68" s="278" t="n">
        <f aca="false">SUM(R66:R67)</f>
        <v>0</v>
      </c>
      <c r="S68" s="278" t="n">
        <f aca="false">SUM(S66:S67)</f>
        <v>0</v>
      </c>
      <c r="T68" s="278" t="n">
        <f aca="false">SUM(T66:T67)</f>
        <v>0</v>
      </c>
      <c r="U68" s="278" t="n">
        <f aca="false">SUM(U66:U67)</f>
        <v>0</v>
      </c>
      <c r="V68" s="278" t="n">
        <f aca="false">SUM(V66:V67)</f>
        <v>0</v>
      </c>
      <c r="W68" s="278" t="n">
        <f aca="false">SUM(W66:W67)</f>
        <v>0</v>
      </c>
      <c r="X68" s="278" t="n">
        <f aca="false">SUM(X66:X67)</f>
        <v>0</v>
      </c>
      <c r="Y68" s="278" t="n">
        <f aca="false">SUM(Y66:Y67)</f>
        <v>0</v>
      </c>
      <c r="Z68" s="278" t="n">
        <f aca="false">SUM(Z66:Z67)</f>
        <v>0</v>
      </c>
      <c r="AA68" s="278" t="n">
        <f aca="false">SUM(AA66:AA67)</f>
        <v>0</v>
      </c>
      <c r="AB68" s="278" t="n">
        <f aca="false">SUM(AB66:AB67)</f>
        <v>0</v>
      </c>
      <c r="AC68" s="278" t="n">
        <f aca="false">SUM(AC66:AC67)</f>
        <v>0</v>
      </c>
      <c r="AD68" s="278" t="n">
        <f aca="false">SUM(AD66:AD67)</f>
        <v>0</v>
      </c>
      <c r="AE68" s="278" t="n">
        <f aca="false">SUM(AE66:AE67)</f>
        <v>0</v>
      </c>
      <c r="AF68" s="278" t="n">
        <f aca="false">SUM(AF66:AF67)</f>
        <v>0</v>
      </c>
      <c r="AG68" s="278" t="n">
        <f aca="false">SUM(AG66:AG67)</f>
        <v>0</v>
      </c>
      <c r="AH68" s="278" t="n">
        <f aca="false">SUM(AH66:AH67)</f>
        <v>0</v>
      </c>
      <c r="AI68" s="278" t="n">
        <f aca="false">SUM(AI66:AI67)</f>
        <v>0</v>
      </c>
      <c r="AJ68" s="278" t="n">
        <f aca="false">SUM(AJ66:AJ67)</f>
        <v>0</v>
      </c>
      <c r="AK68" s="278" t="n">
        <f aca="false">SUM(AK66:AK67)</f>
        <v>0</v>
      </c>
      <c r="AL68" s="279" t="n">
        <f aca="false">SUM(AL66:AL67)</f>
        <v>0</v>
      </c>
      <c r="AM68" s="267"/>
      <c r="AN68" s="1"/>
      <c r="AO68" s="1"/>
      <c r="AP68" s="1"/>
      <c r="AQ68" s="1"/>
      <c r="AR68" s="1"/>
      <c r="AS68" s="1"/>
      <c r="AT68" s="1"/>
    </row>
    <row r="69" customFormat="false" ht="12.75" hidden="false" customHeight="true" outlineLevel="0" collapsed="false">
      <c r="A69" s="273" t="s">
        <v>80</v>
      </c>
      <c r="B69" s="274" t="n">
        <f aca="false">+I47</f>
        <v>0</v>
      </c>
      <c r="C69" s="267"/>
      <c r="D69" s="280" t="s">
        <v>201</v>
      </c>
      <c r="E69" s="280" t="s">
        <v>201</v>
      </c>
      <c r="F69" s="281" t="s">
        <v>137</v>
      </c>
      <c r="G69" s="282"/>
      <c r="H69" s="283" t="s">
        <v>202</v>
      </c>
      <c r="I69" s="267"/>
      <c r="J69" s="267"/>
      <c r="K69" s="267"/>
      <c r="L69" s="267"/>
      <c r="M69" s="267"/>
      <c r="N69" s="267"/>
      <c r="O69" s="267"/>
      <c r="P69" s="267"/>
      <c r="Q69" s="267"/>
      <c r="R69" s="267"/>
      <c r="S69" s="267"/>
      <c r="T69" s="267"/>
      <c r="U69" s="267"/>
      <c r="V69" s="267"/>
      <c r="W69" s="267"/>
      <c r="X69" s="267"/>
      <c r="Y69" s="267"/>
      <c r="Z69" s="267"/>
      <c r="AA69" s="267"/>
      <c r="AB69" s="267"/>
      <c r="AC69" s="267"/>
      <c r="AD69" s="267"/>
      <c r="AE69" s="267"/>
      <c r="AF69" s="267"/>
      <c r="AG69" s="267"/>
      <c r="AH69" s="267"/>
      <c r="AI69" s="267"/>
      <c r="AJ69" s="267"/>
      <c r="AK69" s="267"/>
      <c r="AL69" s="267"/>
      <c r="AM69" s="267"/>
      <c r="AN69" s="1"/>
      <c r="AO69" s="1"/>
      <c r="AP69" s="1"/>
      <c r="AQ69" s="1"/>
      <c r="AR69" s="1"/>
      <c r="AS69" s="1"/>
      <c r="AT69" s="1"/>
    </row>
    <row r="70" customFormat="false" ht="12.75" hidden="false" customHeight="true" outlineLevel="0" collapsed="false">
      <c r="A70" s="284"/>
      <c r="B70" s="284"/>
      <c r="C70" s="267"/>
      <c r="D70" s="285"/>
      <c r="E70" s="285"/>
      <c r="F70" s="285"/>
      <c r="G70" s="284"/>
      <c r="H70" s="286" t="n">
        <f aca="false">B4</f>
        <v>37591</v>
      </c>
      <c r="I70" s="286" t="n">
        <f aca="false">H70+1</f>
        <v>37592</v>
      </c>
      <c r="J70" s="286" t="n">
        <f aca="false">I70+1</f>
        <v>37593</v>
      </c>
      <c r="K70" s="286" t="n">
        <f aca="false">J70+1</f>
        <v>37594</v>
      </c>
      <c r="L70" s="286" t="n">
        <f aca="false">K70+1</f>
        <v>37595</v>
      </c>
      <c r="M70" s="286" t="n">
        <f aca="false">L70+1</f>
        <v>37596</v>
      </c>
      <c r="N70" s="286" t="n">
        <f aca="false">M70+1</f>
        <v>37597</v>
      </c>
      <c r="O70" s="286" t="n">
        <f aca="false">N70+1</f>
        <v>37598</v>
      </c>
      <c r="P70" s="286" t="n">
        <f aca="false">O70+1</f>
        <v>37599</v>
      </c>
      <c r="Q70" s="286" t="n">
        <f aca="false">P70+1</f>
        <v>37600</v>
      </c>
      <c r="R70" s="286" t="n">
        <f aca="false">Q70+1</f>
        <v>37601</v>
      </c>
      <c r="S70" s="286" t="n">
        <f aca="false">R70+1</f>
        <v>37602</v>
      </c>
      <c r="T70" s="286" t="n">
        <f aca="false">S70+1</f>
        <v>37603</v>
      </c>
      <c r="U70" s="286" t="n">
        <f aca="false">T70+1</f>
        <v>37604</v>
      </c>
      <c r="V70" s="286" t="n">
        <f aca="false">U70+1</f>
        <v>37605</v>
      </c>
      <c r="W70" s="286" t="n">
        <f aca="false">V70+1</f>
        <v>37606</v>
      </c>
      <c r="X70" s="286" t="n">
        <f aca="false">W70+1</f>
        <v>37607</v>
      </c>
      <c r="Y70" s="286" t="n">
        <f aca="false">X70+1</f>
        <v>37608</v>
      </c>
      <c r="Z70" s="286" t="n">
        <f aca="false">Y70+1</f>
        <v>37609</v>
      </c>
      <c r="AA70" s="286" t="n">
        <f aca="false">Z70+1</f>
        <v>37610</v>
      </c>
      <c r="AB70" s="286" t="n">
        <f aca="false">AA70+1</f>
        <v>37611</v>
      </c>
      <c r="AC70" s="286" t="n">
        <f aca="false">AB70+1</f>
        <v>37612</v>
      </c>
      <c r="AD70" s="286" t="n">
        <f aca="false">AC70+1</f>
        <v>37613</v>
      </c>
      <c r="AE70" s="286" t="n">
        <f aca="false">AD70+1</f>
        <v>37614</v>
      </c>
      <c r="AF70" s="286" t="n">
        <f aca="false">AE70+1</f>
        <v>37615</v>
      </c>
      <c r="AG70" s="286" t="n">
        <f aca="false">AF70+1</f>
        <v>37616</v>
      </c>
      <c r="AH70" s="286" t="n">
        <f aca="false">AG70+1</f>
        <v>37617</v>
      </c>
      <c r="AI70" s="286" t="n">
        <f aca="false">AH70+1</f>
        <v>37618</v>
      </c>
      <c r="AJ70" s="286" t="n">
        <f aca="false">AI70+1</f>
        <v>37619</v>
      </c>
      <c r="AK70" s="286" t="n">
        <f aca="false">AJ70+1</f>
        <v>37620</v>
      </c>
      <c r="AL70" s="286" t="n">
        <f aca="false">AK70+1</f>
        <v>37621</v>
      </c>
      <c r="AM70" s="275" t="s">
        <v>142</v>
      </c>
      <c r="AN70" s="1"/>
      <c r="AO70" s="1"/>
      <c r="AP70" s="1"/>
      <c r="AQ70" s="1"/>
      <c r="AR70" s="1"/>
      <c r="AS70" s="1"/>
      <c r="AT70" s="1"/>
    </row>
    <row r="71" customFormat="false" ht="12.75" hidden="false" customHeight="true" outlineLevel="0" collapsed="false">
      <c r="A71" s="287" t="s">
        <v>203</v>
      </c>
      <c r="B71" s="288"/>
      <c r="C71" s="289"/>
      <c r="D71" s="290"/>
      <c r="E71" s="291" t="n">
        <f aca="false">AM71</f>
        <v>0</v>
      </c>
      <c r="F71" s="292" t="n">
        <f aca="false">E71-D71</f>
        <v>0</v>
      </c>
      <c r="G71" s="284"/>
      <c r="H71" s="290"/>
      <c r="I71" s="290"/>
      <c r="J71" s="290"/>
      <c r="K71" s="290"/>
      <c r="L71" s="290"/>
      <c r="M71" s="290"/>
      <c r="N71" s="290"/>
      <c r="O71" s="290"/>
      <c r="P71" s="290"/>
      <c r="Q71" s="290"/>
      <c r="R71" s="290"/>
      <c r="S71" s="290"/>
      <c r="T71" s="290"/>
      <c r="U71" s="290"/>
      <c r="V71" s="290"/>
      <c r="W71" s="290"/>
      <c r="X71" s="290"/>
      <c r="Y71" s="290"/>
      <c r="Z71" s="290"/>
      <c r="AA71" s="290"/>
      <c r="AB71" s="290"/>
      <c r="AC71" s="290"/>
      <c r="AD71" s="290"/>
      <c r="AE71" s="290"/>
      <c r="AF71" s="290"/>
      <c r="AG71" s="290"/>
      <c r="AH71" s="290"/>
      <c r="AI71" s="290"/>
      <c r="AJ71" s="290"/>
      <c r="AK71" s="290"/>
      <c r="AL71" s="290"/>
      <c r="AM71" s="293" t="n">
        <f aca="false">SUM(H71:AL71)</f>
        <v>0</v>
      </c>
      <c r="AN71" s="59"/>
      <c r="AO71" s="59"/>
      <c r="AP71" s="59"/>
      <c r="AQ71" s="59"/>
      <c r="AR71" s="59"/>
      <c r="AS71" s="59"/>
      <c r="AT71" s="59"/>
      <c r="AU71" s="294"/>
      <c r="AV71" s="294"/>
      <c r="AW71" s="294"/>
      <c r="AX71" s="294"/>
    </row>
    <row r="72" customFormat="false" ht="12.75" hidden="true" customHeight="true" outlineLevel="0" collapsed="false">
      <c r="A72" s="295" t="s">
        <v>204</v>
      </c>
      <c r="B72" s="288"/>
      <c r="C72" s="289"/>
      <c r="D72" s="296"/>
      <c r="E72" s="297" t="n">
        <f aca="false">AM72</f>
        <v>0</v>
      </c>
      <c r="F72" s="298" t="n">
        <f aca="false">E72-D72</f>
        <v>0</v>
      </c>
      <c r="G72" s="284"/>
      <c r="H72" s="299"/>
      <c r="I72" s="299"/>
      <c r="J72" s="299"/>
      <c r="K72" s="299"/>
      <c r="L72" s="299"/>
      <c r="M72" s="299"/>
      <c r="N72" s="299"/>
      <c r="O72" s="299"/>
      <c r="P72" s="299"/>
      <c r="Q72" s="299"/>
      <c r="R72" s="299"/>
      <c r="S72" s="299"/>
      <c r="T72" s="299"/>
      <c r="U72" s="299"/>
      <c r="V72" s="299"/>
      <c r="W72" s="299"/>
      <c r="X72" s="299"/>
      <c r="Y72" s="299"/>
      <c r="Z72" s="299"/>
      <c r="AA72" s="299"/>
      <c r="AB72" s="299"/>
      <c r="AC72" s="299"/>
      <c r="AD72" s="299"/>
      <c r="AE72" s="299"/>
      <c r="AF72" s="299"/>
      <c r="AG72" s="299"/>
      <c r="AH72" s="299"/>
      <c r="AI72" s="299"/>
      <c r="AJ72" s="299"/>
      <c r="AK72" s="299"/>
      <c r="AL72" s="299"/>
      <c r="AM72" s="293" t="n">
        <f aca="false">SUM(H72:AL72)</f>
        <v>0</v>
      </c>
      <c r="AN72" s="59"/>
      <c r="AO72" s="59"/>
      <c r="AP72" s="59"/>
      <c r="AQ72" s="59"/>
      <c r="AR72" s="59"/>
      <c r="AS72" s="59"/>
      <c r="AT72" s="59"/>
      <c r="AU72" s="294"/>
      <c r="AV72" s="294"/>
      <c r="AW72" s="294"/>
      <c r="AX72" s="294"/>
    </row>
    <row r="73" customFormat="false" ht="12.75" hidden="true" customHeight="true" outlineLevel="0" collapsed="false">
      <c r="A73" s="295" t="s">
        <v>173</v>
      </c>
      <c r="B73" s="288"/>
      <c r="C73" s="289"/>
      <c r="D73" s="296"/>
      <c r="E73" s="297" t="n">
        <f aca="false">AM73</f>
        <v>0</v>
      </c>
      <c r="F73" s="298" t="n">
        <f aca="false">E73-D73</f>
        <v>0</v>
      </c>
      <c r="G73" s="284"/>
      <c r="H73" s="299"/>
      <c r="I73" s="299"/>
      <c r="J73" s="299"/>
      <c r="K73" s="299"/>
      <c r="L73" s="299"/>
      <c r="M73" s="299"/>
      <c r="N73" s="299"/>
      <c r="O73" s="299"/>
      <c r="P73" s="299"/>
      <c r="Q73" s="299"/>
      <c r="R73" s="299"/>
      <c r="S73" s="299"/>
      <c r="T73" s="299"/>
      <c r="U73" s="299"/>
      <c r="V73" s="299"/>
      <c r="W73" s="299"/>
      <c r="X73" s="299"/>
      <c r="Y73" s="299"/>
      <c r="Z73" s="299"/>
      <c r="AA73" s="299"/>
      <c r="AB73" s="299"/>
      <c r="AC73" s="299"/>
      <c r="AD73" s="299"/>
      <c r="AE73" s="299"/>
      <c r="AF73" s="299"/>
      <c r="AG73" s="299"/>
      <c r="AH73" s="299"/>
      <c r="AI73" s="299"/>
      <c r="AJ73" s="299"/>
      <c r="AK73" s="299"/>
      <c r="AL73" s="299"/>
      <c r="AM73" s="293" t="n">
        <f aca="false">SUM(H73:AL73)</f>
        <v>0</v>
      </c>
      <c r="AN73" s="59"/>
      <c r="AO73" s="59"/>
      <c r="AP73" s="59"/>
      <c r="AQ73" s="59"/>
      <c r="AR73" s="59"/>
      <c r="AS73" s="59"/>
      <c r="AT73" s="59"/>
      <c r="AU73" s="294"/>
      <c r="AV73" s="294"/>
      <c r="AW73" s="294"/>
      <c r="AX73" s="294"/>
    </row>
    <row r="74" customFormat="false" ht="12.75" hidden="false" customHeight="true" outlineLevel="0" collapsed="false">
      <c r="A74" s="300" t="s">
        <v>205</v>
      </c>
      <c r="B74" s="284"/>
      <c r="C74" s="267"/>
      <c r="D74" s="301"/>
      <c r="E74" s="302"/>
      <c r="F74" s="302"/>
      <c r="G74" s="284"/>
      <c r="H74" s="301"/>
      <c r="I74" s="301"/>
      <c r="J74" s="301"/>
      <c r="K74" s="301"/>
      <c r="L74" s="301"/>
      <c r="M74" s="301"/>
      <c r="N74" s="301"/>
      <c r="O74" s="301"/>
      <c r="P74" s="301"/>
      <c r="Q74" s="301"/>
      <c r="R74" s="301"/>
      <c r="S74" s="301"/>
      <c r="T74" s="301"/>
      <c r="U74" s="301"/>
      <c r="V74" s="301"/>
      <c r="W74" s="301"/>
      <c r="X74" s="301"/>
      <c r="Y74" s="301"/>
      <c r="Z74" s="301"/>
      <c r="AA74" s="301"/>
      <c r="AB74" s="301"/>
      <c r="AC74" s="301"/>
      <c r="AD74" s="301"/>
      <c r="AE74" s="301"/>
      <c r="AF74" s="301"/>
      <c r="AG74" s="301"/>
      <c r="AH74" s="301"/>
      <c r="AI74" s="301"/>
      <c r="AJ74" s="301"/>
      <c r="AK74" s="301"/>
      <c r="AL74" s="301"/>
      <c r="AM74" s="301"/>
      <c r="AN74" s="59"/>
      <c r="AO74" s="59"/>
      <c r="AP74" s="59"/>
      <c r="AQ74" s="59"/>
      <c r="AR74" s="59"/>
      <c r="AS74" s="59"/>
      <c r="AT74" s="59"/>
      <c r="AU74" s="294"/>
      <c r="AV74" s="294"/>
      <c r="AW74" s="294"/>
      <c r="AX74" s="294"/>
    </row>
    <row r="75" customFormat="false" ht="12.75" hidden="false" customHeight="true" outlineLevel="0" collapsed="false">
      <c r="A75" s="284" t="s">
        <v>206</v>
      </c>
      <c r="B75" s="284"/>
      <c r="C75" s="267"/>
      <c r="D75" s="301"/>
      <c r="E75" s="302"/>
      <c r="F75" s="302"/>
      <c r="G75" s="284"/>
      <c r="H75" s="301"/>
      <c r="I75" s="301"/>
      <c r="J75" s="301"/>
      <c r="K75" s="301"/>
      <c r="L75" s="301"/>
      <c r="M75" s="301"/>
      <c r="N75" s="301"/>
      <c r="O75" s="301"/>
      <c r="P75" s="301"/>
      <c r="Q75" s="301"/>
      <c r="R75" s="301"/>
      <c r="S75" s="301"/>
      <c r="T75" s="301"/>
      <c r="U75" s="301"/>
      <c r="V75" s="301"/>
      <c r="W75" s="301"/>
      <c r="X75" s="301"/>
      <c r="Y75" s="301"/>
      <c r="Z75" s="301"/>
      <c r="AA75" s="301"/>
      <c r="AB75" s="301"/>
      <c r="AC75" s="301"/>
      <c r="AD75" s="301"/>
      <c r="AE75" s="301"/>
      <c r="AF75" s="301"/>
      <c r="AG75" s="301"/>
      <c r="AH75" s="301"/>
      <c r="AI75" s="301"/>
      <c r="AJ75" s="301"/>
      <c r="AK75" s="301"/>
      <c r="AL75" s="301"/>
      <c r="AM75" s="301"/>
      <c r="AN75" s="59"/>
      <c r="AO75" s="59"/>
      <c r="AP75" s="59"/>
      <c r="AQ75" s="59"/>
      <c r="AR75" s="59"/>
      <c r="AS75" s="59"/>
      <c r="AT75" s="59"/>
      <c r="AU75" s="294"/>
      <c r="AV75" s="294"/>
      <c r="AW75" s="294"/>
      <c r="AX75" s="294"/>
    </row>
    <row r="76" customFormat="false" ht="12.75" hidden="false" customHeight="true" outlineLevel="0" collapsed="false">
      <c r="A76" s="303" t="s">
        <v>207</v>
      </c>
      <c r="B76" s="304"/>
      <c r="C76" s="289"/>
      <c r="D76" s="290"/>
      <c r="E76" s="291" t="n">
        <f aca="false">AM76</f>
        <v>0</v>
      </c>
      <c r="F76" s="305" t="n">
        <f aca="false">E76-D76</f>
        <v>0</v>
      </c>
      <c r="G76" s="284"/>
      <c r="H76" s="306"/>
      <c r="I76" s="306"/>
      <c r="J76" s="306"/>
      <c r="K76" s="306"/>
      <c r="L76" s="306"/>
      <c r="M76" s="306"/>
      <c r="N76" s="306"/>
      <c r="O76" s="306"/>
      <c r="P76" s="306"/>
      <c r="Q76" s="306"/>
      <c r="R76" s="306"/>
      <c r="S76" s="306"/>
      <c r="T76" s="306"/>
      <c r="U76" s="306"/>
      <c r="V76" s="306"/>
      <c r="W76" s="306"/>
      <c r="X76" s="306"/>
      <c r="Y76" s="306"/>
      <c r="Z76" s="306"/>
      <c r="AA76" s="306"/>
      <c r="AB76" s="306"/>
      <c r="AC76" s="306"/>
      <c r="AD76" s="306"/>
      <c r="AE76" s="306"/>
      <c r="AF76" s="306"/>
      <c r="AG76" s="306"/>
      <c r="AH76" s="306"/>
      <c r="AI76" s="306"/>
      <c r="AJ76" s="306"/>
      <c r="AK76" s="306"/>
      <c r="AL76" s="306"/>
      <c r="AM76" s="293" t="n">
        <f aca="false">SUM(H76:AL76)</f>
        <v>0</v>
      </c>
      <c r="AN76" s="1"/>
      <c r="AO76" s="1"/>
      <c r="AP76" s="1"/>
      <c r="AQ76" s="1"/>
      <c r="AR76" s="1"/>
      <c r="AS76" s="1"/>
      <c r="AT76" s="1"/>
    </row>
    <row r="77" customFormat="false" ht="12.75" hidden="true" customHeight="true" outlineLevel="0" collapsed="false">
      <c r="A77" s="303" t="s">
        <v>208</v>
      </c>
      <c r="B77" s="304"/>
      <c r="C77" s="289"/>
      <c r="D77" s="290"/>
      <c r="E77" s="291" t="n">
        <f aca="false">AM77</f>
        <v>0</v>
      </c>
      <c r="F77" s="305" t="n">
        <f aca="false">E77-D77</f>
        <v>0</v>
      </c>
      <c r="G77" s="284"/>
      <c r="H77" s="306"/>
      <c r="I77" s="306"/>
      <c r="J77" s="306"/>
      <c r="K77" s="306"/>
      <c r="L77" s="306"/>
      <c r="M77" s="306"/>
      <c r="N77" s="306"/>
      <c r="O77" s="306"/>
      <c r="P77" s="306"/>
      <c r="Q77" s="306"/>
      <c r="R77" s="306"/>
      <c r="S77" s="306"/>
      <c r="T77" s="306"/>
      <c r="U77" s="306"/>
      <c r="V77" s="306"/>
      <c r="W77" s="306"/>
      <c r="X77" s="306"/>
      <c r="Y77" s="306"/>
      <c r="Z77" s="306"/>
      <c r="AA77" s="306"/>
      <c r="AB77" s="306"/>
      <c r="AC77" s="306"/>
      <c r="AD77" s="306"/>
      <c r="AE77" s="306"/>
      <c r="AF77" s="306"/>
      <c r="AG77" s="306"/>
      <c r="AH77" s="306"/>
      <c r="AI77" s="306"/>
      <c r="AJ77" s="306"/>
      <c r="AK77" s="306"/>
      <c r="AL77" s="306"/>
      <c r="AM77" s="293" t="n">
        <f aca="false">SUM(H77:AL77)</f>
        <v>0</v>
      </c>
      <c r="AN77" s="1"/>
      <c r="AO77" s="1"/>
      <c r="AP77" s="1"/>
      <c r="AQ77" s="1"/>
      <c r="AR77" s="1"/>
      <c r="AS77" s="1"/>
      <c r="AT77" s="1"/>
    </row>
    <row r="78" customFormat="false" ht="12.75" hidden="true" customHeight="true" outlineLevel="0" collapsed="false">
      <c r="A78" s="303" t="s">
        <v>209</v>
      </c>
      <c r="B78" s="304"/>
      <c r="C78" s="289"/>
      <c r="D78" s="290"/>
      <c r="E78" s="291" t="n">
        <f aca="false">AM78</f>
        <v>0</v>
      </c>
      <c r="F78" s="305" t="n">
        <f aca="false">E78-D78</f>
        <v>0</v>
      </c>
      <c r="G78" s="284"/>
      <c r="H78" s="306"/>
      <c r="I78" s="306"/>
      <c r="J78" s="306"/>
      <c r="K78" s="306"/>
      <c r="L78" s="306"/>
      <c r="M78" s="306"/>
      <c r="N78" s="306"/>
      <c r="O78" s="306"/>
      <c r="P78" s="306"/>
      <c r="Q78" s="306"/>
      <c r="R78" s="306"/>
      <c r="S78" s="306"/>
      <c r="T78" s="306"/>
      <c r="U78" s="306"/>
      <c r="V78" s="306"/>
      <c r="W78" s="306"/>
      <c r="X78" s="306"/>
      <c r="Y78" s="306"/>
      <c r="Z78" s="306"/>
      <c r="AA78" s="306"/>
      <c r="AB78" s="306"/>
      <c r="AC78" s="306"/>
      <c r="AD78" s="306"/>
      <c r="AE78" s="306"/>
      <c r="AF78" s="306"/>
      <c r="AG78" s="306"/>
      <c r="AH78" s="306"/>
      <c r="AI78" s="306"/>
      <c r="AJ78" s="306"/>
      <c r="AK78" s="306"/>
      <c r="AL78" s="306"/>
      <c r="AM78" s="293" t="n">
        <f aca="false">SUM(H78:AL78)</f>
        <v>0</v>
      </c>
      <c r="AN78" s="1"/>
      <c r="AO78" s="1"/>
      <c r="AP78" s="1"/>
      <c r="AQ78" s="1"/>
      <c r="AR78" s="1"/>
      <c r="AS78" s="1"/>
      <c r="AT78" s="1"/>
    </row>
    <row r="79" customFormat="false" ht="12.75" hidden="true" customHeight="true" outlineLevel="0" collapsed="false">
      <c r="A79" s="303" t="s">
        <v>210</v>
      </c>
      <c r="B79" s="304"/>
      <c r="C79" s="289"/>
      <c r="D79" s="290"/>
      <c r="E79" s="291" t="n">
        <f aca="false">AM79</f>
        <v>0</v>
      </c>
      <c r="F79" s="305" t="n">
        <f aca="false">E79-D79</f>
        <v>0</v>
      </c>
      <c r="G79" s="284"/>
      <c r="H79" s="306"/>
      <c r="I79" s="306"/>
      <c r="J79" s="306"/>
      <c r="K79" s="306"/>
      <c r="L79" s="306"/>
      <c r="M79" s="306"/>
      <c r="N79" s="306"/>
      <c r="O79" s="306"/>
      <c r="P79" s="306"/>
      <c r="Q79" s="306"/>
      <c r="R79" s="306"/>
      <c r="S79" s="306"/>
      <c r="T79" s="306"/>
      <c r="U79" s="306"/>
      <c r="V79" s="306"/>
      <c r="W79" s="306"/>
      <c r="X79" s="306"/>
      <c r="Y79" s="306"/>
      <c r="Z79" s="306"/>
      <c r="AA79" s="306"/>
      <c r="AB79" s="306"/>
      <c r="AC79" s="306"/>
      <c r="AD79" s="306"/>
      <c r="AE79" s="306"/>
      <c r="AF79" s="306"/>
      <c r="AG79" s="306"/>
      <c r="AH79" s="306"/>
      <c r="AI79" s="306"/>
      <c r="AJ79" s="306"/>
      <c r="AK79" s="306"/>
      <c r="AL79" s="306"/>
      <c r="AM79" s="293" t="n">
        <f aca="false">SUM(H79:AL79)</f>
        <v>0</v>
      </c>
      <c r="AN79" s="1"/>
      <c r="AO79" s="1"/>
      <c r="AP79" s="1"/>
      <c r="AQ79" s="1"/>
      <c r="AR79" s="1"/>
      <c r="AS79" s="1"/>
      <c r="AT79" s="1"/>
    </row>
    <row r="80" customFormat="false" ht="12.75" hidden="true" customHeight="true" outlineLevel="0" collapsed="false">
      <c r="A80" s="303" t="s">
        <v>211</v>
      </c>
      <c r="B80" s="304"/>
      <c r="C80" s="289"/>
      <c r="D80" s="290"/>
      <c r="E80" s="291" t="n">
        <f aca="false">AM80</f>
        <v>0</v>
      </c>
      <c r="F80" s="305" t="n">
        <f aca="false">E80-D80</f>
        <v>0</v>
      </c>
      <c r="G80" s="284"/>
      <c r="H80" s="306"/>
      <c r="I80" s="306"/>
      <c r="J80" s="306"/>
      <c r="K80" s="306"/>
      <c r="L80" s="306"/>
      <c r="M80" s="306"/>
      <c r="N80" s="306"/>
      <c r="O80" s="306"/>
      <c r="P80" s="306"/>
      <c r="Q80" s="306"/>
      <c r="R80" s="306"/>
      <c r="S80" s="306"/>
      <c r="T80" s="306"/>
      <c r="U80" s="306"/>
      <c r="V80" s="306"/>
      <c r="W80" s="306"/>
      <c r="X80" s="306"/>
      <c r="Y80" s="306"/>
      <c r="Z80" s="306"/>
      <c r="AA80" s="306"/>
      <c r="AB80" s="306"/>
      <c r="AC80" s="306"/>
      <c r="AD80" s="306"/>
      <c r="AE80" s="306"/>
      <c r="AF80" s="306"/>
      <c r="AG80" s="306"/>
      <c r="AH80" s="306"/>
      <c r="AI80" s="306"/>
      <c r="AJ80" s="306"/>
      <c r="AK80" s="306"/>
      <c r="AL80" s="306"/>
      <c r="AM80" s="293" t="n">
        <f aca="false">SUM(H80:AL80)</f>
        <v>0</v>
      </c>
      <c r="AN80" s="1"/>
      <c r="AO80" s="1"/>
      <c r="AP80" s="1"/>
      <c r="AQ80" s="1"/>
      <c r="AR80" s="1"/>
      <c r="AS80" s="1"/>
      <c r="AT80" s="1"/>
    </row>
    <row r="81" customFormat="false" ht="12.75" hidden="true" customHeight="true" outlineLevel="0" collapsed="false">
      <c r="A81" s="303" t="s">
        <v>212</v>
      </c>
      <c r="B81" s="304"/>
      <c r="C81" s="289"/>
      <c r="D81" s="290"/>
      <c r="E81" s="291" t="n">
        <f aca="false">AM81</f>
        <v>0</v>
      </c>
      <c r="F81" s="305" t="n">
        <f aca="false">E81-D81</f>
        <v>0</v>
      </c>
      <c r="G81" s="284"/>
      <c r="H81" s="306"/>
      <c r="I81" s="306"/>
      <c r="J81" s="306"/>
      <c r="K81" s="306"/>
      <c r="L81" s="306"/>
      <c r="M81" s="306"/>
      <c r="N81" s="306"/>
      <c r="O81" s="306"/>
      <c r="P81" s="306"/>
      <c r="Q81" s="306"/>
      <c r="R81" s="306"/>
      <c r="S81" s="306"/>
      <c r="T81" s="306"/>
      <c r="U81" s="306"/>
      <c r="V81" s="306"/>
      <c r="W81" s="306"/>
      <c r="X81" s="306"/>
      <c r="Y81" s="306"/>
      <c r="Z81" s="306"/>
      <c r="AA81" s="306"/>
      <c r="AB81" s="306"/>
      <c r="AC81" s="306"/>
      <c r="AD81" s="306"/>
      <c r="AE81" s="306"/>
      <c r="AF81" s="306"/>
      <c r="AG81" s="306"/>
      <c r="AH81" s="306"/>
      <c r="AI81" s="306"/>
      <c r="AJ81" s="306"/>
      <c r="AK81" s="306"/>
      <c r="AL81" s="306"/>
      <c r="AM81" s="293" t="n">
        <f aca="false">SUM(H81:AL81)</f>
        <v>0</v>
      </c>
      <c r="AN81" s="1"/>
      <c r="AO81" s="1"/>
      <c r="AP81" s="1"/>
      <c r="AQ81" s="1"/>
      <c r="AR81" s="1"/>
      <c r="AS81" s="1"/>
      <c r="AT81" s="1"/>
    </row>
    <row r="82" customFormat="false" ht="12.75" hidden="false" customHeight="true" outlineLevel="0" collapsed="false">
      <c r="A82" s="303" t="s">
        <v>213</v>
      </c>
      <c r="B82" s="304"/>
      <c r="C82" s="289"/>
      <c r="D82" s="290"/>
      <c r="E82" s="291" t="n">
        <f aca="false">AM82</f>
        <v>0</v>
      </c>
      <c r="F82" s="305" t="n">
        <f aca="false">E82-D82</f>
        <v>0</v>
      </c>
      <c r="G82" s="284"/>
      <c r="H82" s="306"/>
      <c r="I82" s="306"/>
      <c r="J82" s="306"/>
      <c r="K82" s="306"/>
      <c r="L82" s="306"/>
      <c r="M82" s="306"/>
      <c r="N82" s="306"/>
      <c r="O82" s="306"/>
      <c r="P82" s="306"/>
      <c r="Q82" s="306"/>
      <c r="R82" s="306"/>
      <c r="S82" s="306"/>
      <c r="T82" s="306"/>
      <c r="U82" s="306"/>
      <c r="V82" s="306"/>
      <c r="W82" s="306"/>
      <c r="X82" s="306"/>
      <c r="Y82" s="306"/>
      <c r="Z82" s="306"/>
      <c r="AA82" s="306"/>
      <c r="AB82" s="306"/>
      <c r="AC82" s="306"/>
      <c r="AD82" s="306"/>
      <c r="AE82" s="306"/>
      <c r="AF82" s="306"/>
      <c r="AG82" s="306"/>
      <c r="AH82" s="306"/>
      <c r="AI82" s="306"/>
      <c r="AJ82" s="306"/>
      <c r="AK82" s="306"/>
      <c r="AL82" s="306"/>
      <c r="AM82" s="293" t="n">
        <f aca="false">SUM(H82:AL82)</f>
        <v>0</v>
      </c>
      <c r="AN82" s="1"/>
      <c r="AO82" s="1"/>
      <c r="AP82" s="1"/>
      <c r="AQ82" s="1"/>
      <c r="AR82" s="1"/>
      <c r="AS82" s="1"/>
      <c r="AT82" s="1"/>
    </row>
    <row r="83" customFormat="false" ht="12.75" hidden="false" customHeight="true" outlineLevel="0" collapsed="false">
      <c r="A83" s="303" t="s">
        <v>214</v>
      </c>
      <c r="B83" s="304"/>
      <c r="C83" s="289"/>
      <c r="D83" s="290"/>
      <c r="E83" s="291" t="n">
        <f aca="false">AM83</f>
        <v>0</v>
      </c>
      <c r="F83" s="305" t="n">
        <f aca="false">E83-D83</f>
        <v>0</v>
      </c>
      <c r="G83" s="307" t="s">
        <v>215</v>
      </c>
      <c r="H83" s="308"/>
      <c r="I83" s="308"/>
      <c r="J83" s="308"/>
      <c r="K83" s="308"/>
      <c r="L83" s="308"/>
      <c r="M83" s="308"/>
      <c r="N83" s="308"/>
      <c r="O83" s="308"/>
      <c r="P83" s="308"/>
      <c r="Q83" s="308"/>
      <c r="R83" s="308"/>
      <c r="S83" s="308"/>
      <c r="T83" s="308"/>
      <c r="U83" s="308"/>
      <c r="V83" s="308"/>
      <c r="W83" s="308"/>
      <c r="X83" s="308"/>
      <c r="Y83" s="308"/>
      <c r="Z83" s="308"/>
      <c r="AA83" s="308"/>
      <c r="AB83" s="308"/>
      <c r="AC83" s="308"/>
      <c r="AD83" s="308"/>
      <c r="AE83" s="308"/>
      <c r="AF83" s="308"/>
      <c r="AG83" s="308"/>
      <c r="AH83" s="308"/>
      <c r="AI83" s="308"/>
      <c r="AJ83" s="308"/>
      <c r="AK83" s="308"/>
      <c r="AL83" s="308"/>
      <c r="AM83" s="293" t="n">
        <f aca="false">SUM(H83:AL83)</f>
        <v>0</v>
      </c>
      <c r="AN83" s="1"/>
      <c r="AO83" s="1"/>
      <c r="AP83" s="1"/>
      <c r="AQ83" s="1"/>
      <c r="AR83" s="1"/>
      <c r="AS83" s="1"/>
      <c r="AT83" s="1"/>
    </row>
    <row r="84" customFormat="false" ht="12.75" hidden="true" customHeight="true" outlineLevel="0" collapsed="false">
      <c r="A84" s="309" t="s">
        <v>216</v>
      </c>
      <c r="B84" s="304"/>
      <c r="C84" s="289"/>
      <c r="D84" s="290"/>
      <c r="E84" s="291" t="n">
        <f aca="false">AM84</f>
        <v>0</v>
      </c>
      <c r="F84" s="305" t="n">
        <f aca="false">E84-D84</f>
        <v>0</v>
      </c>
      <c r="G84" s="284"/>
      <c r="H84" s="306"/>
      <c r="I84" s="306"/>
      <c r="J84" s="306"/>
      <c r="K84" s="306"/>
      <c r="L84" s="306"/>
      <c r="M84" s="306"/>
      <c r="N84" s="306"/>
      <c r="O84" s="306"/>
      <c r="P84" s="306"/>
      <c r="Q84" s="306"/>
      <c r="R84" s="306"/>
      <c r="S84" s="306"/>
      <c r="T84" s="306"/>
      <c r="U84" s="306"/>
      <c r="V84" s="306"/>
      <c r="W84" s="306"/>
      <c r="X84" s="306"/>
      <c r="Y84" s="306"/>
      <c r="Z84" s="306"/>
      <c r="AA84" s="306"/>
      <c r="AB84" s="306"/>
      <c r="AC84" s="306"/>
      <c r="AD84" s="306"/>
      <c r="AE84" s="306"/>
      <c r="AF84" s="306"/>
      <c r="AG84" s="306"/>
      <c r="AH84" s="306"/>
      <c r="AI84" s="306"/>
      <c r="AJ84" s="306"/>
      <c r="AK84" s="306"/>
      <c r="AL84" s="306"/>
      <c r="AM84" s="293" t="n">
        <f aca="false">SUM(H84:AL84)</f>
        <v>0</v>
      </c>
      <c r="AN84" s="1"/>
      <c r="AO84" s="1"/>
      <c r="AP84" s="1"/>
      <c r="AQ84" s="1"/>
      <c r="AR84" s="1"/>
      <c r="AS84" s="1"/>
      <c r="AT84" s="1"/>
    </row>
    <row r="85" customFormat="false" ht="12.75" hidden="true" customHeight="true" outlineLevel="0" collapsed="false">
      <c r="A85" s="309" t="s">
        <v>216</v>
      </c>
      <c r="B85" s="304"/>
      <c r="C85" s="289"/>
      <c r="D85" s="290"/>
      <c r="E85" s="291" t="n">
        <f aca="false">AM85</f>
        <v>0</v>
      </c>
      <c r="F85" s="305" t="n">
        <f aca="false">E85-D85</f>
        <v>0</v>
      </c>
      <c r="G85" s="284"/>
      <c r="H85" s="306"/>
      <c r="I85" s="306"/>
      <c r="J85" s="306"/>
      <c r="K85" s="306"/>
      <c r="L85" s="306"/>
      <c r="M85" s="306"/>
      <c r="N85" s="306"/>
      <c r="O85" s="306"/>
      <c r="P85" s="306"/>
      <c r="Q85" s="306"/>
      <c r="R85" s="306"/>
      <c r="S85" s="306"/>
      <c r="T85" s="306"/>
      <c r="U85" s="306"/>
      <c r="V85" s="306"/>
      <c r="W85" s="306"/>
      <c r="X85" s="306"/>
      <c r="Y85" s="306"/>
      <c r="Z85" s="306"/>
      <c r="AA85" s="306"/>
      <c r="AB85" s="306"/>
      <c r="AC85" s="306"/>
      <c r="AD85" s="306"/>
      <c r="AE85" s="306"/>
      <c r="AF85" s="306"/>
      <c r="AG85" s="306"/>
      <c r="AH85" s="306"/>
      <c r="AI85" s="306"/>
      <c r="AJ85" s="306"/>
      <c r="AK85" s="306"/>
      <c r="AL85" s="306"/>
      <c r="AM85" s="293" t="n">
        <f aca="false">SUM(H85:AL85)</f>
        <v>0</v>
      </c>
      <c r="AN85" s="1"/>
      <c r="AO85" s="1"/>
      <c r="AP85" s="1"/>
      <c r="AQ85" s="1"/>
      <c r="AR85" s="1"/>
      <c r="AS85" s="1"/>
      <c r="AT85" s="1"/>
    </row>
    <row r="86" customFormat="false" ht="12.75" hidden="true" customHeight="true" outlineLevel="0" collapsed="false">
      <c r="A86" s="309" t="s">
        <v>216</v>
      </c>
      <c r="B86" s="304"/>
      <c r="C86" s="289"/>
      <c r="D86" s="290"/>
      <c r="E86" s="291" t="n">
        <f aca="false">AM86</f>
        <v>0</v>
      </c>
      <c r="F86" s="305" t="n">
        <f aca="false">E86-D86</f>
        <v>0</v>
      </c>
      <c r="G86" s="284"/>
      <c r="H86" s="306"/>
      <c r="I86" s="306"/>
      <c r="J86" s="306"/>
      <c r="K86" s="306"/>
      <c r="L86" s="306"/>
      <c r="M86" s="306"/>
      <c r="N86" s="306"/>
      <c r="O86" s="306"/>
      <c r="P86" s="306"/>
      <c r="Q86" s="306"/>
      <c r="R86" s="306"/>
      <c r="S86" s="306"/>
      <c r="T86" s="306"/>
      <c r="U86" s="306"/>
      <c r="V86" s="306"/>
      <c r="W86" s="306"/>
      <c r="X86" s="306"/>
      <c r="Y86" s="306"/>
      <c r="Z86" s="306"/>
      <c r="AA86" s="306"/>
      <c r="AB86" s="306"/>
      <c r="AC86" s="306"/>
      <c r="AD86" s="306"/>
      <c r="AE86" s="306"/>
      <c r="AF86" s="306"/>
      <c r="AG86" s="306"/>
      <c r="AH86" s="306"/>
      <c r="AI86" s="306"/>
      <c r="AJ86" s="306"/>
      <c r="AK86" s="306"/>
      <c r="AL86" s="306"/>
      <c r="AM86" s="293" t="n">
        <f aca="false">SUM(H86:AL86)</f>
        <v>0</v>
      </c>
      <c r="AN86" s="1"/>
      <c r="AO86" s="1"/>
      <c r="AP86" s="1"/>
      <c r="AQ86" s="1"/>
      <c r="AR86" s="1"/>
      <c r="AS86" s="1"/>
      <c r="AT86" s="1"/>
    </row>
    <row r="87" customFormat="false" ht="12.75" hidden="false" customHeight="true" outlineLevel="0" collapsed="false">
      <c r="A87" s="303" t="s">
        <v>217</v>
      </c>
      <c r="B87" s="304"/>
      <c r="C87" s="289"/>
      <c r="D87" s="290"/>
      <c r="E87" s="291" t="n">
        <f aca="false">AM87</f>
        <v>0</v>
      </c>
      <c r="F87" s="305" t="n">
        <f aca="false">E87-D87</f>
        <v>0</v>
      </c>
      <c r="G87" s="284"/>
      <c r="H87" s="306"/>
      <c r="I87" s="306"/>
      <c r="J87" s="306"/>
      <c r="K87" s="306"/>
      <c r="L87" s="306"/>
      <c r="M87" s="306"/>
      <c r="N87" s="306"/>
      <c r="O87" s="306"/>
      <c r="P87" s="306"/>
      <c r="Q87" s="306"/>
      <c r="R87" s="306"/>
      <c r="S87" s="306"/>
      <c r="T87" s="306"/>
      <c r="U87" s="306"/>
      <c r="V87" s="306"/>
      <c r="W87" s="306"/>
      <c r="X87" s="306"/>
      <c r="Y87" s="306"/>
      <c r="Z87" s="306"/>
      <c r="AA87" s="306"/>
      <c r="AB87" s="306"/>
      <c r="AC87" s="306"/>
      <c r="AD87" s="306"/>
      <c r="AE87" s="306"/>
      <c r="AF87" s="306"/>
      <c r="AG87" s="306"/>
      <c r="AH87" s="306"/>
      <c r="AI87" s="306"/>
      <c r="AJ87" s="306"/>
      <c r="AK87" s="306"/>
      <c r="AL87" s="306"/>
      <c r="AM87" s="293" t="n">
        <f aca="false">SUM(H87:AL87)</f>
        <v>0</v>
      </c>
      <c r="AN87" s="1"/>
      <c r="AO87" s="1"/>
      <c r="AP87" s="1"/>
      <c r="AQ87" s="1"/>
      <c r="AR87" s="1"/>
      <c r="AS87" s="1"/>
      <c r="AT87" s="1"/>
    </row>
    <row r="88" customFormat="false" ht="12.75" hidden="false" customHeight="true" outlineLevel="0" collapsed="false">
      <c r="A88" s="288" t="s">
        <v>218</v>
      </c>
      <c r="B88" s="304"/>
      <c r="C88" s="289"/>
      <c r="D88" s="290"/>
      <c r="E88" s="291" t="n">
        <f aca="false">AM88</f>
        <v>0</v>
      </c>
      <c r="F88" s="305" t="n">
        <f aca="false">E88-D88</f>
        <v>0</v>
      </c>
      <c r="G88" s="284"/>
      <c r="H88" s="306"/>
      <c r="I88" s="306"/>
      <c r="J88" s="306"/>
      <c r="K88" s="306"/>
      <c r="L88" s="306"/>
      <c r="M88" s="306"/>
      <c r="N88" s="306"/>
      <c r="O88" s="306"/>
      <c r="P88" s="306"/>
      <c r="Q88" s="306"/>
      <c r="R88" s="306"/>
      <c r="S88" s="306"/>
      <c r="T88" s="306"/>
      <c r="U88" s="306"/>
      <c r="V88" s="306"/>
      <c r="W88" s="306"/>
      <c r="X88" s="306"/>
      <c r="Y88" s="306"/>
      <c r="Z88" s="306"/>
      <c r="AA88" s="306"/>
      <c r="AB88" s="306"/>
      <c r="AC88" s="306"/>
      <c r="AD88" s="306"/>
      <c r="AE88" s="306"/>
      <c r="AF88" s="306"/>
      <c r="AG88" s="306"/>
      <c r="AH88" s="306"/>
      <c r="AI88" s="306"/>
      <c r="AJ88" s="306"/>
      <c r="AK88" s="306"/>
      <c r="AL88" s="306"/>
      <c r="AM88" s="293" t="n">
        <f aca="false">SUM(H88:AL88)</f>
        <v>0</v>
      </c>
      <c r="AN88" s="1"/>
      <c r="AO88" s="1"/>
      <c r="AP88" s="1"/>
      <c r="AQ88" s="1"/>
      <c r="AR88" s="1"/>
      <c r="AS88" s="1"/>
      <c r="AT88" s="1"/>
    </row>
    <row r="89" customFormat="false" ht="12.75" hidden="true" customHeight="true" outlineLevel="0" collapsed="false">
      <c r="A89" s="288" t="s">
        <v>219</v>
      </c>
      <c r="B89" s="304"/>
      <c r="C89" s="289"/>
      <c r="D89" s="290"/>
      <c r="E89" s="291" t="n">
        <f aca="false">AM89</f>
        <v>0</v>
      </c>
      <c r="F89" s="305" t="n">
        <f aca="false">E89-D89</f>
        <v>0</v>
      </c>
      <c r="G89" s="284"/>
      <c r="H89" s="306"/>
      <c r="I89" s="306"/>
      <c r="J89" s="306"/>
      <c r="K89" s="306"/>
      <c r="L89" s="306"/>
      <c r="M89" s="306"/>
      <c r="N89" s="306"/>
      <c r="O89" s="306"/>
      <c r="P89" s="306"/>
      <c r="Q89" s="306"/>
      <c r="R89" s="306"/>
      <c r="S89" s="306"/>
      <c r="T89" s="306"/>
      <c r="U89" s="306"/>
      <c r="V89" s="306"/>
      <c r="W89" s="306"/>
      <c r="X89" s="306"/>
      <c r="Y89" s="306"/>
      <c r="Z89" s="306"/>
      <c r="AA89" s="306"/>
      <c r="AB89" s="306"/>
      <c r="AC89" s="306"/>
      <c r="AD89" s="306"/>
      <c r="AE89" s="306"/>
      <c r="AF89" s="306"/>
      <c r="AG89" s="306"/>
      <c r="AH89" s="306"/>
      <c r="AI89" s="306"/>
      <c r="AJ89" s="306"/>
      <c r="AK89" s="306"/>
      <c r="AL89" s="306"/>
      <c r="AM89" s="293" t="n">
        <f aca="false">SUM(H89:AL89)</f>
        <v>0</v>
      </c>
      <c r="AN89" s="1"/>
      <c r="AO89" s="1"/>
      <c r="AP89" s="1"/>
      <c r="AQ89" s="1"/>
      <c r="AR89" s="1"/>
      <c r="AS89" s="1"/>
      <c r="AT89" s="1"/>
    </row>
    <row r="90" customFormat="false" ht="12.75" hidden="true" customHeight="true" outlineLevel="0" collapsed="false">
      <c r="A90" s="288" t="s">
        <v>220</v>
      </c>
      <c r="B90" s="304"/>
      <c r="C90" s="289"/>
      <c r="D90" s="290"/>
      <c r="E90" s="291" t="n">
        <f aca="false">AM90</f>
        <v>0</v>
      </c>
      <c r="F90" s="305" t="n">
        <f aca="false">E90-D90</f>
        <v>0</v>
      </c>
      <c r="G90" s="284"/>
      <c r="H90" s="306"/>
      <c r="I90" s="306"/>
      <c r="J90" s="306"/>
      <c r="K90" s="306"/>
      <c r="L90" s="306"/>
      <c r="M90" s="306"/>
      <c r="N90" s="306"/>
      <c r="O90" s="306"/>
      <c r="P90" s="306"/>
      <c r="Q90" s="306"/>
      <c r="R90" s="306"/>
      <c r="S90" s="306"/>
      <c r="T90" s="306"/>
      <c r="U90" s="306"/>
      <c r="V90" s="306"/>
      <c r="W90" s="306"/>
      <c r="X90" s="306"/>
      <c r="Y90" s="306"/>
      <c r="Z90" s="306"/>
      <c r="AA90" s="306"/>
      <c r="AB90" s="306"/>
      <c r="AC90" s="306"/>
      <c r="AD90" s="306"/>
      <c r="AE90" s="306"/>
      <c r="AF90" s="306"/>
      <c r="AG90" s="306"/>
      <c r="AH90" s="306"/>
      <c r="AI90" s="306"/>
      <c r="AJ90" s="306"/>
      <c r="AK90" s="306"/>
      <c r="AL90" s="306"/>
      <c r="AM90" s="293" t="n">
        <f aca="false">SUM(H90:AL90)</f>
        <v>0</v>
      </c>
      <c r="AN90" s="1"/>
      <c r="AO90" s="1"/>
      <c r="AP90" s="1"/>
      <c r="AQ90" s="1"/>
      <c r="AR90" s="1"/>
      <c r="AS90" s="1"/>
      <c r="AT90" s="1"/>
    </row>
    <row r="91" customFormat="false" ht="12.75" hidden="false" customHeight="true" outlineLevel="0" collapsed="false">
      <c r="A91" s="310" t="s">
        <v>221</v>
      </c>
      <c r="B91" s="311"/>
      <c r="C91" s="289"/>
      <c r="D91" s="290"/>
      <c r="E91" s="291" t="n">
        <f aca="false">AM91</f>
        <v>0</v>
      </c>
      <c r="F91" s="305" t="n">
        <f aca="false">E91-D91</f>
        <v>0</v>
      </c>
      <c r="G91" s="284"/>
      <c r="H91" s="312"/>
      <c r="I91" s="312"/>
      <c r="J91" s="312"/>
      <c r="K91" s="312"/>
      <c r="L91" s="312"/>
      <c r="M91" s="312"/>
      <c r="N91" s="312"/>
      <c r="O91" s="312"/>
      <c r="P91" s="312"/>
      <c r="Q91" s="312"/>
      <c r="R91" s="312"/>
      <c r="S91" s="312"/>
      <c r="T91" s="312"/>
      <c r="U91" s="312"/>
      <c r="V91" s="312"/>
      <c r="W91" s="312"/>
      <c r="X91" s="312"/>
      <c r="Y91" s="312"/>
      <c r="Z91" s="312"/>
      <c r="AA91" s="312"/>
      <c r="AB91" s="312"/>
      <c r="AC91" s="312"/>
      <c r="AD91" s="312"/>
      <c r="AE91" s="312"/>
      <c r="AF91" s="312"/>
      <c r="AG91" s="312"/>
      <c r="AH91" s="312"/>
      <c r="AI91" s="312"/>
      <c r="AJ91" s="312"/>
      <c r="AK91" s="312"/>
      <c r="AL91" s="312"/>
      <c r="AM91" s="293" t="n">
        <f aca="false">SUM(H91:AL91)</f>
        <v>0</v>
      </c>
      <c r="AN91" s="1"/>
      <c r="AO91" s="1"/>
      <c r="AP91" s="1"/>
      <c r="AQ91" s="1"/>
      <c r="AR91" s="1"/>
      <c r="AS91" s="1"/>
      <c r="AT91" s="1"/>
    </row>
    <row r="92" customFormat="false" ht="12.75" hidden="false" customHeight="true" outlineLevel="0" collapsed="false">
      <c r="A92" s="288" t="s">
        <v>222</v>
      </c>
      <c r="B92" s="304"/>
      <c r="C92" s="289"/>
      <c r="D92" s="290"/>
      <c r="E92" s="291" t="n">
        <f aca="false">AM92</f>
        <v>0</v>
      </c>
      <c r="F92" s="305" t="n">
        <f aca="false">E92-D92</f>
        <v>0</v>
      </c>
      <c r="G92" s="284"/>
      <c r="H92" s="306"/>
      <c r="I92" s="306"/>
      <c r="J92" s="306"/>
      <c r="K92" s="306"/>
      <c r="L92" s="306"/>
      <c r="M92" s="306"/>
      <c r="N92" s="306"/>
      <c r="O92" s="306"/>
      <c r="P92" s="306"/>
      <c r="Q92" s="306"/>
      <c r="R92" s="306"/>
      <c r="S92" s="306"/>
      <c r="T92" s="306"/>
      <c r="U92" s="306"/>
      <c r="V92" s="306"/>
      <c r="W92" s="306"/>
      <c r="X92" s="306"/>
      <c r="Y92" s="306"/>
      <c r="Z92" s="306"/>
      <c r="AA92" s="306"/>
      <c r="AB92" s="306"/>
      <c r="AC92" s="306"/>
      <c r="AD92" s="306"/>
      <c r="AE92" s="306"/>
      <c r="AF92" s="306"/>
      <c r="AG92" s="306"/>
      <c r="AH92" s="306"/>
      <c r="AI92" s="306"/>
      <c r="AJ92" s="306"/>
      <c r="AK92" s="306"/>
      <c r="AL92" s="306"/>
      <c r="AM92" s="293" t="n">
        <f aca="false">SUM(H92:AL92)</f>
        <v>0</v>
      </c>
      <c r="AN92" s="1"/>
      <c r="AO92" s="1"/>
      <c r="AP92" s="1"/>
      <c r="AQ92" s="1"/>
      <c r="AR92" s="1"/>
      <c r="AS92" s="1"/>
      <c r="AT92" s="1"/>
    </row>
    <row r="93" customFormat="false" ht="12.75" hidden="true" customHeight="true" outlineLevel="0" collapsed="false">
      <c r="A93" s="288" t="s">
        <v>223</v>
      </c>
      <c r="B93" s="304"/>
      <c r="C93" s="289"/>
      <c r="D93" s="290"/>
      <c r="E93" s="291" t="n">
        <f aca="false">AM93</f>
        <v>0</v>
      </c>
      <c r="F93" s="305" t="n">
        <f aca="false">E93-D93</f>
        <v>0</v>
      </c>
      <c r="G93" s="284"/>
      <c r="H93" s="306"/>
      <c r="I93" s="306"/>
      <c r="J93" s="306"/>
      <c r="K93" s="306"/>
      <c r="L93" s="306"/>
      <c r="M93" s="306"/>
      <c r="N93" s="306"/>
      <c r="O93" s="306"/>
      <c r="P93" s="306"/>
      <c r="Q93" s="306"/>
      <c r="R93" s="306"/>
      <c r="S93" s="306"/>
      <c r="T93" s="306"/>
      <c r="U93" s="306"/>
      <c r="V93" s="306"/>
      <c r="W93" s="306"/>
      <c r="X93" s="306"/>
      <c r="Y93" s="306"/>
      <c r="Z93" s="306"/>
      <c r="AA93" s="306"/>
      <c r="AB93" s="306"/>
      <c r="AC93" s="306"/>
      <c r="AD93" s="306"/>
      <c r="AE93" s="306"/>
      <c r="AF93" s="306"/>
      <c r="AG93" s="306"/>
      <c r="AH93" s="306"/>
      <c r="AI93" s="306"/>
      <c r="AJ93" s="306"/>
      <c r="AK93" s="306"/>
      <c r="AL93" s="306"/>
      <c r="AM93" s="293" t="n">
        <f aca="false">SUM(H93:AL93)</f>
        <v>0</v>
      </c>
      <c r="AN93" s="1"/>
      <c r="AO93" s="1"/>
      <c r="AP93" s="1"/>
      <c r="AQ93" s="1"/>
      <c r="AR93" s="1"/>
      <c r="AS93" s="1"/>
      <c r="AT93" s="1"/>
    </row>
    <row r="94" customFormat="false" ht="12.75" hidden="false" customHeight="true" outlineLevel="0" collapsed="false">
      <c r="A94" s="288" t="s">
        <v>213</v>
      </c>
      <c r="B94" s="304"/>
      <c r="C94" s="289"/>
      <c r="D94" s="290"/>
      <c r="E94" s="291" t="n">
        <f aca="false">AM94</f>
        <v>0</v>
      </c>
      <c r="F94" s="305" t="n">
        <f aca="false">E94-D94</f>
        <v>0</v>
      </c>
      <c r="G94" s="284"/>
      <c r="H94" s="306"/>
      <c r="I94" s="306"/>
      <c r="J94" s="306"/>
      <c r="K94" s="306"/>
      <c r="L94" s="306"/>
      <c r="M94" s="306"/>
      <c r="N94" s="306"/>
      <c r="O94" s="306"/>
      <c r="P94" s="306"/>
      <c r="Q94" s="306"/>
      <c r="R94" s="306"/>
      <c r="S94" s="306"/>
      <c r="T94" s="306"/>
      <c r="U94" s="306"/>
      <c r="V94" s="306"/>
      <c r="W94" s="306"/>
      <c r="X94" s="306"/>
      <c r="Y94" s="306"/>
      <c r="Z94" s="306"/>
      <c r="AA94" s="306"/>
      <c r="AB94" s="306"/>
      <c r="AC94" s="306"/>
      <c r="AD94" s="306"/>
      <c r="AE94" s="306"/>
      <c r="AF94" s="306"/>
      <c r="AG94" s="306"/>
      <c r="AH94" s="306"/>
      <c r="AI94" s="306"/>
      <c r="AJ94" s="306"/>
      <c r="AK94" s="306"/>
      <c r="AL94" s="306"/>
      <c r="AM94" s="293" t="n">
        <f aca="false">SUM(H94:AL94)</f>
        <v>0</v>
      </c>
      <c r="AN94" s="1"/>
      <c r="AO94" s="1"/>
      <c r="AP94" s="1"/>
      <c r="AQ94" s="1"/>
      <c r="AR94" s="1"/>
      <c r="AS94" s="1"/>
      <c r="AT94" s="1"/>
    </row>
    <row r="95" customFormat="false" ht="12.75" hidden="false" customHeight="true" outlineLevel="0" collapsed="false">
      <c r="A95" s="288" t="s">
        <v>214</v>
      </c>
      <c r="B95" s="304"/>
      <c r="C95" s="289"/>
      <c r="D95" s="290"/>
      <c r="E95" s="291" t="n">
        <f aca="false">AM95</f>
        <v>0</v>
      </c>
      <c r="F95" s="305" t="n">
        <f aca="false">E95-D95</f>
        <v>0</v>
      </c>
      <c r="G95" s="284"/>
      <c r="H95" s="306"/>
      <c r="I95" s="306"/>
      <c r="J95" s="306"/>
      <c r="K95" s="306"/>
      <c r="L95" s="306"/>
      <c r="M95" s="306"/>
      <c r="N95" s="306"/>
      <c r="O95" s="306"/>
      <c r="P95" s="306"/>
      <c r="Q95" s="306"/>
      <c r="R95" s="306"/>
      <c r="S95" s="306"/>
      <c r="T95" s="306"/>
      <c r="U95" s="306"/>
      <c r="V95" s="306"/>
      <c r="W95" s="306"/>
      <c r="X95" s="306"/>
      <c r="Y95" s="306"/>
      <c r="Z95" s="306"/>
      <c r="AA95" s="306"/>
      <c r="AB95" s="306"/>
      <c r="AC95" s="306"/>
      <c r="AD95" s="306"/>
      <c r="AE95" s="306"/>
      <c r="AF95" s="306"/>
      <c r="AG95" s="306"/>
      <c r="AH95" s="306"/>
      <c r="AI95" s="306"/>
      <c r="AJ95" s="306"/>
      <c r="AK95" s="306"/>
      <c r="AL95" s="306"/>
      <c r="AM95" s="293" t="n">
        <f aca="false">SUM(H95:AL95)</f>
        <v>0</v>
      </c>
      <c r="AN95" s="1"/>
      <c r="AO95" s="1"/>
      <c r="AP95" s="1"/>
      <c r="AQ95" s="1"/>
      <c r="AR95" s="1"/>
      <c r="AS95" s="1"/>
      <c r="AT95" s="1"/>
    </row>
    <row r="96" customFormat="false" ht="12.75" hidden="false" customHeight="true" outlineLevel="0" collapsed="false">
      <c r="A96" s="288" t="s">
        <v>224</v>
      </c>
      <c r="B96" s="304"/>
      <c r="C96" s="289"/>
      <c r="D96" s="290"/>
      <c r="E96" s="291" t="n">
        <f aca="false">AM96</f>
        <v>0</v>
      </c>
      <c r="F96" s="305" t="n">
        <f aca="false">E96-D96</f>
        <v>0</v>
      </c>
      <c r="G96" s="284"/>
      <c r="H96" s="306"/>
      <c r="I96" s="306"/>
      <c r="J96" s="306"/>
      <c r="K96" s="306"/>
      <c r="L96" s="306"/>
      <c r="M96" s="306"/>
      <c r="N96" s="306"/>
      <c r="O96" s="306"/>
      <c r="P96" s="306"/>
      <c r="Q96" s="306"/>
      <c r="R96" s="306"/>
      <c r="S96" s="306"/>
      <c r="T96" s="306"/>
      <c r="U96" s="306"/>
      <c r="V96" s="306"/>
      <c r="W96" s="306"/>
      <c r="X96" s="306"/>
      <c r="Y96" s="306"/>
      <c r="Z96" s="306"/>
      <c r="AA96" s="306"/>
      <c r="AB96" s="306"/>
      <c r="AC96" s="306"/>
      <c r="AD96" s="306"/>
      <c r="AE96" s="306"/>
      <c r="AF96" s="306"/>
      <c r="AG96" s="306"/>
      <c r="AH96" s="306"/>
      <c r="AI96" s="306"/>
      <c r="AJ96" s="306"/>
      <c r="AK96" s="306"/>
      <c r="AL96" s="306"/>
      <c r="AM96" s="293" t="n">
        <f aca="false">SUM(H96:AL96)</f>
        <v>0</v>
      </c>
      <c r="AN96" s="1"/>
      <c r="AO96" s="1"/>
      <c r="AP96" s="1"/>
      <c r="AQ96" s="1"/>
      <c r="AR96" s="1"/>
      <c r="AS96" s="1"/>
      <c r="AT96" s="1"/>
    </row>
    <row r="97" customFormat="false" ht="12.75" hidden="false" customHeight="true" outlineLevel="0" collapsed="false">
      <c r="A97" s="288" t="s">
        <v>225</v>
      </c>
      <c r="B97" s="304"/>
      <c r="C97" s="289"/>
      <c r="D97" s="290"/>
      <c r="E97" s="291" t="n">
        <f aca="false">AM97</f>
        <v>0</v>
      </c>
      <c r="F97" s="305" t="n">
        <f aca="false">E97-D97</f>
        <v>0</v>
      </c>
      <c r="G97" s="284"/>
      <c r="H97" s="306"/>
      <c r="I97" s="306"/>
      <c r="J97" s="306"/>
      <c r="K97" s="306"/>
      <c r="L97" s="306"/>
      <c r="M97" s="306"/>
      <c r="N97" s="306"/>
      <c r="O97" s="306"/>
      <c r="P97" s="306"/>
      <c r="Q97" s="306"/>
      <c r="R97" s="306"/>
      <c r="S97" s="306"/>
      <c r="T97" s="306"/>
      <c r="U97" s="306"/>
      <c r="V97" s="306"/>
      <c r="W97" s="306"/>
      <c r="X97" s="306"/>
      <c r="Y97" s="306"/>
      <c r="Z97" s="306"/>
      <c r="AA97" s="306"/>
      <c r="AB97" s="306"/>
      <c r="AC97" s="306"/>
      <c r="AD97" s="306"/>
      <c r="AE97" s="306"/>
      <c r="AF97" s="306"/>
      <c r="AG97" s="306"/>
      <c r="AH97" s="306"/>
      <c r="AI97" s="306"/>
      <c r="AJ97" s="306"/>
      <c r="AK97" s="306"/>
      <c r="AL97" s="306"/>
      <c r="AM97" s="293" t="n">
        <f aca="false">SUM(H97:AL97)</f>
        <v>0</v>
      </c>
      <c r="AN97" s="1"/>
      <c r="AO97" s="1"/>
      <c r="AP97" s="1"/>
      <c r="AQ97" s="1"/>
      <c r="AR97" s="1"/>
      <c r="AS97" s="1"/>
      <c r="AT97" s="1"/>
    </row>
    <row r="98" customFormat="false" ht="12.75" hidden="false" customHeight="true" outlineLevel="0" collapsed="false">
      <c r="A98" s="288" t="s">
        <v>226</v>
      </c>
      <c r="B98" s="304"/>
      <c r="C98" s="289"/>
      <c r="D98" s="290"/>
      <c r="E98" s="291" t="n">
        <f aca="false">AM98</f>
        <v>0</v>
      </c>
      <c r="F98" s="305" t="n">
        <f aca="false">E98-D98</f>
        <v>0</v>
      </c>
      <c r="G98" s="284"/>
      <c r="H98" s="306"/>
      <c r="I98" s="306"/>
      <c r="J98" s="306"/>
      <c r="K98" s="306"/>
      <c r="L98" s="306"/>
      <c r="M98" s="306"/>
      <c r="N98" s="306"/>
      <c r="O98" s="306"/>
      <c r="P98" s="306"/>
      <c r="Q98" s="306"/>
      <c r="R98" s="306"/>
      <c r="S98" s="306"/>
      <c r="T98" s="306"/>
      <c r="U98" s="306"/>
      <c r="V98" s="306"/>
      <c r="W98" s="306"/>
      <c r="X98" s="306"/>
      <c r="Y98" s="306"/>
      <c r="Z98" s="306"/>
      <c r="AA98" s="306"/>
      <c r="AB98" s="306"/>
      <c r="AC98" s="306"/>
      <c r="AD98" s="306"/>
      <c r="AE98" s="306"/>
      <c r="AF98" s="306"/>
      <c r="AG98" s="306"/>
      <c r="AH98" s="306"/>
      <c r="AI98" s="306"/>
      <c r="AJ98" s="306"/>
      <c r="AK98" s="306"/>
      <c r="AL98" s="306"/>
      <c r="AM98" s="293" t="n">
        <f aca="false">SUM(H98:AL98)</f>
        <v>0</v>
      </c>
      <c r="AN98" s="1"/>
      <c r="AO98" s="1"/>
      <c r="AP98" s="1"/>
      <c r="AQ98" s="1"/>
      <c r="AR98" s="1"/>
      <c r="AS98" s="1"/>
      <c r="AT98" s="1"/>
    </row>
    <row r="99" customFormat="false" ht="12.75" hidden="true" customHeight="true" outlineLevel="0" collapsed="false">
      <c r="A99" s="288" t="s">
        <v>227</v>
      </c>
      <c r="B99" s="304"/>
      <c r="C99" s="289"/>
      <c r="D99" s="290"/>
      <c r="E99" s="291" t="n">
        <f aca="false">AM99</f>
        <v>0</v>
      </c>
      <c r="F99" s="305" t="n">
        <f aca="false">E99-D99</f>
        <v>0</v>
      </c>
      <c r="G99" s="284"/>
      <c r="H99" s="306"/>
      <c r="I99" s="306"/>
      <c r="J99" s="306"/>
      <c r="K99" s="306"/>
      <c r="L99" s="306"/>
      <c r="M99" s="306"/>
      <c r="N99" s="306"/>
      <c r="O99" s="306"/>
      <c r="P99" s="306"/>
      <c r="Q99" s="306"/>
      <c r="R99" s="306"/>
      <c r="S99" s="306"/>
      <c r="T99" s="306"/>
      <c r="U99" s="306"/>
      <c r="V99" s="306"/>
      <c r="W99" s="306"/>
      <c r="X99" s="306"/>
      <c r="Y99" s="306"/>
      <c r="Z99" s="306"/>
      <c r="AA99" s="306"/>
      <c r="AB99" s="306"/>
      <c r="AC99" s="306"/>
      <c r="AD99" s="306"/>
      <c r="AE99" s="306"/>
      <c r="AF99" s="306"/>
      <c r="AG99" s="306"/>
      <c r="AH99" s="306"/>
      <c r="AI99" s="306"/>
      <c r="AJ99" s="306"/>
      <c r="AK99" s="306"/>
      <c r="AL99" s="306"/>
      <c r="AM99" s="293" t="n">
        <f aca="false">SUM(H99:AL99)</f>
        <v>0</v>
      </c>
      <c r="AN99" s="1"/>
      <c r="AO99" s="1"/>
      <c r="AP99" s="1"/>
      <c r="AQ99" s="1"/>
      <c r="AR99" s="1"/>
      <c r="AS99" s="1"/>
      <c r="AT99" s="1"/>
    </row>
    <row r="100" customFormat="false" ht="12.75" hidden="true" customHeight="true" outlineLevel="0" collapsed="false">
      <c r="A100" s="313" t="s">
        <v>216</v>
      </c>
      <c r="B100" s="304"/>
      <c r="C100" s="289"/>
      <c r="D100" s="290"/>
      <c r="E100" s="291" t="n">
        <f aca="false">AM100</f>
        <v>0</v>
      </c>
      <c r="F100" s="305" t="n">
        <f aca="false">E100-D100</f>
        <v>0</v>
      </c>
      <c r="G100" s="284"/>
      <c r="H100" s="306"/>
      <c r="I100" s="306"/>
      <c r="J100" s="306"/>
      <c r="K100" s="306"/>
      <c r="L100" s="306"/>
      <c r="M100" s="306"/>
      <c r="N100" s="306"/>
      <c r="O100" s="306"/>
      <c r="P100" s="306"/>
      <c r="Q100" s="306"/>
      <c r="R100" s="306"/>
      <c r="S100" s="306"/>
      <c r="T100" s="306"/>
      <c r="U100" s="306"/>
      <c r="V100" s="306"/>
      <c r="W100" s="306"/>
      <c r="X100" s="306"/>
      <c r="Y100" s="306"/>
      <c r="Z100" s="306"/>
      <c r="AA100" s="306"/>
      <c r="AB100" s="306"/>
      <c r="AC100" s="306"/>
      <c r="AD100" s="306"/>
      <c r="AE100" s="306"/>
      <c r="AF100" s="306"/>
      <c r="AG100" s="306"/>
      <c r="AH100" s="306"/>
      <c r="AI100" s="306"/>
      <c r="AJ100" s="306"/>
      <c r="AK100" s="306"/>
      <c r="AL100" s="306"/>
      <c r="AM100" s="293" t="n">
        <f aca="false">SUM(H100:AL100)</f>
        <v>0</v>
      </c>
      <c r="AN100" s="1"/>
      <c r="AO100" s="1"/>
      <c r="AP100" s="1"/>
      <c r="AQ100" s="1"/>
      <c r="AR100" s="1"/>
      <c r="AS100" s="1"/>
      <c r="AT100" s="1"/>
    </row>
    <row r="101" customFormat="false" ht="12.75" hidden="true" customHeight="true" outlineLevel="0" collapsed="false">
      <c r="A101" s="313" t="s">
        <v>216</v>
      </c>
      <c r="B101" s="304"/>
      <c r="C101" s="289"/>
      <c r="D101" s="290"/>
      <c r="E101" s="291" t="n">
        <f aca="false">AM101</f>
        <v>0</v>
      </c>
      <c r="F101" s="305" t="n">
        <f aca="false">E101-D101</f>
        <v>0</v>
      </c>
      <c r="G101" s="284"/>
      <c r="H101" s="306"/>
      <c r="I101" s="306"/>
      <c r="J101" s="306"/>
      <c r="K101" s="306"/>
      <c r="L101" s="306"/>
      <c r="M101" s="306"/>
      <c r="N101" s="306"/>
      <c r="O101" s="306"/>
      <c r="P101" s="306"/>
      <c r="Q101" s="306"/>
      <c r="R101" s="306"/>
      <c r="S101" s="306"/>
      <c r="T101" s="306"/>
      <c r="U101" s="306"/>
      <c r="V101" s="306"/>
      <c r="W101" s="306"/>
      <c r="X101" s="306"/>
      <c r="Y101" s="306"/>
      <c r="Z101" s="306"/>
      <c r="AA101" s="306"/>
      <c r="AB101" s="306"/>
      <c r="AC101" s="306"/>
      <c r="AD101" s="306"/>
      <c r="AE101" s="306"/>
      <c r="AF101" s="306"/>
      <c r="AG101" s="306"/>
      <c r="AH101" s="306"/>
      <c r="AI101" s="306"/>
      <c r="AJ101" s="306"/>
      <c r="AK101" s="306"/>
      <c r="AL101" s="306"/>
      <c r="AM101" s="293" t="n">
        <f aca="false">SUM(H101:AL101)</f>
        <v>0</v>
      </c>
      <c r="AN101" s="1"/>
      <c r="AO101" s="1"/>
      <c r="AP101" s="1"/>
      <c r="AQ101" s="1"/>
      <c r="AR101" s="1"/>
      <c r="AS101" s="1"/>
      <c r="AT101" s="1"/>
    </row>
    <row r="102" customFormat="false" ht="12.75" hidden="true" customHeight="true" outlineLevel="0" collapsed="false">
      <c r="A102" s="314" t="s">
        <v>228</v>
      </c>
      <c r="B102" s="304"/>
      <c r="C102" s="289"/>
      <c r="D102" s="290"/>
      <c r="E102" s="291" t="n">
        <f aca="false">AM102</f>
        <v>0</v>
      </c>
      <c r="F102" s="305" t="n">
        <f aca="false">E102-D102</f>
        <v>0</v>
      </c>
      <c r="G102" s="284"/>
      <c r="H102" s="306"/>
      <c r="I102" s="306"/>
      <c r="J102" s="306"/>
      <c r="K102" s="306"/>
      <c r="L102" s="306"/>
      <c r="M102" s="306"/>
      <c r="N102" s="306"/>
      <c r="O102" s="306"/>
      <c r="P102" s="306"/>
      <c r="Q102" s="306"/>
      <c r="R102" s="306"/>
      <c r="S102" s="306"/>
      <c r="T102" s="306"/>
      <c r="U102" s="306"/>
      <c r="V102" s="306"/>
      <c r="W102" s="306"/>
      <c r="X102" s="306"/>
      <c r="Y102" s="306"/>
      <c r="Z102" s="306"/>
      <c r="AA102" s="306"/>
      <c r="AB102" s="306"/>
      <c r="AC102" s="306"/>
      <c r="AD102" s="306"/>
      <c r="AE102" s="306"/>
      <c r="AF102" s="306"/>
      <c r="AG102" s="306"/>
      <c r="AH102" s="306"/>
      <c r="AI102" s="306"/>
      <c r="AJ102" s="306"/>
      <c r="AK102" s="306"/>
      <c r="AL102" s="306"/>
      <c r="AM102" s="293" t="n">
        <f aca="false">SUM(H102:AL102)</f>
        <v>0</v>
      </c>
      <c r="AN102" s="1"/>
      <c r="AO102" s="1"/>
      <c r="AP102" s="1"/>
      <c r="AQ102" s="1"/>
      <c r="AR102" s="1"/>
      <c r="AS102" s="1"/>
      <c r="AT102" s="1"/>
    </row>
    <row r="103" customFormat="false" ht="12.75" hidden="false" customHeight="true" outlineLevel="0" collapsed="false">
      <c r="A103" s="314" t="s">
        <v>229</v>
      </c>
      <c r="B103" s="288"/>
      <c r="C103" s="289"/>
      <c r="D103" s="290"/>
      <c r="E103" s="291" t="n">
        <f aca="false">AM103</f>
        <v>0</v>
      </c>
      <c r="F103" s="305" t="n">
        <f aca="false">E103-D103</f>
        <v>0</v>
      </c>
      <c r="G103" s="284"/>
      <c r="H103" s="308"/>
      <c r="I103" s="308"/>
      <c r="J103" s="308"/>
      <c r="K103" s="308"/>
      <c r="L103" s="308"/>
      <c r="M103" s="308"/>
      <c r="N103" s="308"/>
      <c r="O103" s="308"/>
      <c r="P103" s="308"/>
      <c r="Q103" s="308"/>
      <c r="R103" s="308"/>
      <c r="S103" s="308"/>
      <c r="T103" s="308"/>
      <c r="U103" s="308"/>
      <c r="V103" s="308"/>
      <c r="W103" s="308"/>
      <c r="X103" s="308"/>
      <c r="Y103" s="308"/>
      <c r="Z103" s="308"/>
      <c r="AA103" s="308"/>
      <c r="AB103" s="308"/>
      <c r="AC103" s="308"/>
      <c r="AD103" s="308"/>
      <c r="AE103" s="308"/>
      <c r="AF103" s="308"/>
      <c r="AG103" s="308"/>
      <c r="AH103" s="308"/>
      <c r="AI103" s="308"/>
      <c r="AJ103" s="308"/>
      <c r="AK103" s="308"/>
      <c r="AL103" s="308"/>
      <c r="AM103" s="293" t="n">
        <f aca="false">SUM(H103:AL103)</f>
        <v>0</v>
      </c>
      <c r="AN103" s="1"/>
      <c r="AO103" s="1"/>
      <c r="AP103" s="1"/>
      <c r="AQ103" s="1"/>
      <c r="AR103" s="1"/>
      <c r="AS103" s="1"/>
      <c r="AT103" s="1"/>
    </row>
    <row r="104" customFormat="false" ht="12.75" hidden="true" customHeight="true" outlineLevel="0" collapsed="false">
      <c r="A104" s="314" t="s">
        <v>230</v>
      </c>
      <c r="B104" s="288"/>
      <c r="C104" s="289"/>
      <c r="D104" s="290"/>
      <c r="E104" s="291" t="n">
        <f aca="false">AM104</f>
        <v>0</v>
      </c>
      <c r="F104" s="305" t="n">
        <f aca="false">E104-D104</f>
        <v>0</v>
      </c>
      <c r="G104" s="284"/>
      <c r="H104" s="315"/>
      <c r="I104" s="315"/>
      <c r="J104" s="315"/>
      <c r="K104" s="315"/>
      <c r="L104" s="315"/>
      <c r="M104" s="315"/>
      <c r="N104" s="315"/>
      <c r="O104" s="315"/>
      <c r="P104" s="315"/>
      <c r="Q104" s="315"/>
      <c r="R104" s="315"/>
      <c r="S104" s="315"/>
      <c r="T104" s="315"/>
      <c r="U104" s="315"/>
      <c r="V104" s="315"/>
      <c r="W104" s="315"/>
      <c r="X104" s="315"/>
      <c r="Y104" s="315"/>
      <c r="Z104" s="315"/>
      <c r="AA104" s="315"/>
      <c r="AB104" s="315"/>
      <c r="AC104" s="315"/>
      <c r="AD104" s="315"/>
      <c r="AE104" s="315"/>
      <c r="AF104" s="315"/>
      <c r="AG104" s="315"/>
      <c r="AH104" s="315"/>
      <c r="AI104" s="315"/>
      <c r="AJ104" s="315"/>
      <c r="AK104" s="315"/>
      <c r="AL104" s="315"/>
      <c r="AM104" s="293" t="n">
        <f aca="false">SUM(H104:AL104)</f>
        <v>0</v>
      </c>
      <c r="AN104" s="1"/>
      <c r="AO104" s="1"/>
      <c r="AP104" s="1"/>
      <c r="AQ104" s="1"/>
      <c r="AR104" s="1"/>
      <c r="AS104" s="1"/>
      <c r="AT104" s="1"/>
    </row>
    <row r="105" customFormat="false" ht="12.75" hidden="true" customHeight="true" outlineLevel="0" collapsed="false">
      <c r="A105" s="316" t="s">
        <v>216</v>
      </c>
      <c r="B105" s="288"/>
      <c r="C105" s="289"/>
      <c r="D105" s="290"/>
      <c r="E105" s="291" t="n">
        <f aca="false">AM105</f>
        <v>0</v>
      </c>
      <c r="F105" s="305" t="n">
        <f aca="false">E105-D105</f>
        <v>0</v>
      </c>
      <c r="G105" s="284"/>
      <c r="H105" s="315"/>
      <c r="I105" s="315"/>
      <c r="J105" s="315"/>
      <c r="K105" s="315"/>
      <c r="L105" s="315"/>
      <c r="M105" s="315"/>
      <c r="N105" s="315"/>
      <c r="O105" s="315"/>
      <c r="P105" s="315"/>
      <c r="Q105" s="315"/>
      <c r="R105" s="315"/>
      <c r="S105" s="315"/>
      <c r="T105" s="315"/>
      <c r="U105" s="315"/>
      <c r="V105" s="315"/>
      <c r="W105" s="315"/>
      <c r="X105" s="315"/>
      <c r="Y105" s="315"/>
      <c r="Z105" s="315"/>
      <c r="AA105" s="315"/>
      <c r="AB105" s="315"/>
      <c r="AC105" s="315"/>
      <c r="AD105" s="315"/>
      <c r="AE105" s="315"/>
      <c r="AF105" s="315"/>
      <c r="AG105" s="315"/>
      <c r="AH105" s="315"/>
      <c r="AI105" s="315"/>
      <c r="AJ105" s="315"/>
      <c r="AK105" s="315"/>
      <c r="AL105" s="315"/>
      <c r="AM105" s="293" t="n">
        <f aca="false">SUM(H105:AL105)</f>
        <v>0</v>
      </c>
      <c r="AN105" s="1"/>
      <c r="AO105" s="1"/>
      <c r="AP105" s="1"/>
      <c r="AQ105" s="1"/>
      <c r="AR105" s="1"/>
      <c r="AS105" s="1"/>
      <c r="AT105" s="1"/>
    </row>
    <row r="106" customFormat="false" ht="12.75" hidden="false" customHeight="true" outlineLevel="0" collapsed="false">
      <c r="A106" s="314" t="s">
        <v>231</v>
      </c>
      <c r="B106" s="288"/>
      <c r="C106" s="289"/>
      <c r="D106" s="290"/>
      <c r="E106" s="291" t="n">
        <f aca="false">AM106</f>
        <v>0</v>
      </c>
      <c r="F106" s="305" t="n">
        <f aca="false">E106-D106</f>
        <v>0</v>
      </c>
      <c r="G106" s="284"/>
      <c r="H106" s="317"/>
      <c r="I106" s="317"/>
      <c r="J106" s="317"/>
      <c r="K106" s="317"/>
      <c r="L106" s="317"/>
      <c r="M106" s="317"/>
      <c r="N106" s="317"/>
      <c r="O106" s="317"/>
      <c r="P106" s="317"/>
      <c r="Q106" s="317"/>
      <c r="R106" s="317"/>
      <c r="S106" s="317"/>
      <c r="T106" s="317"/>
      <c r="U106" s="317"/>
      <c r="V106" s="317"/>
      <c r="W106" s="317"/>
      <c r="X106" s="317"/>
      <c r="Y106" s="317"/>
      <c r="Z106" s="317"/>
      <c r="AA106" s="317"/>
      <c r="AB106" s="317"/>
      <c r="AC106" s="317"/>
      <c r="AD106" s="317"/>
      <c r="AE106" s="317"/>
      <c r="AF106" s="317"/>
      <c r="AG106" s="317"/>
      <c r="AH106" s="317"/>
      <c r="AI106" s="317"/>
      <c r="AJ106" s="317"/>
      <c r="AK106" s="317"/>
      <c r="AL106" s="317"/>
      <c r="AM106" s="293" t="n">
        <f aca="false">SUM(H106:AL106)</f>
        <v>0</v>
      </c>
      <c r="AN106" s="1"/>
      <c r="AO106" s="1"/>
      <c r="AP106" s="1"/>
      <c r="AQ106" s="1"/>
      <c r="AR106" s="1"/>
      <c r="AS106" s="1"/>
      <c r="AT106" s="1"/>
    </row>
    <row r="107" customFormat="false" ht="12" hidden="false" customHeight="true" outlineLevel="0" collapsed="false">
      <c r="A107" s="287" t="s">
        <v>232</v>
      </c>
      <c r="B107" s="288"/>
      <c r="C107" s="289"/>
      <c r="D107" s="318"/>
      <c r="E107" s="318" t="n">
        <f aca="false">SUM(E76:E106)-E87-E88</f>
        <v>0</v>
      </c>
      <c r="F107" s="318" t="n">
        <f aca="false">E107-D107</f>
        <v>0</v>
      </c>
      <c r="G107" s="284"/>
      <c r="H107" s="318"/>
      <c r="I107" s="318"/>
      <c r="J107" s="318"/>
      <c r="K107" s="318"/>
      <c r="L107" s="318"/>
      <c r="M107" s="318"/>
      <c r="N107" s="318"/>
      <c r="O107" s="318"/>
      <c r="P107" s="318"/>
      <c r="Q107" s="318"/>
      <c r="R107" s="318"/>
      <c r="S107" s="318"/>
      <c r="T107" s="318"/>
      <c r="U107" s="318"/>
      <c r="V107" s="318"/>
      <c r="W107" s="318"/>
      <c r="X107" s="318"/>
      <c r="Y107" s="318"/>
      <c r="Z107" s="318"/>
      <c r="AA107" s="318"/>
      <c r="AB107" s="318"/>
      <c r="AC107" s="318"/>
      <c r="AD107" s="318"/>
      <c r="AE107" s="318"/>
      <c r="AF107" s="318"/>
      <c r="AG107" s="318"/>
      <c r="AH107" s="318"/>
      <c r="AI107" s="318"/>
      <c r="AJ107" s="318"/>
      <c r="AK107" s="318"/>
      <c r="AL107" s="318"/>
      <c r="AM107" s="318" t="n">
        <f aca="false">SUM(AM76:AM106)</f>
        <v>0</v>
      </c>
      <c r="AN107" s="1"/>
      <c r="AO107" s="1"/>
      <c r="AP107" s="1"/>
      <c r="AQ107" s="1"/>
      <c r="AR107" s="1"/>
      <c r="AS107" s="1"/>
      <c r="AT107" s="1"/>
    </row>
    <row r="108" customFormat="false" ht="12.75" hidden="false" customHeight="true" outlineLevel="0" collapsed="false">
      <c r="A108" s="319" t="s">
        <v>233</v>
      </c>
      <c r="B108" s="288"/>
      <c r="C108" s="289"/>
      <c r="D108" s="290"/>
      <c r="E108" s="291" t="n">
        <f aca="false">AM108</f>
        <v>0</v>
      </c>
      <c r="F108" s="320" t="n">
        <f aca="false">E108-D108</f>
        <v>0</v>
      </c>
      <c r="G108" s="284"/>
      <c r="H108" s="321"/>
      <c r="I108" s="321"/>
      <c r="J108" s="321"/>
      <c r="K108" s="321"/>
      <c r="L108" s="321"/>
      <c r="M108" s="321"/>
      <c r="N108" s="321"/>
      <c r="O108" s="321"/>
      <c r="P108" s="321"/>
      <c r="Q108" s="321"/>
      <c r="R108" s="321"/>
      <c r="S108" s="321"/>
      <c r="T108" s="321"/>
      <c r="U108" s="321"/>
      <c r="V108" s="321"/>
      <c r="W108" s="321"/>
      <c r="X108" s="321"/>
      <c r="Y108" s="321"/>
      <c r="Z108" s="321"/>
      <c r="AA108" s="321"/>
      <c r="AB108" s="321"/>
      <c r="AC108" s="321"/>
      <c r="AD108" s="321"/>
      <c r="AE108" s="321"/>
      <c r="AF108" s="321"/>
      <c r="AG108" s="321"/>
      <c r="AH108" s="321"/>
      <c r="AI108" s="321"/>
      <c r="AJ108" s="321"/>
      <c r="AK108" s="321"/>
      <c r="AL108" s="321"/>
      <c r="AM108" s="293" t="n">
        <f aca="false">SUM(H108:AL108)</f>
        <v>0</v>
      </c>
      <c r="AN108" s="1"/>
      <c r="AO108" s="1"/>
      <c r="AP108" s="1"/>
      <c r="AQ108" s="1"/>
      <c r="AR108" s="1"/>
      <c r="AS108" s="1"/>
      <c r="AT108" s="1"/>
    </row>
    <row r="109" customFormat="false" ht="12.75" hidden="true" customHeight="true" outlineLevel="0" collapsed="false">
      <c r="A109" s="322" t="s">
        <v>216</v>
      </c>
      <c r="B109" s="288"/>
      <c r="C109" s="289"/>
      <c r="D109" s="290"/>
      <c r="E109" s="291" t="n">
        <f aca="false">AM109</f>
        <v>0</v>
      </c>
      <c r="F109" s="320" t="n">
        <f aca="false">E109-D109</f>
        <v>0</v>
      </c>
      <c r="G109" s="284"/>
      <c r="H109" s="323"/>
      <c r="I109" s="323"/>
      <c r="J109" s="323"/>
      <c r="K109" s="323"/>
      <c r="L109" s="323"/>
      <c r="M109" s="323"/>
      <c r="N109" s="323"/>
      <c r="O109" s="323"/>
      <c r="P109" s="323"/>
      <c r="Q109" s="323"/>
      <c r="R109" s="323"/>
      <c r="S109" s="323"/>
      <c r="T109" s="323"/>
      <c r="U109" s="323"/>
      <c r="V109" s="323"/>
      <c r="W109" s="323"/>
      <c r="X109" s="323"/>
      <c r="Y109" s="323"/>
      <c r="Z109" s="323"/>
      <c r="AA109" s="323"/>
      <c r="AB109" s="323"/>
      <c r="AC109" s="323"/>
      <c r="AD109" s="323"/>
      <c r="AE109" s="323"/>
      <c r="AF109" s="323"/>
      <c r="AG109" s="323"/>
      <c r="AH109" s="323"/>
      <c r="AI109" s="323"/>
      <c r="AJ109" s="323"/>
      <c r="AK109" s="323"/>
      <c r="AL109" s="323"/>
      <c r="AM109" s="293" t="n">
        <f aca="false">SUM(H109:AL109)</f>
        <v>0</v>
      </c>
      <c r="AN109" s="1"/>
      <c r="AO109" s="1"/>
      <c r="AP109" s="1"/>
      <c r="AQ109" s="1"/>
      <c r="AR109" s="1"/>
      <c r="AS109" s="1"/>
      <c r="AT109" s="1"/>
    </row>
    <row r="110" customFormat="false" ht="12.75" hidden="true" customHeight="true" outlineLevel="0" collapsed="false">
      <c r="A110" s="322" t="s">
        <v>216</v>
      </c>
      <c r="B110" s="288"/>
      <c r="C110" s="289"/>
      <c r="D110" s="290"/>
      <c r="E110" s="291" t="n">
        <f aca="false">AM110</f>
        <v>0</v>
      </c>
      <c r="F110" s="320" t="n">
        <f aca="false">E110-D110</f>
        <v>0</v>
      </c>
      <c r="G110" s="284"/>
      <c r="H110" s="323"/>
      <c r="I110" s="323"/>
      <c r="J110" s="323"/>
      <c r="K110" s="323"/>
      <c r="L110" s="323"/>
      <c r="M110" s="323"/>
      <c r="N110" s="323"/>
      <c r="O110" s="323"/>
      <c r="P110" s="323"/>
      <c r="Q110" s="323"/>
      <c r="R110" s="323"/>
      <c r="S110" s="323"/>
      <c r="T110" s="323"/>
      <c r="U110" s="323"/>
      <c r="V110" s="323"/>
      <c r="W110" s="323"/>
      <c r="X110" s="323"/>
      <c r="Y110" s="323"/>
      <c r="Z110" s="323"/>
      <c r="AA110" s="323"/>
      <c r="AB110" s="323"/>
      <c r="AC110" s="323"/>
      <c r="AD110" s="323"/>
      <c r="AE110" s="323"/>
      <c r="AF110" s="323"/>
      <c r="AG110" s="323"/>
      <c r="AH110" s="323"/>
      <c r="AI110" s="323"/>
      <c r="AJ110" s="323"/>
      <c r="AK110" s="323"/>
      <c r="AL110" s="323"/>
      <c r="AM110" s="293" t="n">
        <f aca="false">SUM(H110:AL110)</f>
        <v>0</v>
      </c>
      <c r="AN110" s="1"/>
      <c r="AO110" s="1"/>
      <c r="AP110" s="1"/>
      <c r="AQ110" s="1"/>
      <c r="AR110" s="1"/>
      <c r="AS110" s="1"/>
      <c r="AT110" s="1"/>
    </row>
    <row r="111" customFormat="false" ht="12.75" hidden="true" customHeight="true" outlineLevel="0" collapsed="false">
      <c r="A111" s="322" t="s">
        <v>216</v>
      </c>
      <c r="B111" s="288"/>
      <c r="C111" s="289"/>
      <c r="D111" s="290"/>
      <c r="E111" s="291" t="n">
        <f aca="false">AM111</f>
        <v>0</v>
      </c>
      <c r="F111" s="320" t="n">
        <f aca="false">E111-D111</f>
        <v>0</v>
      </c>
      <c r="G111" s="284"/>
      <c r="H111" s="323"/>
      <c r="I111" s="323"/>
      <c r="J111" s="323"/>
      <c r="K111" s="323"/>
      <c r="L111" s="323"/>
      <c r="M111" s="323"/>
      <c r="N111" s="323"/>
      <c r="O111" s="323"/>
      <c r="P111" s="323"/>
      <c r="Q111" s="323"/>
      <c r="R111" s="323"/>
      <c r="S111" s="323"/>
      <c r="T111" s="323"/>
      <c r="U111" s="323"/>
      <c r="V111" s="323"/>
      <c r="W111" s="323"/>
      <c r="X111" s="323"/>
      <c r="Y111" s="323"/>
      <c r="Z111" s="323"/>
      <c r="AA111" s="323"/>
      <c r="AB111" s="323"/>
      <c r="AC111" s="323"/>
      <c r="AD111" s="323"/>
      <c r="AE111" s="323"/>
      <c r="AF111" s="323"/>
      <c r="AG111" s="323"/>
      <c r="AH111" s="323"/>
      <c r="AI111" s="323"/>
      <c r="AJ111" s="323"/>
      <c r="AK111" s="323"/>
      <c r="AL111" s="323"/>
      <c r="AM111" s="293" t="n">
        <f aca="false">SUM(H111:AL111)</f>
        <v>0</v>
      </c>
      <c r="AN111" s="1"/>
      <c r="AO111" s="1"/>
      <c r="AP111" s="1"/>
      <c r="AQ111" s="1"/>
      <c r="AR111" s="1"/>
      <c r="AS111" s="1"/>
      <c r="AT111" s="1"/>
    </row>
    <row r="112" customFormat="false" ht="12.75" hidden="false" customHeight="true" outlineLevel="0" collapsed="false">
      <c r="A112" s="319" t="s">
        <v>43</v>
      </c>
      <c r="B112" s="288"/>
      <c r="C112" s="289"/>
      <c r="D112" s="290"/>
      <c r="E112" s="291" t="n">
        <f aca="false">AM112</f>
        <v>0</v>
      </c>
      <c r="F112" s="320" t="n">
        <f aca="false">E112-D112</f>
        <v>0</v>
      </c>
      <c r="G112" s="284"/>
      <c r="H112" s="323"/>
      <c r="I112" s="323"/>
      <c r="J112" s="323"/>
      <c r="K112" s="323"/>
      <c r="L112" s="323"/>
      <c r="M112" s="323"/>
      <c r="N112" s="323"/>
      <c r="O112" s="323"/>
      <c r="P112" s="323"/>
      <c r="Q112" s="323"/>
      <c r="R112" s="323"/>
      <c r="S112" s="323"/>
      <c r="T112" s="323"/>
      <c r="U112" s="323"/>
      <c r="V112" s="323"/>
      <c r="W112" s="323"/>
      <c r="X112" s="323"/>
      <c r="Y112" s="323"/>
      <c r="Z112" s="323"/>
      <c r="AA112" s="323"/>
      <c r="AB112" s="323"/>
      <c r="AC112" s="323"/>
      <c r="AD112" s="323"/>
      <c r="AE112" s="323"/>
      <c r="AF112" s="323"/>
      <c r="AG112" s="323"/>
      <c r="AH112" s="323"/>
      <c r="AI112" s="323"/>
      <c r="AJ112" s="323"/>
      <c r="AK112" s="323"/>
      <c r="AL112" s="323"/>
      <c r="AM112" s="293" t="n">
        <f aca="false">SUM(H112:AL112)</f>
        <v>0</v>
      </c>
      <c r="AN112" s="1"/>
      <c r="AO112" s="1"/>
      <c r="AP112" s="1"/>
      <c r="AQ112" s="1"/>
      <c r="AR112" s="1"/>
      <c r="AS112" s="1"/>
      <c r="AT112" s="1"/>
    </row>
    <row r="113" customFormat="false" ht="12.75" hidden="false" customHeight="true" outlineLevel="0" collapsed="false">
      <c r="A113" s="319" t="s">
        <v>45</v>
      </c>
      <c r="B113" s="288"/>
      <c r="C113" s="289"/>
      <c r="D113" s="290"/>
      <c r="E113" s="291" t="n">
        <f aca="false">AM113</f>
        <v>0</v>
      </c>
      <c r="F113" s="320" t="n">
        <f aca="false">E113-D113</f>
        <v>0</v>
      </c>
      <c r="G113" s="284"/>
      <c r="H113" s="323"/>
      <c r="I113" s="323"/>
      <c r="J113" s="323"/>
      <c r="K113" s="323"/>
      <c r="L113" s="323"/>
      <c r="M113" s="323"/>
      <c r="N113" s="323"/>
      <c r="O113" s="323"/>
      <c r="P113" s="323"/>
      <c r="Q113" s="323"/>
      <c r="R113" s="323"/>
      <c r="S113" s="323"/>
      <c r="T113" s="323"/>
      <c r="U113" s="323"/>
      <c r="V113" s="323"/>
      <c r="W113" s="323"/>
      <c r="X113" s="323"/>
      <c r="Y113" s="323"/>
      <c r="Z113" s="323"/>
      <c r="AA113" s="323"/>
      <c r="AB113" s="323"/>
      <c r="AC113" s="323"/>
      <c r="AD113" s="323"/>
      <c r="AE113" s="323"/>
      <c r="AF113" s="323"/>
      <c r="AG113" s="323"/>
      <c r="AH113" s="323"/>
      <c r="AI113" s="323"/>
      <c r="AJ113" s="323"/>
      <c r="AK113" s="323"/>
      <c r="AL113" s="323"/>
      <c r="AM113" s="293" t="n">
        <f aca="false">SUM(H113:AL113)</f>
        <v>0</v>
      </c>
      <c r="AN113" s="1"/>
      <c r="AO113" s="1"/>
      <c r="AP113" s="1"/>
      <c r="AQ113" s="1"/>
      <c r="AR113" s="1"/>
      <c r="AS113" s="1"/>
      <c r="AT113" s="1"/>
    </row>
    <row r="114" customFormat="false" ht="12.75" hidden="false" customHeight="true" outlineLevel="0" collapsed="false">
      <c r="A114" s="319" t="s">
        <v>234</v>
      </c>
      <c r="B114" s="288"/>
      <c r="C114" s="289"/>
      <c r="D114" s="324"/>
      <c r="E114" s="325" t="n">
        <f aca="false">AM114</f>
        <v>0</v>
      </c>
      <c r="F114" s="326" t="n">
        <f aca="false">E114-D114</f>
        <v>0</v>
      </c>
      <c r="G114" s="284"/>
      <c r="H114" s="327"/>
      <c r="I114" s="327"/>
      <c r="J114" s="327"/>
      <c r="K114" s="327"/>
      <c r="L114" s="327"/>
      <c r="M114" s="327"/>
      <c r="N114" s="327"/>
      <c r="O114" s="327"/>
      <c r="P114" s="327"/>
      <c r="Q114" s="327"/>
      <c r="R114" s="327"/>
      <c r="S114" s="327"/>
      <c r="T114" s="327"/>
      <c r="U114" s="327"/>
      <c r="V114" s="327"/>
      <c r="W114" s="327"/>
      <c r="X114" s="327"/>
      <c r="Y114" s="327"/>
      <c r="Z114" s="327"/>
      <c r="AA114" s="327"/>
      <c r="AB114" s="327"/>
      <c r="AC114" s="327"/>
      <c r="AD114" s="327"/>
      <c r="AE114" s="327"/>
      <c r="AF114" s="327"/>
      <c r="AG114" s="327"/>
      <c r="AH114" s="327"/>
      <c r="AI114" s="327"/>
      <c r="AJ114" s="327"/>
      <c r="AK114" s="327"/>
      <c r="AL114" s="327"/>
      <c r="AM114" s="328" t="n">
        <f aca="false">SUM(H114:AL114)</f>
        <v>0</v>
      </c>
      <c r="AN114" s="1"/>
      <c r="AO114" s="1"/>
      <c r="AP114" s="1"/>
      <c r="AQ114" s="1"/>
      <c r="AR114" s="1"/>
      <c r="AS114" s="1"/>
      <c r="AT114" s="1"/>
    </row>
    <row r="115" customFormat="false" ht="12.75" hidden="true" customHeight="true" outlineLevel="0" collapsed="false">
      <c r="A115" s="322" t="s">
        <v>216</v>
      </c>
      <c r="B115" s="288"/>
      <c r="C115" s="289"/>
      <c r="D115" s="329"/>
      <c r="E115" s="330" t="n">
        <f aca="false">AM115</f>
        <v>0</v>
      </c>
      <c r="F115" s="331" t="n">
        <f aca="false">E115-D115</f>
        <v>0</v>
      </c>
      <c r="G115" s="284"/>
      <c r="H115" s="327"/>
      <c r="I115" s="327"/>
      <c r="J115" s="327"/>
      <c r="K115" s="327"/>
      <c r="L115" s="327"/>
      <c r="M115" s="327"/>
      <c r="N115" s="327"/>
      <c r="O115" s="327"/>
      <c r="P115" s="327"/>
      <c r="Q115" s="327"/>
      <c r="R115" s="327"/>
      <c r="S115" s="327"/>
      <c r="T115" s="327"/>
      <c r="U115" s="327"/>
      <c r="V115" s="327"/>
      <c r="W115" s="327"/>
      <c r="X115" s="327"/>
      <c r="Y115" s="327"/>
      <c r="Z115" s="327"/>
      <c r="AA115" s="327"/>
      <c r="AB115" s="327"/>
      <c r="AC115" s="327"/>
      <c r="AD115" s="327"/>
      <c r="AE115" s="327"/>
      <c r="AF115" s="327"/>
      <c r="AG115" s="327"/>
      <c r="AH115" s="327"/>
      <c r="AI115" s="327"/>
      <c r="AJ115" s="327"/>
      <c r="AK115" s="327"/>
      <c r="AL115" s="327"/>
      <c r="AM115" s="332" t="n">
        <f aca="false">SUM(H115:AL115)</f>
        <v>0</v>
      </c>
      <c r="AN115" s="1"/>
      <c r="AO115" s="1"/>
      <c r="AP115" s="1"/>
      <c r="AQ115" s="1"/>
      <c r="AR115" s="1"/>
      <c r="AS115" s="1"/>
      <c r="AT115" s="1"/>
    </row>
    <row r="116" customFormat="false" ht="12.75" hidden="true" customHeight="true" outlineLevel="0" collapsed="false">
      <c r="A116" s="322" t="s">
        <v>216</v>
      </c>
      <c r="B116" s="288"/>
      <c r="C116" s="289"/>
      <c r="D116" s="333"/>
      <c r="E116" s="334" t="n">
        <f aca="false">AM116</f>
        <v>0</v>
      </c>
      <c r="F116" s="331" t="n">
        <f aca="false">E116-D116</f>
        <v>0</v>
      </c>
      <c r="G116" s="335"/>
      <c r="H116" s="327"/>
      <c r="I116" s="327"/>
      <c r="J116" s="327"/>
      <c r="K116" s="327"/>
      <c r="L116" s="327"/>
      <c r="M116" s="327"/>
      <c r="N116" s="327"/>
      <c r="O116" s="327"/>
      <c r="P116" s="327"/>
      <c r="Q116" s="327"/>
      <c r="R116" s="327"/>
      <c r="S116" s="327"/>
      <c r="T116" s="327"/>
      <c r="U116" s="327"/>
      <c r="V116" s="327"/>
      <c r="W116" s="327"/>
      <c r="X116" s="327"/>
      <c r="Y116" s="327"/>
      <c r="Z116" s="327"/>
      <c r="AA116" s="327"/>
      <c r="AB116" s="327"/>
      <c r="AC116" s="327"/>
      <c r="AD116" s="327"/>
      <c r="AE116" s="327"/>
      <c r="AF116" s="327"/>
      <c r="AG116" s="327"/>
      <c r="AH116" s="327"/>
      <c r="AI116" s="327"/>
      <c r="AJ116" s="327"/>
      <c r="AK116" s="327"/>
      <c r="AL116" s="327"/>
      <c r="AM116" s="332" t="n">
        <f aca="false">SUM(H116:AL116)</f>
        <v>0</v>
      </c>
      <c r="AN116" s="1"/>
      <c r="AO116" s="1"/>
      <c r="AP116" s="1"/>
      <c r="AQ116" s="1"/>
      <c r="AR116" s="1"/>
      <c r="AS116" s="1"/>
      <c r="AT116" s="1"/>
    </row>
    <row r="117" customFormat="false" ht="12.75" hidden="false" customHeight="true" outlineLevel="0" collapsed="false">
      <c r="A117" s="287" t="s">
        <v>235</v>
      </c>
      <c r="B117" s="288"/>
      <c r="C117" s="289"/>
      <c r="D117" s="324"/>
      <c r="E117" s="325" t="n">
        <f aca="false">E114+E113+E112+E108+E107+E73+E72+E71</f>
        <v>0</v>
      </c>
      <c r="F117" s="336" t="n">
        <f aca="false">E117-D117</f>
        <v>0</v>
      </c>
      <c r="G117" s="267"/>
      <c r="H117" s="327"/>
      <c r="I117" s="327"/>
      <c r="J117" s="327"/>
      <c r="K117" s="327"/>
      <c r="L117" s="327"/>
      <c r="M117" s="327"/>
      <c r="N117" s="327"/>
      <c r="O117" s="327"/>
      <c r="P117" s="327"/>
      <c r="Q117" s="327"/>
      <c r="R117" s="327"/>
      <c r="S117" s="327"/>
      <c r="T117" s="327"/>
      <c r="U117" s="327"/>
      <c r="V117" s="327"/>
      <c r="W117" s="327"/>
      <c r="X117" s="327"/>
      <c r="Y117" s="327"/>
      <c r="Z117" s="327"/>
      <c r="AA117" s="327"/>
      <c r="AB117" s="327"/>
      <c r="AC117" s="327"/>
      <c r="AD117" s="327"/>
      <c r="AE117" s="327"/>
      <c r="AF117" s="327"/>
      <c r="AG117" s="327"/>
      <c r="AH117" s="327"/>
      <c r="AI117" s="327"/>
      <c r="AJ117" s="327"/>
      <c r="AK117" s="327"/>
      <c r="AL117" s="327"/>
      <c r="AM117" s="318" t="n">
        <f aca="false">AM114+AM110+AM108+AM71+AM72+AM73+AM107</f>
        <v>0</v>
      </c>
      <c r="AN117" s="59"/>
      <c r="AO117" s="59"/>
      <c r="AP117" s="59"/>
      <c r="AQ117" s="59"/>
      <c r="AR117" s="59"/>
      <c r="AS117" s="59"/>
      <c r="AT117" s="59"/>
      <c r="AU117" s="294"/>
      <c r="AV117" s="294"/>
      <c r="AW117" s="294"/>
      <c r="AX117" s="294"/>
      <c r="AY117" s="294"/>
      <c r="AZ117" s="294"/>
      <c r="BA117" s="294"/>
      <c r="BB117" s="294"/>
      <c r="BC117" s="294"/>
      <c r="BD117" s="294"/>
      <c r="BE117" s="294"/>
      <c r="BF117" s="294"/>
      <c r="BG117" s="294"/>
      <c r="BH117" s="294"/>
      <c r="BI117" s="294"/>
      <c r="BJ117" s="294"/>
      <c r="BK117" s="294"/>
      <c r="BL117" s="294"/>
      <c r="BM117" s="294"/>
      <c r="BN117" s="294"/>
      <c r="BO117" s="294"/>
      <c r="BP117" s="294"/>
      <c r="BQ117" s="294"/>
      <c r="BR117" s="294"/>
      <c r="BS117" s="294"/>
      <c r="BT117" s="294"/>
      <c r="BU117" s="294"/>
      <c r="BV117" s="294"/>
      <c r="BW117" s="294"/>
      <c r="BX117" s="294"/>
      <c r="BY117" s="294"/>
      <c r="BZ117" s="294"/>
      <c r="CA117" s="294"/>
      <c r="CB117" s="294"/>
      <c r="CC117" s="294"/>
      <c r="CD117" s="294"/>
      <c r="CE117" s="294"/>
      <c r="CF117" s="294"/>
      <c r="CG117" s="294"/>
      <c r="CH117" s="294"/>
      <c r="CI117" s="294"/>
      <c r="CJ117" s="294"/>
      <c r="CK117" s="294"/>
      <c r="CL117" s="294"/>
      <c r="CM117" s="294"/>
      <c r="CN117" s="294"/>
      <c r="CO117" s="294"/>
      <c r="CP117" s="294"/>
      <c r="CQ117" s="294"/>
      <c r="CR117" s="294"/>
      <c r="CS117" s="294"/>
      <c r="CT117" s="294"/>
      <c r="CU117" s="294"/>
      <c r="CV117" s="294"/>
      <c r="CW117" s="294"/>
      <c r="CX117" s="294"/>
      <c r="CY117" s="294"/>
      <c r="CZ117" s="294"/>
      <c r="DA117" s="294"/>
      <c r="DB117" s="294"/>
      <c r="DC117" s="294"/>
      <c r="DD117" s="294"/>
      <c r="DE117" s="294"/>
      <c r="DF117" s="294"/>
      <c r="DG117" s="294"/>
      <c r="DH117" s="294"/>
      <c r="DI117" s="294"/>
      <c r="DJ117" s="294"/>
      <c r="DK117" s="294"/>
      <c r="DL117" s="294"/>
      <c r="DM117" s="294"/>
      <c r="DN117" s="294"/>
      <c r="DO117" s="294"/>
      <c r="DP117" s="294"/>
      <c r="DQ117" s="294"/>
      <c r="DR117" s="294"/>
      <c r="DS117" s="294"/>
      <c r="DT117" s="294"/>
      <c r="DU117" s="294"/>
      <c r="DV117" s="294"/>
      <c r="DW117" s="294"/>
      <c r="DX117" s="294"/>
      <c r="DY117" s="294"/>
      <c r="DZ117" s="294"/>
      <c r="EA117" s="294"/>
      <c r="EB117" s="294"/>
      <c r="EC117" s="294"/>
      <c r="ED117" s="294"/>
      <c r="EE117" s="294"/>
      <c r="EF117" s="294"/>
      <c r="EG117" s="294"/>
      <c r="EH117" s="294"/>
      <c r="EI117" s="294"/>
      <c r="EJ117" s="294"/>
      <c r="EK117" s="294"/>
      <c r="EL117" s="294"/>
      <c r="EM117" s="294"/>
      <c r="EN117" s="294"/>
      <c r="EO117" s="294"/>
      <c r="EP117" s="294"/>
      <c r="EQ117" s="294"/>
      <c r="ER117" s="294"/>
      <c r="ES117" s="294"/>
      <c r="ET117" s="294"/>
      <c r="EU117" s="294"/>
      <c r="EV117" s="294"/>
      <c r="EW117" s="294"/>
      <c r="EX117" s="294"/>
      <c r="EY117" s="294"/>
      <c r="EZ117" s="294"/>
      <c r="FA117" s="294"/>
      <c r="FB117" s="294"/>
      <c r="FC117" s="294"/>
      <c r="FD117" s="294"/>
      <c r="FE117" s="294"/>
      <c r="FF117" s="294"/>
      <c r="FG117" s="294"/>
      <c r="FH117" s="294"/>
      <c r="FI117" s="294"/>
      <c r="FJ117" s="294"/>
      <c r="FK117" s="294"/>
      <c r="FL117" s="294"/>
      <c r="FM117" s="294"/>
      <c r="FN117" s="294"/>
      <c r="FO117" s="294"/>
      <c r="FP117" s="294"/>
      <c r="FQ117" s="294"/>
      <c r="FR117" s="294"/>
      <c r="FS117" s="294"/>
      <c r="FT117" s="294"/>
      <c r="FU117" s="294"/>
      <c r="FV117" s="294"/>
      <c r="FW117" s="294"/>
      <c r="FX117" s="294"/>
      <c r="FY117" s="294"/>
      <c r="FZ117" s="294"/>
      <c r="GA117" s="294"/>
      <c r="GB117" s="294"/>
      <c r="GC117" s="294"/>
      <c r="GD117" s="294"/>
      <c r="GE117" s="294"/>
      <c r="GF117" s="294"/>
      <c r="GG117" s="294"/>
      <c r="GH117" s="294"/>
      <c r="GI117" s="294"/>
      <c r="GJ117" s="294"/>
      <c r="GK117" s="294"/>
      <c r="GL117" s="294"/>
      <c r="GM117" s="294"/>
      <c r="GN117" s="294"/>
      <c r="GO117" s="294"/>
      <c r="GP117" s="294"/>
      <c r="GQ117" s="294"/>
      <c r="GR117" s="294"/>
      <c r="GS117" s="294"/>
      <c r="GT117" s="294"/>
      <c r="GU117" s="294"/>
      <c r="GV117" s="294"/>
      <c r="GW117" s="294"/>
      <c r="GX117" s="294"/>
      <c r="GY117" s="294"/>
      <c r="GZ117" s="294"/>
      <c r="HA117" s="294"/>
      <c r="HB117" s="294"/>
      <c r="HC117" s="294"/>
      <c r="HD117" s="294"/>
      <c r="HE117" s="294"/>
      <c r="HF117" s="294"/>
      <c r="HG117" s="294"/>
      <c r="HH117" s="294"/>
      <c r="HI117" s="294"/>
      <c r="HJ117" s="294"/>
      <c r="HK117" s="294"/>
      <c r="HL117" s="294"/>
      <c r="HM117" s="294"/>
      <c r="HN117" s="294"/>
      <c r="HO117" s="294"/>
      <c r="HP117" s="294"/>
      <c r="HQ117" s="294"/>
      <c r="HR117" s="294"/>
      <c r="HS117" s="294"/>
      <c r="HT117" s="294"/>
      <c r="HU117" s="294"/>
      <c r="HV117" s="294"/>
      <c r="HW117" s="294"/>
      <c r="HX117" s="294"/>
      <c r="HY117" s="294"/>
      <c r="HZ117" s="294"/>
      <c r="IA117" s="294"/>
      <c r="IB117" s="294"/>
      <c r="IC117" s="294"/>
      <c r="ID117" s="294"/>
      <c r="IE117" s="294"/>
      <c r="IF117" s="294"/>
      <c r="IG117" s="294"/>
      <c r="IH117" s="294"/>
      <c r="II117" s="294"/>
      <c r="IJ117" s="294"/>
      <c r="IK117" s="294"/>
      <c r="IL117" s="294"/>
      <c r="IM117" s="294"/>
      <c r="IN117" s="294"/>
      <c r="IO117" s="294"/>
      <c r="IP117" s="294"/>
      <c r="IQ117" s="294"/>
      <c r="IR117" s="294"/>
      <c r="IS117" s="294"/>
      <c r="IT117" s="294"/>
      <c r="IU117" s="294"/>
      <c r="IV117" s="294"/>
      <c r="IW117" s="294"/>
    </row>
    <row r="118" customFormat="false" ht="12.75" hidden="false" customHeight="true" outlineLevel="0" collapsed="false">
      <c r="A118" s="337" t="s">
        <v>41</v>
      </c>
      <c r="B118" s="338"/>
      <c r="C118" s="338"/>
      <c r="D118" s="339"/>
      <c r="E118" s="340" t="n">
        <f aca="false">AM118</f>
        <v>0</v>
      </c>
      <c r="F118" s="341" t="n">
        <f aca="false">E118-D118</f>
        <v>0</v>
      </c>
      <c r="H118" s="342"/>
      <c r="I118" s="342"/>
      <c r="J118" s="342"/>
      <c r="K118" s="342"/>
      <c r="L118" s="342"/>
      <c r="M118" s="342"/>
      <c r="N118" s="342"/>
      <c r="O118" s="342"/>
      <c r="P118" s="342"/>
      <c r="Q118" s="342"/>
      <c r="R118" s="342"/>
      <c r="S118" s="342"/>
      <c r="T118" s="342"/>
      <c r="U118" s="342"/>
      <c r="V118" s="342"/>
      <c r="W118" s="342"/>
      <c r="X118" s="342"/>
      <c r="Y118" s="342"/>
      <c r="Z118" s="342"/>
      <c r="AA118" s="342"/>
      <c r="AB118" s="342"/>
      <c r="AC118" s="342"/>
      <c r="AD118" s="342"/>
      <c r="AE118" s="342"/>
      <c r="AF118" s="342"/>
      <c r="AG118" s="342"/>
      <c r="AH118" s="342"/>
      <c r="AI118" s="342"/>
      <c r="AJ118" s="342"/>
      <c r="AK118" s="342"/>
      <c r="AL118" s="342"/>
      <c r="AM118" s="341" t="n">
        <f aca="false">SUM(H118:AL118)</f>
        <v>0</v>
      </c>
      <c r="AN118" s="1"/>
      <c r="AO118" s="1"/>
      <c r="AP118" s="1"/>
      <c r="AQ118" s="1"/>
      <c r="AR118" s="1"/>
      <c r="AS118" s="1"/>
      <c r="AT118" s="1"/>
    </row>
    <row r="119" customFormat="false" ht="12.75" hidden="false" customHeight="true" outlineLevel="0" collapsed="false">
      <c r="H119" s="343" t="n">
        <f aca="false">B4</f>
        <v>37591</v>
      </c>
      <c r="I119" s="343" t="n">
        <f aca="false">H119+1</f>
        <v>37592</v>
      </c>
      <c r="J119" s="343" t="n">
        <f aca="false">I119+1</f>
        <v>37593</v>
      </c>
      <c r="K119" s="343" t="n">
        <f aca="false">J119+1</f>
        <v>37594</v>
      </c>
      <c r="L119" s="343" t="n">
        <f aca="false">K119+1</f>
        <v>37595</v>
      </c>
      <c r="M119" s="343" t="n">
        <f aca="false">L119+1</f>
        <v>37596</v>
      </c>
      <c r="N119" s="343" t="n">
        <f aca="false">M119+1</f>
        <v>37597</v>
      </c>
      <c r="O119" s="343" t="n">
        <f aca="false">N119+1</f>
        <v>37598</v>
      </c>
      <c r="P119" s="343" t="n">
        <f aca="false">O119+1</f>
        <v>37599</v>
      </c>
      <c r="Q119" s="343" t="n">
        <f aca="false">P119+1</f>
        <v>37600</v>
      </c>
      <c r="R119" s="343" t="n">
        <f aca="false">Q119+1</f>
        <v>37601</v>
      </c>
      <c r="S119" s="343" t="n">
        <f aca="false">R119+1</f>
        <v>37602</v>
      </c>
      <c r="T119" s="343" t="n">
        <f aca="false">S119+1</f>
        <v>37603</v>
      </c>
      <c r="U119" s="343" t="n">
        <f aca="false">T119+1</f>
        <v>37604</v>
      </c>
      <c r="V119" s="343" t="n">
        <f aca="false">U119+1</f>
        <v>37605</v>
      </c>
      <c r="W119" s="343" t="n">
        <f aca="false">V119+1</f>
        <v>37606</v>
      </c>
      <c r="X119" s="343" t="n">
        <f aca="false">W119+1</f>
        <v>37607</v>
      </c>
      <c r="Y119" s="343" t="n">
        <f aca="false">X119+1</f>
        <v>37608</v>
      </c>
      <c r="Z119" s="343" t="n">
        <f aca="false">Y119+1</f>
        <v>37609</v>
      </c>
      <c r="AA119" s="343" t="n">
        <f aca="false">Z119+1</f>
        <v>37610</v>
      </c>
      <c r="AB119" s="343" t="n">
        <f aca="false">AA119+1</f>
        <v>37611</v>
      </c>
      <c r="AC119" s="343" t="n">
        <f aca="false">AB119+1</f>
        <v>37612</v>
      </c>
      <c r="AD119" s="343" t="n">
        <f aca="false">AC119+1</f>
        <v>37613</v>
      </c>
      <c r="AE119" s="343" t="n">
        <f aca="false">AD119+1</f>
        <v>37614</v>
      </c>
      <c r="AF119" s="343" t="n">
        <f aca="false">AE119+1</f>
        <v>37615</v>
      </c>
      <c r="AG119" s="343" t="n">
        <f aca="false">AF119+1</f>
        <v>37616</v>
      </c>
      <c r="AH119" s="343" t="n">
        <f aca="false">AG119+1</f>
        <v>37617</v>
      </c>
      <c r="AI119" s="343" t="n">
        <f aca="false">AH119+1</f>
        <v>37618</v>
      </c>
      <c r="AJ119" s="343" t="n">
        <f aca="false">AI119+1</f>
        <v>37619</v>
      </c>
      <c r="AK119" s="343" t="n">
        <f aca="false">AJ119+1</f>
        <v>37620</v>
      </c>
      <c r="AL119" s="343" t="n">
        <f aca="false">AK119+1</f>
        <v>37621</v>
      </c>
      <c r="AN119" s="1"/>
      <c r="AO119" s="1"/>
      <c r="AP119" s="1"/>
      <c r="AQ119" s="1"/>
      <c r="AR119" s="1"/>
      <c r="AS119" s="1"/>
      <c r="AT119" s="1"/>
    </row>
    <row r="120" customFormat="false" ht="12.75" hidden="false" customHeight="true" outlineLevel="0" collapsed="false">
      <c r="A120" s="344" t="s">
        <v>236</v>
      </c>
      <c r="B120" s="344"/>
      <c r="K120" s="70"/>
      <c r="L120" s="70"/>
      <c r="M120" s="70"/>
      <c r="N120" s="345"/>
      <c r="O120" s="70"/>
      <c r="P120" s="70"/>
      <c r="Q120" s="70"/>
      <c r="R120" s="70"/>
      <c r="AJ120" s="1"/>
      <c r="AK120" s="1"/>
      <c r="AN120" s="1"/>
      <c r="AO120" s="1"/>
      <c r="AP120" s="1"/>
      <c r="AQ120" s="1"/>
      <c r="AR120" s="1"/>
      <c r="AS120" s="1"/>
      <c r="AT120" s="1"/>
    </row>
    <row r="121" customFormat="false" ht="12.75" hidden="false" customHeight="true" outlineLevel="0" collapsed="false">
      <c r="K121" s="70"/>
      <c r="L121" s="70"/>
      <c r="M121" s="70"/>
      <c r="N121" s="345"/>
      <c r="O121" s="70"/>
      <c r="P121" s="70"/>
      <c r="Q121" s="70"/>
      <c r="R121" s="70"/>
      <c r="AJ121" s="1"/>
      <c r="AK121" s="1"/>
      <c r="AN121" s="1"/>
      <c r="AO121" s="1"/>
      <c r="AP121" s="1"/>
      <c r="AQ121" s="1"/>
      <c r="AR121" s="1"/>
      <c r="AS121" s="1"/>
      <c r="AT121" s="1"/>
    </row>
    <row r="122" customFormat="false" ht="14.25" hidden="false" customHeight="false" outlineLevel="0" collapsed="false">
      <c r="A122" s="346" t="s">
        <v>237</v>
      </c>
      <c r="B122" s="347"/>
      <c r="C122" s="348"/>
      <c r="D122" s="349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  <c r="CW122" s="1"/>
      <c r="CX122" s="1"/>
      <c r="CY122" s="1"/>
      <c r="CZ122" s="1"/>
      <c r="DA122" s="1"/>
      <c r="DB122" s="1"/>
      <c r="DC122" s="1"/>
      <c r="DD122" s="1"/>
      <c r="DE122" s="1"/>
      <c r="DF122" s="1"/>
      <c r="DG122" s="1"/>
      <c r="DH122" s="1"/>
      <c r="DI122" s="1"/>
      <c r="DJ122" s="1"/>
      <c r="DK122" s="1"/>
      <c r="DL122" s="1"/>
      <c r="DM122" s="1"/>
      <c r="DN122" s="1"/>
      <c r="DO122" s="1"/>
      <c r="DP122" s="1"/>
      <c r="DQ122" s="1"/>
      <c r="DR122" s="1"/>
      <c r="DS122" s="1"/>
      <c r="DT122" s="1"/>
      <c r="DU122" s="1"/>
      <c r="DV122" s="1"/>
      <c r="DW122" s="1"/>
      <c r="DX122" s="1"/>
      <c r="DY122" s="1"/>
      <c r="DZ122" s="1"/>
      <c r="EA122" s="1"/>
      <c r="EB122" s="1"/>
      <c r="EC122" s="1"/>
      <c r="ED122" s="1"/>
      <c r="EE122" s="1"/>
      <c r="EF122" s="1"/>
      <c r="EG122" s="1"/>
      <c r="EH122" s="1"/>
      <c r="EI122" s="1"/>
      <c r="EJ122" s="1"/>
      <c r="EK122" s="1"/>
      <c r="EL122" s="1"/>
      <c r="EM122" s="1"/>
      <c r="EN122" s="1"/>
      <c r="EO122" s="1"/>
      <c r="EP122" s="1"/>
      <c r="EQ122" s="1"/>
      <c r="ER122" s="1"/>
      <c r="ES122" s="1"/>
      <c r="ET122" s="1"/>
      <c r="EU122" s="1"/>
      <c r="EV122" s="1"/>
      <c r="EW122" s="1"/>
      <c r="EX122" s="1"/>
      <c r="EY122" s="1"/>
      <c r="EZ122" s="1"/>
      <c r="FA122" s="1"/>
      <c r="FB122" s="1"/>
      <c r="FC122" s="1"/>
      <c r="FD122" s="1"/>
      <c r="FE122" s="1"/>
      <c r="FF122" s="1"/>
      <c r="FG122" s="1"/>
      <c r="FH122" s="1"/>
      <c r="FI122" s="1"/>
      <c r="FJ122" s="1"/>
      <c r="FK122" s="1"/>
      <c r="FL122" s="1"/>
      <c r="FM122" s="1"/>
      <c r="FN122" s="1"/>
      <c r="FO122" s="1"/>
      <c r="FP122" s="1"/>
      <c r="FQ122" s="1"/>
      <c r="FR122" s="1"/>
      <c r="FS122" s="1"/>
      <c r="FT122" s="1"/>
      <c r="FU122" s="1"/>
      <c r="FV122" s="1"/>
      <c r="FW122" s="1"/>
      <c r="FX122" s="1"/>
      <c r="FY122" s="1"/>
      <c r="FZ122" s="1"/>
      <c r="GA122" s="1"/>
      <c r="GB122" s="1"/>
      <c r="GC122" s="1"/>
      <c r="GD122" s="1"/>
      <c r="GE122" s="1"/>
      <c r="GF122" s="1"/>
      <c r="GG122" s="1"/>
      <c r="GH122" s="1"/>
      <c r="GI122" s="1"/>
      <c r="GJ122" s="1"/>
      <c r="GK122" s="1"/>
      <c r="GL122" s="1"/>
      <c r="GM122" s="1"/>
      <c r="GN122" s="1"/>
      <c r="GO122" s="1"/>
      <c r="GP122" s="1"/>
      <c r="GQ122" s="1"/>
      <c r="GR122" s="1"/>
      <c r="GS122" s="1"/>
      <c r="GT122" s="1"/>
      <c r="GU122" s="1"/>
      <c r="GV122" s="1"/>
      <c r="GW122" s="1"/>
      <c r="GX122" s="1"/>
      <c r="GY122" s="1"/>
      <c r="GZ122" s="1"/>
      <c r="HA122" s="1"/>
      <c r="HB122" s="1"/>
      <c r="HC122" s="1"/>
      <c r="HD122" s="1"/>
      <c r="HE122" s="1"/>
      <c r="HF122" s="1"/>
      <c r="HG122" s="1"/>
      <c r="HH122" s="1"/>
      <c r="HI122" s="1"/>
      <c r="HJ122" s="1"/>
      <c r="HK122" s="1"/>
      <c r="HL122" s="1"/>
      <c r="HM122" s="1"/>
      <c r="HN122" s="1"/>
      <c r="HO122" s="1"/>
      <c r="HP122" s="1"/>
      <c r="HQ122" s="1"/>
      <c r="HR122" s="1"/>
      <c r="HS122" s="1"/>
      <c r="HT122" s="1"/>
      <c r="HU122" s="1"/>
      <c r="HV122" s="1"/>
      <c r="HW122" s="1"/>
      <c r="HX122" s="1"/>
      <c r="HY122" s="1"/>
      <c r="HZ122" s="1"/>
      <c r="IA122" s="1"/>
      <c r="IB122" s="1"/>
      <c r="IC122" s="1"/>
      <c r="ID122" s="1"/>
      <c r="IE122" s="1"/>
      <c r="IF122" s="1"/>
      <c r="IG122" s="1"/>
      <c r="IH122" s="1"/>
      <c r="II122" s="1"/>
      <c r="IJ122" s="1"/>
      <c r="IK122" s="1"/>
      <c r="IL122" s="1"/>
      <c r="IM122" s="1"/>
      <c r="IN122" s="1"/>
      <c r="IO122" s="1"/>
      <c r="IP122" s="1"/>
      <c r="IQ122" s="1"/>
      <c r="IR122" s="1"/>
      <c r="IS122" s="1"/>
      <c r="IT122" s="1"/>
      <c r="IU122" s="1"/>
      <c r="IV122" s="1"/>
      <c r="IW122" s="1"/>
    </row>
    <row r="123" customFormat="false" ht="12.75" hidden="false" customHeight="true" outlineLevel="0" collapsed="false">
      <c r="A123" s="350" t="s">
        <v>238</v>
      </c>
      <c r="B123" s="351" t="s">
        <v>176</v>
      </c>
      <c r="C123" s="351" t="s">
        <v>149</v>
      </c>
      <c r="D123" s="352" t="s">
        <v>239</v>
      </c>
      <c r="E123" s="70"/>
      <c r="F123" s="70"/>
      <c r="G123" s="70"/>
      <c r="H123" s="70"/>
      <c r="I123" s="70"/>
      <c r="J123" s="70"/>
      <c r="K123" s="70"/>
      <c r="L123" s="70"/>
      <c r="M123" s="70"/>
      <c r="N123" s="345"/>
      <c r="O123" s="70"/>
      <c r="P123" s="70"/>
      <c r="Q123" s="70"/>
      <c r="R123" s="70"/>
      <c r="AJ123" s="1"/>
      <c r="AK123" s="1"/>
      <c r="AN123" s="1"/>
      <c r="AO123" s="1"/>
      <c r="AP123" s="1"/>
      <c r="AQ123" s="1"/>
      <c r="AR123" s="1"/>
      <c r="AS123" s="1"/>
      <c r="AT123" s="1"/>
    </row>
    <row r="124" customFormat="false" ht="12.75" hidden="false" customHeight="true" outlineLevel="0" collapsed="false">
      <c r="A124" s="353" t="s">
        <v>240</v>
      </c>
      <c r="B124" s="354" t="n">
        <v>0</v>
      </c>
      <c r="C124" s="354" t="n">
        <f aca="false">E103</f>
        <v>0</v>
      </c>
      <c r="D124" s="355" t="n">
        <f aca="false">+C124+B124</f>
        <v>0</v>
      </c>
      <c r="E124" s="356"/>
      <c r="F124" s="356"/>
      <c r="G124" s="356"/>
      <c r="H124" s="356"/>
      <c r="I124" s="356"/>
      <c r="J124" s="356"/>
      <c r="K124" s="356"/>
      <c r="L124" s="356"/>
      <c r="M124" s="356"/>
      <c r="N124" s="357"/>
      <c r="O124" s="357"/>
      <c r="P124" s="357"/>
      <c r="Q124" s="357"/>
      <c r="R124" s="70"/>
      <c r="AJ124" s="1"/>
      <c r="AK124" s="1"/>
      <c r="AN124" s="1"/>
      <c r="AO124" s="1"/>
      <c r="AP124" s="1"/>
      <c r="AQ124" s="1"/>
      <c r="AR124" s="1"/>
      <c r="AS124" s="1"/>
      <c r="AT124" s="1"/>
    </row>
    <row r="125" customFormat="false" ht="12.75" hidden="false" customHeight="true" outlineLevel="0" collapsed="false">
      <c r="A125" s="353" t="s">
        <v>241</v>
      </c>
      <c r="B125" s="354" t="n">
        <v>0</v>
      </c>
      <c r="C125" s="354" t="n">
        <f aca="false">E102</f>
        <v>0</v>
      </c>
      <c r="D125" s="355" t="n">
        <f aca="false">+C125+B125</f>
        <v>0</v>
      </c>
      <c r="E125" s="335"/>
      <c r="F125" s="335"/>
      <c r="G125" s="335"/>
      <c r="H125" s="335"/>
      <c r="I125" s="335"/>
      <c r="J125" s="335"/>
      <c r="K125" s="335"/>
      <c r="L125" s="335"/>
      <c r="M125" s="335"/>
      <c r="N125" s="335"/>
      <c r="O125" s="335"/>
      <c r="P125" s="335"/>
      <c r="Q125" s="335"/>
      <c r="R125" s="70"/>
      <c r="AJ125" s="1"/>
      <c r="AK125" s="1"/>
      <c r="AN125" s="1"/>
      <c r="AO125" s="1"/>
      <c r="AP125" s="1"/>
      <c r="AQ125" s="1"/>
      <c r="AR125" s="1"/>
      <c r="AS125" s="1"/>
      <c r="AT125" s="1"/>
    </row>
    <row r="126" customFormat="false" ht="12.75" hidden="false" customHeight="true" outlineLevel="0" collapsed="false">
      <c r="A126" s="353" t="s">
        <v>242</v>
      </c>
      <c r="B126" s="354" t="n">
        <v>0</v>
      </c>
      <c r="C126" s="354" t="n">
        <f aca="false">E104</f>
        <v>0</v>
      </c>
      <c r="D126" s="355" t="n">
        <f aca="false">+C126+B126</f>
        <v>0</v>
      </c>
      <c r="E126" s="335"/>
      <c r="F126" s="335"/>
      <c r="G126" s="335"/>
      <c r="H126" s="335"/>
      <c r="I126" s="335"/>
      <c r="J126" s="335"/>
      <c r="K126" s="335"/>
      <c r="L126" s="335"/>
      <c r="M126" s="335"/>
      <c r="N126" s="335"/>
      <c r="O126" s="335"/>
      <c r="P126" s="335"/>
      <c r="Q126" s="335"/>
      <c r="R126" s="70"/>
      <c r="AJ126" s="1"/>
      <c r="AK126" s="1"/>
      <c r="AN126" s="1"/>
      <c r="AO126" s="1"/>
      <c r="AP126" s="1"/>
      <c r="AQ126" s="1"/>
      <c r="AR126" s="1"/>
      <c r="AS126" s="1"/>
      <c r="AT126" s="1"/>
    </row>
    <row r="127" customFormat="false" ht="12.75" hidden="false" customHeight="true" outlineLevel="0" collapsed="false">
      <c r="A127" s="358" t="s">
        <v>243</v>
      </c>
      <c r="B127" s="359" t="n">
        <v>0</v>
      </c>
      <c r="C127" s="359" t="n">
        <f aca="false">SUM(C124:C126)</f>
        <v>0</v>
      </c>
      <c r="D127" s="360" t="n">
        <f aca="false">SUM(B127:C127)</f>
        <v>0</v>
      </c>
      <c r="E127" s="335"/>
      <c r="F127" s="335"/>
      <c r="G127" s="335"/>
      <c r="H127" s="335"/>
      <c r="I127" s="335"/>
      <c r="J127" s="335"/>
      <c r="K127" s="335"/>
      <c r="L127" s="335"/>
      <c r="M127" s="335"/>
      <c r="N127" s="335"/>
      <c r="O127" s="361"/>
      <c r="P127" s="361"/>
      <c r="Q127" s="361"/>
      <c r="R127" s="70"/>
      <c r="AJ127" s="1"/>
      <c r="AK127" s="1"/>
      <c r="AN127" s="1"/>
      <c r="AO127" s="1"/>
      <c r="AP127" s="1"/>
      <c r="AQ127" s="1"/>
      <c r="AR127" s="1"/>
      <c r="AS127" s="1"/>
      <c r="AT127" s="1"/>
    </row>
    <row r="128" customFormat="false" ht="12.75" hidden="false" customHeight="true" outlineLevel="0" collapsed="false">
      <c r="A128" s="23"/>
      <c r="B128" s="70"/>
      <c r="C128" s="70"/>
      <c r="D128" s="70"/>
      <c r="E128" s="362"/>
      <c r="F128" s="70"/>
      <c r="K128" s="70"/>
      <c r="L128" s="70"/>
      <c r="M128" s="70"/>
      <c r="N128" s="345"/>
      <c r="O128" s="70"/>
      <c r="P128" s="70"/>
      <c r="Q128" s="70"/>
      <c r="R128" s="70"/>
      <c r="AJ128" s="1"/>
      <c r="AK128" s="1"/>
      <c r="AN128" s="1"/>
      <c r="AO128" s="1"/>
      <c r="AP128" s="1"/>
      <c r="AQ128" s="1"/>
      <c r="AR128" s="1"/>
      <c r="AS128" s="1"/>
      <c r="AT128" s="1"/>
    </row>
    <row r="129" customFormat="false" ht="12.75" hidden="false" customHeight="true" outlineLevel="0" collapsed="false">
      <c r="A129" s="23"/>
      <c r="B129" s="70"/>
      <c r="C129" s="70"/>
      <c r="D129" s="70"/>
      <c r="E129" s="362"/>
      <c r="F129" s="70"/>
      <c r="K129" s="70"/>
      <c r="L129" s="70"/>
      <c r="M129" s="70"/>
      <c r="N129" s="345"/>
      <c r="O129" s="70"/>
      <c r="P129" s="70"/>
      <c r="Q129" s="70"/>
      <c r="R129" s="70"/>
      <c r="AJ129" s="1"/>
      <c r="AK129" s="1"/>
      <c r="AN129" s="1"/>
      <c r="AO129" s="1"/>
      <c r="AP129" s="1"/>
      <c r="AQ129" s="1"/>
      <c r="AR129" s="1"/>
      <c r="AS129" s="1"/>
      <c r="AT129" s="1"/>
    </row>
    <row r="130" customFormat="false" ht="12.75" hidden="false" customHeight="true" outlineLevel="0" collapsed="false">
      <c r="A130" s="363" t="s">
        <v>244</v>
      </c>
      <c r="B130" s="364"/>
      <c r="C130" s="364"/>
      <c r="D130" s="364"/>
      <c r="E130" s="365"/>
      <c r="F130" s="364"/>
      <c r="G130" s="364"/>
      <c r="H130" s="364"/>
      <c r="I130" s="366"/>
      <c r="K130" s="70"/>
      <c r="L130" s="70"/>
      <c r="M130" s="70"/>
      <c r="N130" s="345"/>
      <c r="O130" s="70"/>
      <c r="P130" s="70"/>
      <c r="Q130" s="70"/>
      <c r="R130" s="70"/>
      <c r="AJ130" s="1"/>
      <c r="AK130" s="1"/>
      <c r="AN130" s="1"/>
      <c r="AO130" s="1"/>
      <c r="AP130" s="1"/>
      <c r="AQ130" s="1"/>
      <c r="AR130" s="1"/>
      <c r="AS130" s="1"/>
      <c r="AT130" s="1"/>
    </row>
    <row r="131" customFormat="false" ht="12.75" hidden="false" customHeight="true" outlineLevel="0" collapsed="false">
      <c r="A131" s="367"/>
      <c r="B131" s="258"/>
      <c r="C131" s="368" t="s">
        <v>245</v>
      </c>
      <c r="D131" s="368"/>
      <c r="E131" s="368" t="s">
        <v>246</v>
      </c>
      <c r="F131" s="368"/>
      <c r="G131" s="368"/>
      <c r="H131" s="368" t="s">
        <v>247</v>
      </c>
      <c r="I131" s="369" t="s">
        <v>248</v>
      </c>
      <c r="K131" s="70"/>
      <c r="L131" s="70"/>
      <c r="M131" s="70"/>
      <c r="N131" s="345"/>
      <c r="O131" s="70"/>
      <c r="P131" s="70"/>
      <c r="Q131" s="70"/>
      <c r="R131" s="70"/>
      <c r="AJ131" s="1"/>
      <c r="AK131" s="1"/>
      <c r="AN131" s="1"/>
      <c r="AO131" s="1"/>
      <c r="AP131" s="1"/>
      <c r="AQ131" s="1"/>
      <c r="AR131" s="1"/>
      <c r="AS131" s="1"/>
      <c r="AT131" s="1"/>
    </row>
    <row r="132" customFormat="false" ht="12.75" hidden="false" customHeight="true" outlineLevel="0" collapsed="false">
      <c r="A132" s="370" t="s">
        <v>43</v>
      </c>
      <c r="B132" s="258" t="n">
        <f aca="false">E137+G137</f>
        <v>0</v>
      </c>
      <c r="C132" s="371" t="s">
        <v>124</v>
      </c>
      <c r="D132" s="372" t="s">
        <v>249</v>
      </c>
      <c r="E132" s="371" t="s">
        <v>124</v>
      </c>
      <c r="F132" s="373" t="s">
        <v>249</v>
      </c>
      <c r="G132" s="374"/>
      <c r="H132" s="375" t="s">
        <v>250</v>
      </c>
      <c r="I132" s="376"/>
      <c r="K132" s="70"/>
      <c r="L132" s="70"/>
      <c r="M132" s="70"/>
      <c r="N132" s="345"/>
      <c r="O132" s="70"/>
      <c r="P132" s="70"/>
      <c r="Q132" s="70"/>
      <c r="R132" s="70"/>
      <c r="AJ132" s="1"/>
      <c r="AK132" s="1"/>
      <c r="AN132" s="1"/>
      <c r="AO132" s="1"/>
      <c r="AP132" s="1"/>
      <c r="AQ132" s="1"/>
      <c r="AR132" s="1"/>
      <c r="AS132" s="1"/>
      <c r="AT132" s="1"/>
    </row>
    <row r="133" customFormat="false" ht="12.75" hidden="false" customHeight="true" outlineLevel="0" collapsed="false">
      <c r="A133" s="370" t="s">
        <v>251</v>
      </c>
      <c r="B133" s="258" t="n">
        <f aca="false">C137</f>
        <v>0</v>
      </c>
      <c r="C133" s="342" t="n">
        <f aca="false">VLOOKUP($B$5,$S$8:$AI$38,9,0)</f>
        <v>0</v>
      </c>
      <c r="D133" s="342" t="n">
        <f aca="false">-VLOOKUP($B$5,$S$8:$AG$38,7,0)</f>
        <v>-0</v>
      </c>
      <c r="E133" s="342" t="n">
        <f aca="false">-VLOOKUP($B$5,$S$8:$AG$38,8,0)</f>
        <v>-0</v>
      </c>
      <c r="F133" s="377" t="n">
        <f aca="false">-J9</f>
        <v>-0</v>
      </c>
      <c r="G133" s="378"/>
      <c r="H133" s="379" t="s">
        <v>252</v>
      </c>
      <c r="I133" s="380"/>
      <c r="K133" s="70"/>
      <c r="L133" s="70"/>
      <c r="M133" s="70"/>
      <c r="N133" s="345"/>
      <c r="O133" s="70"/>
      <c r="P133" s="70"/>
      <c r="Q133" s="70"/>
      <c r="R133" s="70"/>
      <c r="AJ133" s="1"/>
      <c r="AK133" s="1"/>
      <c r="AN133" s="1"/>
      <c r="AO133" s="1"/>
      <c r="AP133" s="1"/>
      <c r="AQ133" s="1"/>
      <c r="AR133" s="1"/>
      <c r="AS133" s="1"/>
      <c r="AT133" s="1"/>
    </row>
    <row r="134" customFormat="false" ht="12.75" hidden="false" customHeight="true" outlineLevel="0" collapsed="false">
      <c r="A134" s="370" t="s">
        <v>131</v>
      </c>
      <c r="B134" s="381" t="n">
        <f aca="false">H137</f>
        <v>0</v>
      </c>
      <c r="C134" s="382" t="s">
        <v>249</v>
      </c>
      <c r="D134" s="383" t="s">
        <v>199</v>
      </c>
      <c r="E134" s="382" t="s">
        <v>249</v>
      </c>
      <c r="F134" s="384" t="s">
        <v>199</v>
      </c>
      <c r="G134" s="383" t="s">
        <v>125</v>
      </c>
      <c r="H134" s="385" t="s">
        <v>253</v>
      </c>
      <c r="I134" s="386"/>
      <c r="K134" s="70"/>
      <c r="L134" s="70"/>
      <c r="M134" s="70"/>
      <c r="N134" s="345"/>
      <c r="O134" s="70"/>
      <c r="P134" s="70"/>
      <c r="Q134" s="70"/>
      <c r="R134" s="70"/>
      <c r="AJ134" s="1"/>
      <c r="AK134" s="1"/>
      <c r="AN134" s="1"/>
      <c r="AO134" s="1"/>
      <c r="AP134" s="1"/>
      <c r="AQ134" s="1"/>
      <c r="AR134" s="1"/>
      <c r="AS134" s="1"/>
      <c r="AT134" s="1"/>
    </row>
    <row r="135" customFormat="false" ht="12.75" hidden="false" customHeight="true" outlineLevel="0" collapsed="false">
      <c r="A135" s="367"/>
      <c r="B135" s="387"/>
      <c r="C135" s="388" t="s">
        <v>254</v>
      </c>
      <c r="D135" s="389" t="s">
        <v>249</v>
      </c>
      <c r="E135" s="388" t="s">
        <v>254</v>
      </c>
      <c r="F135" s="390" t="s">
        <v>249</v>
      </c>
      <c r="G135" s="389" t="s">
        <v>255</v>
      </c>
      <c r="H135" s="135"/>
      <c r="I135" s="391" t="s">
        <v>142</v>
      </c>
      <c r="K135" s="70"/>
      <c r="L135" s="70"/>
      <c r="M135" s="70"/>
      <c r="N135" s="345"/>
      <c r="O135" s="70"/>
      <c r="P135" s="70"/>
      <c r="Q135" s="70"/>
      <c r="R135" s="70"/>
      <c r="AJ135" s="1"/>
      <c r="AK135" s="1"/>
      <c r="AN135" s="1"/>
      <c r="AO135" s="1"/>
      <c r="AP135" s="1"/>
      <c r="AQ135" s="1"/>
      <c r="AR135" s="1"/>
      <c r="AS135" s="1"/>
      <c r="AT135" s="1"/>
    </row>
    <row r="136" customFormat="false" ht="12.75" hidden="false" customHeight="true" outlineLevel="0" collapsed="false">
      <c r="A136" s="392" t="s">
        <v>256</v>
      </c>
      <c r="B136" s="387"/>
      <c r="C136" s="393" t="n">
        <v>0</v>
      </c>
      <c r="D136" s="394" t="n">
        <v>0</v>
      </c>
      <c r="E136" s="395" t="n">
        <v>0</v>
      </c>
      <c r="F136" s="395" t="n">
        <v>0</v>
      </c>
      <c r="G136" s="394" t="n">
        <v>0</v>
      </c>
      <c r="H136" s="396" t="n">
        <v>0</v>
      </c>
      <c r="I136" s="397" t="n">
        <v>0</v>
      </c>
      <c r="K136" s="70"/>
      <c r="L136" s="70"/>
      <c r="M136" s="70"/>
      <c r="N136" s="345"/>
      <c r="O136" s="70"/>
      <c r="P136" s="70"/>
      <c r="Q136" s="70"/>
      <c r="R136" s="70"/>
      <c r="AJ136" s="1"/>
      <c r="AK136" s="1"/>
      <c r="AN136" s="1"/>
      <c r="AO136" s="1"/>
      <c r="AP136" s="1"/>
      <c r="AQ136" s="1"/>
      <c r="AR136" s="1"/>
      <c r="AS136" s="1"/>
      <c r="AT136" s="1"/>
    </row>
    <row r="137" customFormat="false" ht="12.75" hidden="false" customHeight="true" outlineLevel="0" collapsed="false">
      <c r="A137" s="392" t="s">
        <v>257</v>
      </c>
      <c r="B137" s="1"/>
      <c r="C137" s="398" t="n">
        <f aca="false">C133-D137</f>
        <v>0</v>
      </c>
      <c r="D137" s="399" t="n">
        <f aca="false">D133</f>
        <v>-0</v>
      </c>
      <c r="E137" s="400" t="n">
        <f aca="false">E133-E174-F137</f>
        <v>0</v>
      </c>
      <c r="F137" s="401" t="n">
        <f aca="false">E133+F133</f>
        <v>-0</v>
      </c>
      <c r="G137" s="402" t="n">
        <f aca="false">VLOOKUP($B$5,$S$8:$AG$38,12,0)</f>
        <v>0</v>
      </c>
      <c r="H137" s="403"/>
      <c r="I137" s="404" t="n">
        <f aca="false">SUM(C137:H137)</f>
        <v>0</v>
      </c>
      <c r="K137" s="70"/>
      <c r="L137" s="70"/>
      <c r="M137" s="70"/>
      <c r="N137" s="345"/>
      <c r="O137" s="70"/>
      <c r="P137" s="70"/>
      <c r="Q137" s="70"/>
      <c r="R137" s="70"/>
      <c r="AJ137" s="1"/>
      <c r="AK137" s="1"/>
      <c r="AN137" s="1"/>
      <c r="AO137" s="1"/>
      <c r="AP137" s="1"/>
      <c r="AQ137" s="1"/>
      <c r="AR137" s="1"/>
      <c r="AS137" s="1"/>
      <c r="AT137" s="1"/>
    </row>
    <row r="138" customFormat="false" ht="12.75" hidden="false" customHeight="true" outlineLevel="0" collapsed="false">
      <c r="A138" s="392" t="s">
        <v>116</v>
      </c>
      <c r="B138" s="1"/>
      <c r="C138" s="405" t="n">
        <f aca="false">SUM(C136:C137)</f>
        <v>0</v>
      </c>
      <c r="D138" s="406" t="n">
        <f aca="false">SUM(D136:D137)</f>
        <v>0</v>
      </c>
      <c r="E138" s="407" t="n">
        <f aca="false">SUM(E136:E137)</f>
        <v>0</v>
      </c>
      <c r="F138" s="407" t="n">
        <f aca="false">SUM(F136:F137)</f>
        <v>0</v>
      </c>
      <c r="G138" s="407" t="n">
        <f aca="false">SUM(G136:G137)</f>
        <v>0</v>
      </c>
      <c r="H138" s="408" t="n">
        <f aca="false">SUM(H136:H137)</f>
        <v>0</v>
      </c>
      <c r="I138" s="409" t="n">
        <f aca="false">SUM(I136:I137)</f>
        <v>0</v>
      </c>
      <c r="K138" s="70"/>
      <c r="L138" s="70"/>
      <c r="M138" s="70"/>
      <c r="N138" s="345"/>
      <c r="O138" s="70"/>
      <c r="P138" s="70"/>
      <c r="Q138" s="70"/>
      <c r="R138" s="70"/>
      <c r="AJ138" s="1"/>
      <c r="AK138" s="1"/>
      <c r="AN138" s="1"/>
      <c r="AO138" s="1"/>
      <c r="AP138" s="1"/>
      <c r="AQ138" s="1"/>
      <c r="AR138" s="1"/>
      <c r="AS138" s="1"/>
      <c r="AT138" s="1"/>
    </row>
    <row r="139" customFormat="false" ht="12.75" hidden="false" customHeight="true" outlineLevel="0" collapsed="false">
      <c r="A139" s="392" t="s">
        <v>258</v>
      </c>
      <c r="B139" s="1"/>
      <c r="C139" s="410" t="n">
        <f aca="false">SUM(C137:D137)</f>
        <v>0</v>
      </c>
      <c r="D139" s="410"/>
      <c r="E139" s="410" t="n">
        <f aca="false">E137+F137+G137</f>
        <v>0</v>
      </c>
      <c r="F139" s="410"/>
      <c r="G139" s="410"/>
      <c r="H139" s="410"/>
      <c r="I139" s="411"/>
      <c r="K139" s="70"/>
      <c r="L139" s="70"/>
      <c r="M139" s="70"/>
      <c r="N139" s="345"/>
      <c r="O139" s="70"/>
      <c r="P139" s="70"/>
      <c r="Q139" s="70"/>
      <c r="R139" s="70"/>
      <c r="AJ139" s="1"/>
      <c r="AK139" s="1"/>
      <c r="AN139" s="1"/>
      <c r="AO139" s="1"/>
      <c r="AP139" s="1"/>
      <c r="AQ139" s="1"/>
      <c r="AR139" s="1"/>
      <c r="AS139" s="1"/>
      <c r="AT139" s="1"/>
    </row>
    <row r="140" customFormat="false" ht="12.75" hidden="false" customHeight="true" outlineLevel="0" collapsed="false">
      <c r="A140" s="392" t="s">
        <v>259</v>
      </c>
      <c r="B140" s="1"/>
      <c r="C140" s="410" t="n">
        <f aca="false">SUM(C173:D173)</f>
        <v>0</v>
      </c>
      <c r="D140" s="410"/>
      <c r="E140" s="410" t="n">
        <f aca="false">E173+G173+F173</f>
        <v>0</v>
      </c>
      <c r="F140" s="410"/>
      <c r="G140" s="410"/>
      <c r="H140" s="410"/>
      <c r="I140" s="411"/>
      <c r="K140" s="70"/>
      <c r="L140" s="70"/>
      <c r="M140" s="70"/>
      <c r="N140" s="345"/>
      <c r="O140" s="70"/>
      <c r="P140" s="70"/>
      <c r="Q140" s="70"/>
      <c r="R140" s="70"/>
      <c r="AJ140" s="1"/>
      <c r="AK140" s="1"/>
      <c r="AN140" s="1"/>
      <c r="AO140" s="1"/>
      <c r="AP140" s="1"/>
      <c r="AQ140" s="1"/>
      <c r="AR140" s="1"/>
      <c r="AS140" s="1"/>
      <c r="AT140" s="1"/>
    </row>
    <row r="141" customFormat="false" ht="12.75" hidden="false" customHeight="true" outlineLevel="0" collapsed="false">
      <c r="A141" s="367"/>
      <c r="B141" s="1"/>
      <c r="C141" s="1"/>
      <c r="D141" s="1"/>
      <c r="E141" s="1"/>
      <c r="F141" s="1"/>
      <c r="G141" s="1"/>
      <c r="H141" s="1"/>
      <c r="I141" s="412"/>
      <c r="K141" s="70"/>
      <c r="L141" s="70"/>
      <c r="M141" s="70"/>
      <c r="N141" s="345"/>
      <c r="O141" s="70"/>
      <c r="P141" s="70"/>
      <c r="Q141" s="70"/>
      <c r="R141" s="70"/>
      <c r="AJ141" s="1"/>
      <c r="AK141" s="1"/>
      <c r="AN141" s="1"/>
      <c r="AO141" s="1"/>
      <c r="AP141" s="1"/>
      <c r="AQ141" s="1"/>
      <c r="AR141" s="1"/>
      <c r="AS141" s="1"/>
      <c r="AT141" s="1"/>
    </row>
    <row r="142" customFormat="false" ht="12.75" hidden="false" customHeight="true" outlineLevel="0" collapsed="false">
      <c r="A142" s="367"/>
      <c r="B142" s="413" t="n">
        <f aca="false">+B4</f>
        <v>37591</v>
      </c>
      <c r="C142" s="414"/>
      <c r="D142" s="414"/>
      <c r="E142" s="414"/>
      <c r="F142" s="414"/>
      <c r="G142" s="414"/>
      <c r="H142" s="414"/>
      <c r="I142" s="415" t="n">
        <f aca="false">SUM(C142:H142)</f>
        <v>0</v>
      </c>
      <c r="K142" s="70"/>
      <c r="L142" s="70"/>
      <c r="M142" s="70"/>
      <c r="N142" s="345"/>
      <c r="O142" s="70"/>
      <c r="P142" s="70"/>
      <c r="Q142" s="70"/>
      <c r="R142" s="70"/>
      <c r="AJ142" s="1"/>
      <c r="AK142" s="1"/>
      <c r="AN142" s="1"/>
      <c r="AO142" s="1"/>
      <c r="AP142" s="1"/>
      <c r="AQ142" s="1"/>
      <c r="AR142" s="1"/>
      <c r="AS142" s="1"/>
      <c r="AT142" s="1"/>
    </row>
    <row r="143" customFormat="false" ht="12.75" hidden="false" customHeight="true" outlineLevel="0" collapsed="false">
      <c r="A143" s="367"/>
      <c r="B143" s="413" t="n">
        <f aca="false">+B142+1</f>
        <v>37592</v>
      </c>
      <c r="C143" s="416"/>
      <c r="D143" s="416"/>
      <c r="E143" s="416"/>
      <c r="F143" s="416"/>
      <c r="G143" s="416"/>
      <c r="H143" s="416"/>
      <c r="I143" s="417" t="n">
        <f aca="false">SUM(C143:H143)</f>
        <v>0</v>
      </c>
      <c r="K143" s="70"/>
      <c r="L143" s="70"/>
      <c r="M143" s="70"/>
      <c r="N143" s="345"/>
      <c r="O143" s="70"/>
      <c r="P143" s="70"/>
      <c r="Q143" s="70"/>
      <c r="R143" s="70"/>
      <c r="AJ143" s="1"/>
      <c r="AK143" s="1"/>
      <c r="AN143" s="1"/>
      <c r="AO143" s="1"/>
      <c r="AP143" s="1"/>
      <c r="AQ143" s="1"/>
      <c r="AR143" s="1"/>
      <c r="AS143" s="1"/>
      <c r="AT143" s="1"/>
    </row>
    <row r="144" customFormat="false" ht="12.75" hidden="false" customHeight="true" outlineLevel="0" collapsed="false">
      <c r="A144" s="367"/>
      <c r="B144" s="413" t="n">
        <f aca="false">+B143+1</f>
        <v>37593</v>
      </c>
      <c r="C144" s="416"/>
      <c r="D144" s="416"/>
      <c r="E144" s="416"/>
      <c r="F144" s="416"/>
      <c r="G144" s="416"/>
      <c r="H144" s="416"/>
      <c r="I144" s="417" t="n">
        <f aca="false">SUM(C144:H144)</f>
        <v>0</v>
      </c>
      <c r="K144" s="70"/>
      <c r="L144" s="70"/>
      <c r="M144" s="70"/>
      <c r="N144" s="345"/>
      <c r="O144" s="70"/>
      <c r="P144" s="70"/>
      <c r="Q144" s="70"/>
      <c r="R144" s="70"/>
      <c r="AJ144" s="1"/>
      <c r="AK144" s="1"/>
      <c r="AN144" s="1"/>
      <c r="AO144" s="1"/>
      <c r="AP144" s="1"/>
      <c r="AQ144" s="1"/>
      <c r="AR144" s="1"/>
      <c r="AS144" s="1"/>
      <c r="AT144" s="1"/>
    </row>
    <row r="145" customFormat="false" ht="12.75" hidden="false" customHeight="true" outlineLevel="0" collapsed="false">
      <c r="A145" s="367"/>
      <c r="B145" s="413" t="n">
        <f aca="false">+B144+1</f>
        <v>37594</v>
      </c>
      <c r="C145" s="416"/>
      <c r="D145" s="416"/>
      <c r="E145" s="416"/>
      <c r="F145" s="416"/>
      <c r="G145" s="416"/>
      <c r="H145" s="416"/>
      <c r="I145" s="417" t="n">
        <f aca="false">SUM(C145:H145)</f>
        <v>0</v>
      </c>
      <c r="K145" s="70"/>
      <c r="L145" s="70"/>
      <c r="M145" s="70"/>
      <c r="N145" s="345"/>
      <c r="O145" s="70"/>
      <c r="P145" s="70"/>
      <c r="Q145" s="70"/>
      <c r="R145" s="70"/>
      <c r="AJ145" s="1"/>
      <c r="AK145" s="1"/>
      <c r="AN145" s="1"/>
      <c r="AO145" s="1"/>
      <c r="AP145" s="1"/>
      <c r="AQ145" s="1"/>
      <c r="AR145" s="1"/>
      <c r="AS145" s="1"/>
      <c r="AT145" s="1"/>
    </row>
    <row r="146" customFormat="false" ht="12.75" hidden="false" customHeight="true" outlineLevel="0" collapsed="false">
      <c r="A146" s="367"/>
      <c r="B146" s="413" t="n">
        <f aca="false">+B145+1</f>
        <v>37595</v>
      </c>
      <c r="C146" s="416"/>
      <c r="D146" s="416"/>
      <c r="E146" s="416"/>
      <c r="F146" s="416"/>
      <c r="G146" s="416"/>
      <c r="H146" s="416"/>
      <c r="I146" s="417" t="n">
        <f aca="false">SUM(C146:H146)</f>
        <v>0</v>
      </c>
      <c r="K146" s="70"/>
      <c r="L146" s="70"/>
      <c r="M146" s="70"/>
      <c r="N146" s="345"/>
      <c r="O146" s="70"/>
      <c r="P146" s="70"/>
      <c r="Q146" s="70"/>
      <c r="R146" s="70"/>
      <c r="AJ146" s="1"/>
      <c r="AK146" s="1"/>
      <c r="AN146" s="1"/>
      <c r="AO146" s="1"/>
      <c r="AP146" s="1"/>
      <c r="AQ146" s="1"/>
      <c r="AR146" s="1"/>
      <c r="AS146" s="1"/>
      <c r="AT146" s="1"/>
    </row>
    <row r="147" customFormat="false" ht="12.75" hidden="false" customHeight="true" outlineLevel="0" collapsed="false">
      <c r="A147" s="367"/>
      <c r="B147" s="413" t="n">
        <f aca="false">+B146+1</f>
        <v>37596</v>
      </c>
      <c r="C147" s="416"/>
      <c r="D147" s="416"/>
      <c r="E147" s="416"/>
      <c r="F147" s="416"/>
      <c r="G147" s="416"/>
      <c r="H147" s="416"/>
      <c r="I147" s="417" t="n">
        <f aca="false">SUM(C147:H147)</f>
        <v>0</v>
      </c>
      <c r="K147" s="70"/>
      <c r="L147" s="70"/>
      <c r="M147" s="70"/>
      <c r="N147" s="345"/>
      <c r="O147" s="70"/>
      <c r="P147" s="70"/>
      <c r="Q147" s="70"/>
      <c r="R147" s="70"/>
      <c r="AJ147" s="1"/>
      <c r="AK147" s="1"/>
      <c r="AN147" s="1"/>
      <c r="AO147" s="1"/>
      <c r="AP147" s="1"/>
      <c r="AQ147" s="1"/>
      <c r="AR147" s="1"/>
      <c r="AS147" s="1"/>
      <c r="AT147" s="1"/>
    </row>
    <row r="148" customFormat="false" ht="12.75" hidden="false" customHeight="true" outlineLevel="0" collapsed="false">
      <c r="A148" s="367"/>
      <c r="B148" s="413" t="n">
        <f aca="false">+B147+1</f>
        <v>37597</v>
      </c>
      <c r="C148" s="416"/>
      <c r="D148" s="416"/>
      <c r="E148" s="416"/>
      <c r="F148" s="416"/>
      <c r="G148" s="416"/>
      <c r="H148" s="416"/>
      <c r="I148" s="417" t="n">
        <f aca="false">SUM(C148:H148)</f>
        <v>0</v>
      </c>
      <c r="K148" s="70"/>
      <c r="L148" s="70"/>
      <c r="M148" s="70"/>
      <c r="N148" s="345"/>
      <c r="O148" s="70"/>
      <c r="P148" s="70"/>
      <c r="Q148" s="70"/>
      <c r="R148" s="70"/>
      <c r="AJ148" s="1"/>
      <c r="AK148" s="1"/>
      <c r="AN148" s="1"/>
      <c r="AO148" s="1"/>
      <c r="AP148" s="1"/>
      <c r="AQ148" s="1"/>
      <c r="AR148" s="1"/>
      <c r="AS148" s="1"/>
      <c r="AT148" s="1"/>
    </row>
    <row r="149" customFormat="false" ht="12.75" hidden="false" customHeight="true" outlineLevel="0" collapsed="false">
      <c r="A149" s="367"/>
      <c r="B149" s="413" t="n">
        <f aca="false">+B148+1</f>
        <v>37598</v>
      </c>
      <c r="C149" s="416"/>
      <c r="D149" s="416"/>
      <c r="E149" s="416"/>
      <c r="F149" s="416"/>
      <c r="G149" s="416"/>
      <c r="H149" s="416"/>
      <c r="I149" s="417" t="n">
        <f aca="false">SUM(C149:H149)</f>
        <v>0</v>
      </c>
      <c r="K149" s="70"/>
      <c r="L149" s="70"/>
      <c r="M149" s="70"/>
      <c r="N149" s="345"/>
      <c r="O149" s="70"/>
      <c r="P149" s="70"/>
      <c r="Q149" s="70"/>
      <c r="R149" s="70"/>
      <c r="AJ149" s="1"/>
      <c r="AK149" s="1"/>
      <c r="AN149" s="1"/>
      <c r="AO149" s="1"/>
      <c r="AP149" s="1"/>
      <c r="AQ149" s="1"/>
      <c r="AR149" s="1"/>
      <c r="AS149" s="1"/>
      <c r="AT149" s="1"/>
    </row>
    <row r="150" customFormat="false" ht="12.75" hidden="false" customHeight="true" outlineLevel="0" collapsed="false">
      <c r="A150" s="367"/>
      <c r="B150" s="413" t="n">
        <f aca="false">+B149+1</f>
        <v>37599</v>
      </c>
      <c r="C150" s="416"/>
      <c r="D150" s="416"/>
      <c r="E150" s="416"/>
      <c r="F150" s="416"/>
      <c r="G150" s="416"/>
      <c r="H150" s="416"/>
      <c r="I150" s="417" t="n">
        <f aca="false">SUM(C150:H150)</f>
        <v>0</v>
      </c>
      <c r="K150" s="70"/>
      <c r="L150" s="70"/>
      <c r="M150" s="70"/>
      <c r="N150" s="345"/>
      <c r="O150" s="70"/>
      <c r="P150" s="70"/>
      <c r="Q150" s="70"/>
      <c r="R150" s="70"/>
      <c r="AJ150" s="1"/>
      <c r="AK150" s="1"/>
      <c r="AN150" s="1"/>
      <c r="AO150" s="1"/>
      <c r="AP150" s="1"/>
      <c r="AQ150" s="1"/>
      <c r="AR150" s="1"/>
      <c r="AS150" s="1"/>
      <c r="AT150" s="1"/>
    </row>
    <row r="151" customFormat="false" ht="12.75" hidden="false" customHeight="true" outlineLevel="0" collapsed="false">
      <c r="A151" s="367"/>
      <c r="B151" s="413" t="n">
        <f aca="false">+B150+1</f>
        <v>37600</v>
      </c>
      <c r="C151" s="416"/>
      <c r="D151" s="416"/>
      <c r="E151" s="416"/>
      <c r="F151" s="416"/>
      <c r="G151" s="416"/>
      <c r="H151" s="416"/>
      <c r="I151" s="417" t="n">
        <f aca="false">SUM(C151:H151)</f>
        <v>0</v>
      </c>
      <c r="K151" s="70"/>
      <c r="L151" s="70"/>
      <c r="M151" s="70"/>
      <c r="N151" s="345"/>
      <c r="O151" s="70"/>
      <c r="P151" s="70"/>
      <c r="Q151" s="70"/>
      <c r="R151" s="70"/>
      <c r="AJ151" s="1"/>
      <c r="AK151" s="1"/>
      <c r="AN151" s="1"/>
      <c r="AO151" s="1"/>
      <c r="AP151" s="1"/>
      <c r="AQ151" s="1"/>
      <c r="AR151" s="1"/>
      <c r="AS151" s="1"/>
      <c r="AT151" s="1"/>
    </row>
    <row r="152" customFormat="false" ht="12.75" hidden="false" customHeight="true" outlineLevel="0" collapsed="false">
      <c r="A152" s="367"/>
      <c r="B152" s="413" t="n">
        <f aca="false">+B151+1</f>
        <v>37601</v>
      </c>
      <c r="C152" s="416"/>
      <c r="D152" s="416"/>
      <c r="E152" s="416"/>
      <c r="F152" s="416"/>
      <c r="G152" s="416"/>
      <c r="H152" s="416"/>
      <c r="I152" s="417" t="n">
        <f aca="false">SUM(C152:H152)</f>
        <v>0</v>
      </c>
      <c r="K152" s="70"/>
      <c r="L152" s="70"/>
      <c r="M152" s="70"/>
      <c r="N152" s="345"/>
      <c r="O152" s="70"/>
      <c r="P152" s="70"/>
      <c r="Q152" s="70"/>
      <c r="R152" s="70"/>
      <c r="AJ152" s="1"/>
      <c r="AK152" s="1"/>
      <c r="AN152" s="1"/>
      <c r="AO152" s="1"/>
      <c r="AP152" s="1"/>
      <c r="AQ152" s="1"/>
      <c r="AR152" s="1"/>
      <c r="AS152" s="1"/>
      <c r="AT152" s="1"/>
    </row>
    <row r="153" customFormat="false" ht="12.75" hidden="false" customHeight="true" outlineLevel="0" collapsed="false">
      <c r="A153" s="367"/>
      <c r="B153" s="413" t="n">
        <f aca="false">+B152+1</f>
        <v>37602</v>
      </c>
      <c r="C153" s="416"/>
      <c r="D153" s="416"/>
      <c r="E153" s="416"/>
      <c r="F153" s="416"/>
      <c r="G153" s="416"/>
      <c r="H153" s="416"/>
      <c r="I153" s="417" t="n">
        <f aca="false">SUM(C153:H153)</f>
        <v>0</v>
      </c>
      <c r="K153" s="70"/>
      <c r="L153" s="70"/>
      <c r="M153" s="70"/>
      <c r="N153" s="345"/>
      <c r="O153" s="70"/>
      <c r="P153" s="70"/>
      <c r="Q153" s="70"/>
      <c r="R153" s="70"/>
      <c r="AJ153" s="1"/>
      <c r="AK153" s="1"/>
      <c r="AN153" s="1"/>
      <c r="AO153" s="1"/>
      <c r="AP153" s="1"/>
      <c r="AQ153" s="1"/>
      <c r="AR153" s="1"/>
      <c r="AS153" s="1"/>
      <c r="AT153" s="1"/>
    </row>
    <row r="154" customFormat="false" ht="12.75" hidden="false" customHeight="true" outlineLevel="0" collapsed="false">
      <c r="A154" s="367"/>
      <c r="B154" s="413" t="n">
        <f aca="false">+B153+1</f>
        <v>37603</v>
      </c>
      <c r="C154" s="416"/>
      <c r="D154" s="416"/>
      <c r="E154" s="416"/>
      <c r="F154" s="416"/>
      <c r="G154" s="416"/>
      <c r="H154" s="416"/>
      <c r="I154" s="417" t="n">
        <f aca="false">SUM(C154:H154)</f>
        <v>0</v>
      </c>
      <c r="K154" s="70"/>
      <c r="L154" s="70"/>
      <c r="M154" s="70"/>
      <c r="N154" s="345"/>
      <c r="O154" s="70"/>
      <c r="P154" s="70"/>
      <c r="Q154" s="70"/>
      <c r="R154" s="70"/>
      <c r="AJ154" s="1"/>
      <c r="AK154" s="1"/>
      <c r="AN154" s="1"/>
      <c r="AO154" s="1"/>
      <c r="AP154" s="1"/>
      <c r="AQ154" s="1"/>
      <c r="AR154" s="1"/>
      <c r="AS154" s="1"/>
      <c r="AT154" s="1"/>
    </row>
    <row r="155" customFormat="false" ht="12.75" hidden="false" customHeight="true" outlineLevel="0" collapsed="false">
      <c r="A155" s="367"/>
      <c r="B155" s="413" t="n">
        <f aca="false">+B154+1</f>
        <v>37604</v>
      </c>
      <c r="C155" s="416"/>
      <c r="D155" s="416"/>
      <c r="E155" s="416"/>
      <c r="F155" s="416"/>
      <c r="G155" s="416"/>
      <c r="H155" s="416"/>
      <c r="I155" s="417" t="n">
        <f aca="false">SUM(C155:H155)</f>
        <v>0</v>
      </c>
      <c r="K155" s="70"/>
      <c r="L155" s="70"/>
      <c r="M155" s="70"/>
      <c r="N155" s="345"/>
      <c r="O155" s="70"/>
      <c r="P155" s="70"/>
      <c r="Q155" s="70"/>
      <c r="R155" s="70"/>
      <c r="AJ155" s="1"/>
      <c r="AK155" s="1"/>
      <c r="AN155" s="1"/>
      <c r="AO155" s="1"/>
      <c r="AP155" s="1"/>
      <c r="AQ155" s="1"/>
      <c r="AR155" s="1"/>
      <c r="AS155" s="1"/>
      <c r="AT155" s="1"/>
    </row>
    <row r="156" customFormat="false" ht="12.75" hidden="false" customHeight="true" outlineLevel="0" collapsed="false">
      <c r="A156" s="367"/>
      <c r="B156" s="413" t="n">
        <f aca="false">+B155+1</f>
        <v>37605</v>
      </c>
      <c r="C156" s="416"/>
      <c r="D156" s="416"/>
      <c r="E156" s="416"/>
      <c r="F156" s="416"/>
      <c r="G156" s="416"/>
      <c r="H156" s="416"/>
      <c r="I156" s="417" t="n">
        <f aca="false">SUM(C156:H156)</f>
        <v>0</v>
      </c>
      <c r="K156" s="70"/>
      <c r="L156" s="70"/>
      <c r="M156" s="70"/>
      <c r="N156" s="345"/>
      <c r="O156" s="70"/>
      <c r="P156" s="70"/>
      <c r="Q156" s="70"/>
      <c r="R156" s="70"/>
      <c r="AJ156" s="1"/>
      <c r="AK156" s="1"/>
      <c r="AN156" s="1"/>
      <c r="AO156" s="1"/>
      <c r="AP156" s="1"/>
      <c r="AQ156" s="1"/>
      <c r="AR156" s="1"/>
      <c r="AS156" s="1"/>
      <c r="AT156" s="1"/>
    </row>
    <row r="157" customFormat="false" ht="12.75" hidden="false" customHeight="true" outlineLevel="0" collapsed="false">
      <c r="A157" s="367"/>
      <c r="B157" s="413" t="n">
        <f aca="false">+B156+1</f>
        <v>37606</v>
      </c>
      <c r="C157" s="416"/>
      <c r="D157" s="416"/>
      <c r="E157" s="416"/>
      <c r="F157" s="416"/>
      <c r="G157" s="416"/>
      <c r="H157" s="416"/>
      <c r="I157" s="417" t="n">
        <f aca="false">SUM(C157:H157)</f>
        <v>0</v>
      </c>
      <c r="K157" s="70"/>
      <c r="L157" s="70"/>
      <c r="M157" s="70"/>
      <c r="N157" s="345"/>
      <c r="O157" s="70"/>
      <c r="P157" s="70"/>
      <c r="Q157" s="70"/>
      <c r="R157" s="70"/>
      <c r="AJ157" s="1"/>
      <c r="AK157" s="1"/>
      <c r="AN157" s="1"/>
      <c r="AO157" s="1"/>
      <c r="AP157" s="1"/>
      <c r="AQ157" s="1"/>
      <c r="AR157" s="1"/>
      <c r="AS157" s="1"/>
      <c r="AT157" s="1"/>
    </row>
    <row r="158" customFormat="false" ht="12.75" hidden="false" customHeight="true" outlineLevel="0" collapsed="false">
      <c r="A158" s="367"/>
      <c r="B158" s="413" t="n">
        <f aca="false">+B157+1</f>
        <v>37607</v>
      </c>
      <c r="C158" s="393"/>
      <c r="D158" s="394"/>
      <c r="E158" s="393"/>
      <c r="F158" s="395"/>
      <c r="G158" s="416"/>
      <c r="H158" s="416"/>
      <c r="I158" s="417" t="n">
        <f aca="false">SUM(C158:H158)</f>
        <v>0</v>
      </c>
      <c r="K158" s="70"/>
      <c r="L158" s="70"/>
      <c r="M158" s="70"/>
      <c r="N158" s="345"/>
      <c r="O158" s="70"/>
      <c r="P158" s="70"/>
      <c r="Q158" s="70"/>
      <c r="R158" s="70"/>
      <c r="AJ158" s="1"/>
      <c r="AK158" s="1"/>
      <c r="AN158" s="1"/>
      <c r="AO158" s="1"/>
      <c r="AP158" s="1"/>
      <c r="AQ158" s="1"/>
      <c r="AR158" s="1"/>
      <c r="AS158" s="1"/>
      <c r="AT158" s="1"/>
    </row>
    <row r="159" customFormat="false" ht="12.75" hidden="false" customHeight="true" outlineLevel="0" collapsed="false">
      <c r="A159" s="367"/>
      <c r="B159" s="413" t="n">
        <f aca="false">+B158+1</f>
        <v>37608</v>
      </c>
      <c r="C159" s="416"/>
      <c r="D159" s="416"/>
      <c r="E159" s="416"/>
      <c r="F159" s="416"/>
      <c r="G159" s="416"/>
      <c r="H159" s="416"/>
      <c r="I159" s="417" t="n">
        <f aca="false">SUM(C159:H159)</f>
        <v>0</v>
      </c>
      <c r="K159" s="70"/>
      <c r="L159" s="70"/>
      <c r="M159" s="70"/>
      <c r="N159" s="345"/>
      <c r="O159" s="70"/>
      <c r="P159" s="70"/>
      <c r="Q159" s="70"/>
      <c r="R159" s="70"/>
      <c r="AJ159" s="1"/>
      <c r="AK159" s="1"/>
      <c r="AN159" s="1"/>
      <c r="AO159" s="1"/>
      <c r="AP159" s="1"/>
      <c r="AQ159" s="1"/>
      <c r="AR159" s="1"/>
      <c r="AS159" s="1"/>
      <c r="AT159" s="1"/>
    </row>
    <row r="160" customFormat="false" ht="12.75" hidden="false" customHeight="true" outlineLevel="0" collapsed="false">
      <c r="A160" s="418"/>
      <c r="B160" s="413" t="n">
        <f aca="false">+B159+1</f>
        <v>37609</v>
      </c>
      <c r="C160" s="393"/>
      <c r="D160" s="394"/>
      <c r="E160" s="393"/>
      <c r="F160" s="395"/>
      <c r="G160" s="419"/>
      <c r="H160" s="403"/>
      <c r="I160" s="417" t="n">
        <f aca="false">SUM(C160:H160)</f>
        <v>0</v>
      </c>
      <c r="K160" s="70"/>
      <c r="L160" s="70"/>
      <c r="M160" s="70"/>
      <c r="N160" s="345"/>
      <c r="O160" s="70"/>
      <c r="P160" s="70"/>
      <c r="Q160" s="70"/>
      <c r="R160" s="70"/>
      <c r="AJ160" s="1"/>
      <c r="AK160" s="1"/>
      <c r="AN160" s="1"/>
      <c r="AO160" s="1"/>
      <c r="AP160" s="1"/>
      <c r="AQ160" s="1"/>
      <c r="AR160" s="1"/>
      <c r="AS160" s="1"/>
      <c r="AT160" s="1"/>
    </row>
    <row r="161" customFormat="false" ht="12.75" hidden="false" customHeight="true" outlineLevel="0" collapsed="false">
      <c r="A161" s="418"/>
      <c r="B161" s="413" t="n">
        <f aca="false">+B160+1</f>
        <v>37610</v>
      </c>
      <c r="C161" s="416"/>
      <c r="D161" s="416"/>
      <c r="E161" s="416"/>
      <c r="F161" s="416"/>
      <c r="G161" s="416"/>
      <c r="H161" s="416"/>
      <c r="I161" s="417" t="n">
        <f aca="false">SUM(C161:H161)</f>
        <v>0</v>
      </c>
      <c r="K161" s="70"/>
      <c r="L161" s="70"/>
      <c r="M161" s="70"/>
      <c r="N161" s="345"/>
      <c r="O161" s="70"/>
      <c r="P161" s="70"/>
      <c r="Q161" s="70"/>
      <c r="R161" s="70"/>
      <c r="AJ161" s="1"/>
      <c r="AK161" s="1"/>
      <c r="AN161" s="1"/>
      <c r="AO161" s="1"/>
      <c r="AP161" s="1"/>
      <c r="AQ161" s="1"/>
      <c r="AR161" s="1"/>
      <c r="AS161" s="1"/>
      <c r="AT161" s="1"/>
    </row>
    <row r="162" customFormat="false" ht="12.75" hidden="false" customHeight="true" outlineLevel="0" collapsed="false">
      <c r="A162" s="418"/>
      <c r="B162" s="413" t="n">
        <f aca="false">+B161+1</f>
        <v>37611</v>
      </c>
      <c r="C162" s="416"/>
      <c r="D162" s="416"/>
      <c r="E162" s="416"/>
      <c r="F162" s="416"/>
      <c r="G162" s="416"/>
      <c r="H162" s="416"/>
      <c r="I162" s="417" t="n">
        <f aca="false">SUM(C162:H162)</f>
        <v>0</v>
      </c>
      <c r="K162" s="70"/>
      <c r="L162" s="70"/>
      <c r="M162" s="70"/>
      <c r="N162" s="345"/>
      <c r="O162" s="70"/>
      <c r="P162" s="70"/>
      <c r="Q162" s="70"/>
      <c r="R162" s="70"/>
      <c r="AJ162" s="1"/>
      <c r="AK162" s="1"/>
      <c r="AN162" s="1"/>
      <c r="AO162" s="1"/>
      <c r="AP162" s="1"/>
      <c r="AQ162" s="1"/>
      <c r="AR162" s="1"/>
      <c r="AS162" s="1"/>
      <c r="AT162" s="1"/>
    </row>
    <row r="163" customFormat="false" ht="12.75" hidden="false" customHeight="true" outlineLevel="0" collapsed="false">
      <c r="A163" s="367"/>
      <c r="B163" s="413" t="n">
        <f aca="false">+B162+1</f>
        <v>37612</v>
      </c>
      <c r="C163" s="416"/>
      <c r="D163" s="416"/>
      <c r="E163" s="416"/>
      <c r="F163" s="416"/>
      <c r="G163" s="416"/>
      <c r="H163" s="416"/>
      <c r="I163" s="417" t="n">
        <f aca="false">SUM(C163:H163)</f>
        <v>0</v>
      </c>
      <c r="K163" s="70"/>
      <c r="L163" s="70"/>
      <c r="M163" s="70"/>
      <c r="N163" s="345"/>
      <c r="O163" s="70"/>
      <c r="P163" s="70"/>
      <c r="Q163" s="70"/>
      <c r="R163" s="70"/>
      <c r="AJ163" s="1"/>
      <c r="AK163" s="1"/>
      <c r="AN163" s="1"/>
      <c r="AO163" s="1"/>
      <c r="AP163" s="1"/>
      <c r="AQ163" s="1"/>
      <c r="AR163" s="1"/>
      <c r="AS163" s="1"/>
      <c r="AT163" s="1"/>
    </row>
    <row r="164" customFormat="false" ht="12.75" hidden="false" customHeight="true" outlineLevel="0" collapsed="false">
      <c r="A164" s="367"/>
      <c r="B164" s="413" t="n">
        <f aca="false">+B163+1</f>
        <v>37613</v>
      </c>
      <c r="C164" s="416"/>
      <c r="D164" s="416"/>
      <c r="E164" s="416"/>
      <c r="F164" s="416"/>
      <c r="G164" s="416"/>
      <c r="H164" s="416"/>
      <c r="I164" s="417" t="n">
        <f aca="false">SUM(C164:H164)</f>
        <v>0</v>
      </c>
      <c r="K164" s="70"/>
      <c r="L164" s="70"/>
      <c r="M164" s="70"/>
      <c r="N164" s="345"/>
      <c r="O164" s="70"/>
      <c r="P164" s="70"/>
      <c r="Q164" s="70"/>
      <c r="R164" s="70"/>
      <c r="AJ164" s="1"/>
      <c r="AK164" s="1"/>
      <c r="AN164" s="1"/>
      <c r="AO164" s="1"/>
      <c r="AP164" s="1"/>
      <c r="AQ164" s="1"/>
      <c r="AR164" s="1"/>
      <c r="AS164" s="1"/>
      <c r="AT164" s="1"/>
    </row>
    <row r="165" customFormat="false" ht="12.75" hidden="false" customHeight="true" outlineLevel="0" collapsed="false">
      <c r="A165" s="420" t="s">
        <v>260</v>
      </c>
      <c r="B165" s="413" t="n">
        <f aca="false">+B164+1</f>
        <v>37614</v>
      </c>
      <c r="C165" s="416"/>
      <c r="D165" s="416"/>
      <c r="E165" s="416"/>
      <c r="F165" s="416"/>
      <c r="G165" s="416"/>
      <c r="H165" s="416"/>
      <c r="I165" s="417" t="n">
        <f aca="false">SUM(C165:H165)</f>
        <v>0</v>
      </c>
      <c r="K165" s="70"/>
      <c r="L165" s="70"/>
      <c r="M165" s="70"/>
      <c r="N165" s="345"/>
      <c r="O165" s="70"/>
      <c r="P165" s="70"/>
      <c r="Q165" s="70"/>
      <c r="R165" s="70"/>
      <c r="AJ165" s="1"/>
      <c r="AK165" s="1"/>
      <c r="AN165" s="1"/>
      <c r="AO165" s="1"/>
      <c r="AP165" s="1"/>
      <c r="AQ165" s="1"/>
      <c r="AR165" s="1"/>
      <c r="AS165" s="1"/>
      <c r="AT165" s="1"/>
    </row>
    <row r="166" customFormat="false" ht="12.75" hidden="false" customHeight="true" outlineLevel="0" collapsed="false">
      <c r="A166" s="421" t="n">
        <v>0</v>
      </c>
      <c r="B166" s="413" t="n">
        <f aca="false">+B165+1</f>
        <v>37615</v>
      </c>
      <c r="C166" s="416"/>
      <c r="D166" s="416"/>
      <c r="E166" s="416"/>
      <c r="F166" s="416"/>
      <c r="G166" s="416"/>
      <c r="H166" s="416"/>
      <c r="I166" s="417" t="n">
        <f aca="false">SUM(C166:H166)</f>
        <v>0</v>
      </c>
      <c r="K166" s="70"/>
      <c r="L166" s="70"/>
      <c r="M166" s="70"/>
      <c r="N166" s="345"/>
      <c r="O166" s="70"/>
      <c r="P166" s="70"/>
      <c r="Q166" s="70"/>
      <c r="R166" s="70"/>
      <c r="AJ166" s="1"/>
      <c r="AK166" s="1"/>
      <c r="AN166" s="1"/>
      <c r="AO166" s="1"/>
      <c r="AP166" s="1"/>
      <c r="AQ166" s="1"/>
      <c r="AR166" s="1"/>
      <c r="AS166" s="1"/>
      <c r="AT166" s="1"/>
    </row>
    <row r="167" customFormat="false" ht="12.75" hidden="false" customHeight="true" outlineLevel="0" collapsed="false">
      <c r="A167" s="418" t="n">
        <f aca="false">SUM(C173:D173)</f>
        <v>0</v>
      </c>
      <c r="B167" s="413" t="n">
        <f aca="false">+B166+1</f>
        <v>37616</v>
      </c>
      <c r="C167" s="416"/>
      <c r="D167" s="416"/>
      <c r="E167" s="416"/>
      <c r="F167" s="416"/>
      <c r="G167" s="416"/>
      <c r="H167" s="416"/>
      <c r="I167" s="417" t="n">
        <f aca="false">SUM(C167:H167)</f>
        <v>0</v>
      </c>
      <c r="K167" s="70"/>
      <c r="L167" s="70"/>
      <c r="M167" s="70"/>
      <c r="N167" s="345"/>
      <c r="O167" s="70"/>
      <c r="P167" s="70"/>
      <c r="Q167" s="70"/>
      <c r="R167" s="70"/>
      <c r="AJ167" s="1"/>
      <c r="AK167" s="1"/>
      <c r="AN167" s="1"/>
      <c r="AO167" s="1"/>
      <c r="AP167" s="1"/>
      <c r="AQ167" s="1"/>
      <c r="AR167" s="1"/>
      <c r="AS167" s="1"/>
      <c r="AT167" s="1"/>
    </row>
    <row r="168" customFormat="false" ht="12.75" hidden="false" customHeight="true" outlineLevel="0" collapsed="false">
      <c r="A168" s="422" t="n">
        <f aca="false">+A166-A167</f>
        <v>0</v>
      </c>
      <c r="B168" s="413" t="n">
        <f aca="false">+B167+1</f>
        <v>37617</v>
      </c>
      <c r="C168" s="416"/>
      <c r="D168" s="416"/>
      <c r="E168" s="416"/>
      <c r="F168" s="416"/>
      <c r="G168" s="416"/>
      <c r="H168" s="416"/>
      <c r="I168" s="417" t="n">
        <f aca="false">SUM(C168:H168)</f>
        <v>0</v>
      </c>
      <c r="K168" s="70"/>
      <c r="L168" s="70"/>
      <c r="M168" s="70"/>
      <c r="N168" s="345"/>
      <c r="O168" s="70"/>
      <c r="P168" s="70"/>
      <c r="Q168" s="70"/>
      <c r="R168" s="70"/>
      <c r="AJ168" s="1"/>
      <c r="AK168" s="1"/>
      <c r="AN168" s="1"/>
      <c r="AO168" s="1"/>
      <c r="AP168" s="1"/>
      <c r="AQ168" s="1"/>
      <c r="AR168" s="1"/>
      <c r="AS168" s="1"/>
      <c r="AT168" s="1"/>
    </row>
    <row r="169" customFormat="false" ht="12.75" hidden="false" customHeight="true" outlineLevel="0" collapsed="false">
      <c r="A169" s="367"/>
      <c r="B169" s="413" t="n">
        <f aca="false">+B168+1</f>
        <v>37618</v>
      </c>
      <c r="C169" s="416"/>
      <c r="D169" s="416"/>
      <c r="E169" s="416"/>
      <c r="F169" s="416"/>
      <c r="G169" s="416"/>
      <c r="H169" s="416"/>
      <c r="I169" s="417" t="n">
        <f aca="false">SUM(C169:H169)</f>
        <v>0</v>
      </c>
      <c r="K169" s="70"/>
      <c r="L169" s="70"/>
      <c r="M169" s="70"/>
      <c r="N169" s="345"/>
      <c r="O169" s="70"/>
      <c r="P169" s="70"/>
      <c r="Q169" s="70"/>
      <c r="R169" s="70"/>
      <c r="AJ169" s="1"/>
      <c r="AK169" s="1"/>
      <c r="AN169" s="1"/>
      <c r="AO169" s="1"/>
      <c r="AP169" s="1"/>
      <c r="AQ169" s="1"/>
      <c r="AR169" s="1"/>
      <c r="AS169" s="1"/>
      <c r="AT169" s="1"/>
    </row>
    <row r="170" customFormat="false" ht="12.75" hidden="false" customHeight="true" outlineLevel="0" collapsed="false">
      <c r="A170" s="367"/>
      <c r="B170" s="413" t="n">
        <f aca="false">+B169+1</f>
        <v>37619</v>
      </c>
      <c r="C170" s="416"/>
      <c r="D170" s="416"/>
      <c r="E170" s="416"/>
      <c r="F170" s="416"/>
      <c r="G170" s="416"/>
      <c r="H170" s="304"/>
      <c r="I170" s="417" t="n">
        <f aca="false">SUM(C170:H170)</f>
        <v>0</v>
      </c>
      <c r="K170" s="70"/>
      <c r="L170" s="70"/>
      <c r="M170" s="70"/>
      <c r="N170" s="345"/>
      <c r="O170" s="70"/>
      <c r="P170" s="70"/>
      <c r="Q170" s="70"/>
      <c r="R170" s="70"/>
      <c r="AJ170" s="1"/>
      <c r="AK170" s="1"/>
      <c r="AN170" s="1"/>
      <c r="AO170" s="1"/>
      <c r="AP170" s="1"/>
      <c r="AQ170" s="1"/>
      <c r="AR170" s="1"/>
      <c r="AS170" s="1"/>
      <c r="AT170" s="1"/>
    </row>
    <row r="171" customFormat="false" ht="12.75" hidden="false" customHeight="true" outlineLevel="0" collapsed="false">
      <c r="A171" s="367"/>
      <c r="B171" s="413" t="n">
        <f aca="false">+B170+1</f>
        <v>37620</v>
      </c>
      <c r="C171" s="416"/>
      <c r="D171" s="416"/>
      <c r="E171" s="416"/>
      <c r="F171" s="416"/>
      <c r="G171" s="416"/>
      <c r="H171" s="304"/>
      <c r="I171" s="417" t="n">
        <f aca="false">SUM(C171:H171)</f>
        <v>0</v>
      </c>
      <c r="K171" s="70"/>
      <c r="L171" s="70"/>
      <c r="M171" s="70"/>
      <c r="N171" s="345"/>
      <c r="O171" s="70"/>
      <c r="P171" s="70"/>
      <c r="Q171" s="70"/>
      <c r="R171" s="70"/>
      <c r="AJ171" s="1"/>
      <c r="AK171" s="1"/>
      <c r="AN171" s="1"/>
      <c r="AO171" s="1"/>
      <c r="AP171" s="1"/>
      <c r="AQ171" s="1"/>
      <c r="AR171" s="1"/>
      <c r="AS171" s="1"/>
      <c r="AT171" s="1"/>
    </row>
    <row r="172" customFormat="false" ht="12.75" hidden="false" customHeight="true" outlineLevel="0" collapsed="false">
      <c r="A172" s="367"/>
      <c r="B172" s="413" t="n">
        <f aca="false">+B171+1</f>
        <v>37621</v>
      </c>
      <c r="C172" s="423"/>
      <c r="D172" s="424"/>
      <c r="E172" s="424"/>
      <c r="F172" s="424"/>
      <c r="G172" s="423"/>
      <c r="H172" s="425"/>
      <c r="I172" s="426" t="n">
        <f aca="false">SUM(C172:H172)</f>
        <v>0</v>
      </c>
      <c r="K172" s="70"/>
      <c r="L172" s="70"/>
      <c r="M172" s="70"/>
      <c r="N172" s="345"/>
      <c r="O172" s="70"/>
      <c r="P172" s="70"/>
      <c r="Q172" s="70"/>
      <c r="R172" s="70"/>
      <c r="AJ172" s="1"/>
      <c r="AK172" s="1"/>
      <c r="AN172" s="1"/>
      <c r="AO172" s="1"/>
      <c r="AP172" s="1"/>
      <c r="AQ172" s="1"/>
      <c r="AR172" s="1"/>
      <c r="AS172" s="1"/>
      <c r="AT172" s="1"/>
    </row>
    <row r="173" customFormat="false" ht="12.75" hidden="false" customHeight="true" outlineLevel="0" collapsed="false">
      <c r="A173" s="367"/>
      <c r="B173" s="427" t="s">
        <v>261</v>
      </c>
      <c r="C173" s="407" t="n">
        <f aca="false">SUM(C142:C172)</f>
        <v>0</v>
      </c>
      <c r="D173" s="407" t="n">
        <f aca="false">SUM(D142:D172)</f>
        <v>0</v>
      </c>
      <c r="E173" s="407" t="n">
        <f aca="false">SUM(E142:E172)</f>
        <v>0</v>
      </c>
      <c r="F173" s="407" t="n">
        <f aca="false">SUM(F142:F172)</f>
        <v>0</v>
      </c>
      <c r="G173" s="407" t="n">
        <f aca="false">SUM(G142:G172)</f>
        <v>0</v>
      </c>
      <c r="H173" s="407" t="n">
        <f aca="false">SUM(H142:H172)</f>
        <v>0</v>
      </c>
      <c r="I173" s="417" t="n">
        <f aca="false">SUM(I142:I172)</f>
        <v>0</v>
      </c>
      <c r="K173" s="70"/>
      <c r="L173" s="70"/>
      <c r="M173" s="70"/>
      <c r="N173" s="345"/>
      <c r="O173" s="70"/>
      <c r="P173" s="70"/>
      <c r="Q173" s="70"/>
      <c r="R173" s="70"/>
      <c r="AJ173" s="1"/>
      <c r="AK173" s="1"/>
      <c r="AN173" s="1"/>
      <c r="AO173" s="1"/>
      <c r="AP173" s="1"/>
      <c r="AQ173" s="1"/>
      <c r="AR173" s="1"/>
      <c r="AS173" s="1"/>
      <c r="AT173" s="1"/>
    </row>
    <row r="174" customFormat="false" ht="12.75" hidden="false" customHeight="true" outlineLevel="0" collapsed="false">
      <c r="A174" s="367"/>
      <c r="B174" s="427" t="s">
        <v>127</v>
      </c>
      <c r="C174" s="428"/>
      <c r="D174" s="135"/>
      <c r="E174" s="407"/>
      <c r="F174" s="135"/>
      <c r="G174" s="135"/>
      <c r="H174" s="135"/>
      <c r="I174" s="429"/>
      <c r="K174" s="70"/>
      <c r="L174" s="70"/>
      <c r="M174" s="70"/>
      <c r="N174" s="345"/>
      <c r="O174" s="70"/>
      <c r="P174" s="70"/>
      <c r="Q174" s="70"/>
      <c r="R174" s="70"/>
      <c r="AJ174" s="1"/>
      <c r="AK174" s="1"/>
      <c r="AN174" s="1"/>
      <c r="AO174" s="1"/>
      <c r="AP174" s="1"/>
      <c r="AQ174" s="1"/>
      <c r="AR174" s="1"/>
      <c r="AS174" s="1"/>
      <c r="AT174" s="1"/>
    </row>
    <row r="175" customFormat="false" ht="12.75" hidden="false" customHeight="true" outlineLevel="0" collapsed="false">
      <c r="A175" s="430"/>
      <c r="B175" s="431"/>
      <c r="C175" s="432"/>
      <c r="D175" s="432"/>
      <c r="E175" s="432"/>
      <c r="F175" s="433"/>
      <c r="G175" s="432"/>
      <c r="H175" s="432"/>
      <c r="I175" s="434"/>
      <c r="K175" s="70"/>
      <c r="L175" s="70"/>
      <c r="M175" s="70"/>
      <c r="N175" s="345"/>
      <c r="O175" s="70"/>
      <c r="P175" s="70"/>
      <c r="Q175" s="70"/>
      <c r="R175" s="70"/>
      <c r="AJ175" s="1"/>
      <c r="AK175" s="1"/>
      <c r="AN175" s="1"/>
      <c r="AO175" s="1"/>
      <c r="AP175" s="1"/>
      <c r="AQ175" s="1"/>
      <c r="AR175" s="1"/>
      <c r="AS175" s="1"/>
      <c r="AT175" s="1"/>
    </row>
    <row r="176" customFormat="false" ht="12.75" hidden="false" customHeight="true" outlineLevel="0" collapsed="false">
      <c r="A176" s="435"/>
      <c r="B176" s="27"/>
      <c r="C176" s="23"/>
      <c r="D176" s="23"/>
      <c r="E176" s="23"/>
      <c r="F176" s="436"/>
      <c r="G176" s="23"/>
      <c r="H176" s="23"/>
      <c r="I176" s="23"/>
      <c r="K176" s="70"/>
      <c r="L176" s="70"/>
      <c r="M176" s="70"/>
      <c r="N176" s="345"/>
      <c r="O176" s="70"/>
      <c r="P176" s="70"/>
      <c r="Q176" s="70"/>
      <c r="R176" s="70"/>
      <c r="AJ176" s="1"/>
      <c r="AK176" s="1"/>
      <c r="AN176" s="1"/>
      <c r="AO176" s="1"/>
      <c r="AP176" s="1"/>
      <c r="AQ176" s="1"/>
      <c r="AR176" s="1"/>
      <c r="AS176" s="1"/>
      <c r="AT176" s="1"/>
    </row>
    <row r="177" customFormat="false" ht="12.75" hidden="false" customHeight="true" outlineLevel="0" collapsed="false">
      <c r="A177" s="9"/>
      <c r="B177" s="437"/>
      <c r="C177" s="438"/>
      <c r="D177" s="438"/>
      <c r="E177" s="9"/>
      <c r="F177" s="438"/>
      <c r="G177" s="70"/>
      <c r="H177" s="70"/>
      <c r="I177" s="70"/>
      <c r="K177" s="70"/>
      <c r="L177" s="70"/>
      <c r="M177" s="70"/>
      <c r="N177" s="345"/>
      <c r="O177" s="70"/>
      <c r="P177" s="70"/>
      <c r="Q177" s="70"/>
      <c r="R177" s="70"/>
      <c r="AJ177" s="1"/>
      <c r="AK177" s="1"/>
      <c r="AN177" s="1"/>
      <c r="AO177" s="1"/>
      <c r="AP177" s="1"/>
      <c r="AQ177" s="1"/>
      <c r="AR177" s="1"/>
      <c r="AS177" s="1"/>
      <c r="AT177" s="1"/>
    </row>
    <row r="178" customFormat="false" ht="12.75" hidden="false" customHeight="true" outlineLevel="0" collapsed="false">
      <c r="A178" s="9"/>
      <c r="B178" s="439"/>
      <c r="C178" s="440"/>
      <c r="D178" s="437"/>
      <c r="E178" s="9"/>
      <c r="F178" s="441"/>
      <c r="G178" s="70"/>
      <c r="H178" s="70"/>
      <c r="I178" s="70"/>
      <c r="K178" s="70"/>
      <c r="L178" s="70"/>
      <c r="M178" s="70"/>
      <c r="N178" s="345"/>
      <c r="O178" s="70"/>
      <c r="P178" s="70"/>
      <c r="Q178" s="70"/>
      <c r="R178" s="70"/>
      <c r="AJ178" s="1"/>
      <c r="AK178" s="1"/>
      <c r="AN178" s="1"/>
      <c r="AO178" s="1"/>
      <c r="AP178" s="1"/>
      <c r="AQ178" s="1"/>
      <c r="AR178" s="1"/>
      <c r="AS178" s="1"/>
      <c r="AT178" s="1"/>
    </row>
    <row r="179" customFormat="false" ht="12.75" hidden="false" customHeight="true" outlineLevel="0" collapsed="false">
      <c r="A179" s="9"/>
      <c r="B179" s="439"/>
      <c r="C179" s="440"/>
      <c r="D179" s="437"/>
      <c r="E179" s="9"/>
      <c r="F179" s="437"/>
      <c r="G179" s="70"/>
      <c r="H179" s="70"/>
      <c r="I179" s="70"/>
      <c r="K179" s="70"/>
      <c r="L179" s="70"/>
      <c r="M179" s="70"/>
      <c r="N179" s="345"/>
      <c r="O179" s="70"/>
      <c r="P179" s="70"/>
      <c r="Q179" s="70"/>
      <c r="R179" s="70"/>
      <c r="AJ179" s="1"/>
      <c r="AK179" s="1"/>
      <c r="AN179" s="1"/>
      <c r="AO179" s="1"/>
      <c r="AP179" s="1"/>
      <c r="AQ179" s="1"/>
      <c r="AR179" s="1"/>
      <c r="AS179" s="1"/>
      <c r="AT179" s="1"/>
    </row>
    <row r="180" customFormat="false" ht="12.75" hidden="false" customHeight="true" outlineLevel="0" collapsed="false">
      <c r="A180" s="9"/>
      <c r="B180" s="439"/>
      <c r="C180" s="437"/>
      <c r="D180" s="437"/>
      <c r="E180" s="9"/>
      <c r="F180" s="437"/>
      <c r="G180" s="70"/>
      <c r="H180" s="70"/>
      <c r="I180" s="70"/>
      <c r="K180" s="70"/>
      <c r="L180" s="70"/>
      <c r="M180" s="70"/>
      <c r="N180" s="345"/>
      <c r="O180" s="70"/>
      <c r="P180" s="70"/>
      <c r="Q180" s="70"/>
      <c r="R180" s="70"/>
      <c r="AJ180" s="1"/>
      <c r="AK180" s="1"/>
      <c r="AN180" s="1"/>
      <c r="AO180" s="1"/>
      <c r="AP180" s="1"/>
      <c r="AQ180" s="1"/>
      <c r="AR180" s="1"/>
      <c r="AS180" s="1"/>
      <c r="AT180" s="1"/>
    </row>
    <row r="181" customFormat="false" ht="12.75" hidden="false" customHeight="true" outlineLevel="0" collapsed="false">
      <c r="A181" s="9"/>
      <c r="B181" s="439"/>
      <c r="C181" s="437"/>
      <c r="D181" s="437"/>
      <c r="E181" s="9"/>
      <c r="F181" s="437"/>
      <c r="G181" s="70"/>
      <c r="H181" s="70"/>
      <c r="I181" s="70"/>
      <c r="K181" s="70"/>
      <c r="L181" s="70"/>
      <c r="M181" s="70"/>
      <c r="N181" s="345"/>
      <c r="O181" s="70"/>
      <c r="P181" s="70"/>
      <c r="Q181" s="70"/>
      <c r="R181" s="70"/>
      <c r="AJ181" s="1"/>
      <c r="AK181" s="1"/>
      <c r="AN181" s="1"/>
      <c r="AO181" s="1"/>
      <c r="AP181" s="1"/>
      <c r="AQ181" s="1"/>
      <c r="AR181" s="1"/>
      <c r="AS181" s="1"/>
      <c r="AT181" s="1"/>
    </row>
    <row r="182" customFormat="false" ht="12.75" hidden="false" customHeight="true" outlineLevel="0" collapsed="false">
      <c r="A182" s="9"/>
      <c r="B182" s="442"/>
      <c r="C182" s="443"/>
      <c r="D182" s="443"/>
      <c r="E182" s="9"/>
      <c r="F182" s="443"/>
      <c r="G182" s="70"/>
      <c r="H182" s="70"/>
      <c r="I182" s="70"/>
      <c r="K182" s="70"/>
      <c r="L182" s="70"/>
      <c r="M182" s="70"/>
      <c r="N182" s="345"/>
      <c r="O182" s="70"/>
      <c r="P182" s="70"/>
      <c r="Q182" s="70"/>
      <c r="R182" s="70"/>
      <c r="AJ182" s="1"/>
      <c r="AK182" s="1"/>
      <c r="AN182" s="1"/>
      <c r="AO182" s="1"/>
      <c r="AP182" s="1"/>
      <c r="AQ182" s="1"/>
      <c r="AR182" s="1"/>
      <c r="AS182" s="1"/>
      <c r="AT182" s="1"/>
    </row>
    <row r="183" customFormat="false" ht="12.75" hidden="false" customHeight="true" outlineLevel="0" collapsed="false">
      <c r="A183" s="9"/>
      <c r="B183" s="9"/>
      <c r="C183" s="9"/>
      <c r="D183" s="9"/>
      <c r="E183" s="9"/>
      <c r="F183" s="9"/>
      <c r="G183" s="70"/>
      <c r="H183" s="70"/>
      <c r="I183" s="70"/>
      <c r="K183" s="70"/>
      <c r="L183" s="70"/>
      <c r="M183" s="70"/>
      <c r="N183" s="345"/>
      <c r="O183" s="70"/>
      <c r="P183" s="70"/>
      <c r="Q183" s="70"/>
      <c r="R183" s="70"/>
      <c r="AJ183" s="1"/>
      <c r="AK183" s="1"/>
      <c r="AN183" s="1"/>
      <c r="AO183" s="1"/>
      <c r="AP183" s="1"/>
      <c r="AQ183" s="1"/>
      <c r="AR183" s="1"/>
      <c r="AS183" s="1"/>
      <c r="AT183" s="1"/>
    </row>
    <row r="184" customFormat="false" ht="12.75" hidden="false" customHeight="true" outlineLevel="0" collapsed="false">
      <c r="A184" s="444"/>
      <c r="B184" s="444"/>
      <c r="C184" s="437"/>
      <c r="D184" s="437"/>
      <c r="E184" s="437"/>
      <c r="F184" s="70"/>
      <c r="K184" s="70"/>
      <c r="L184" s="70"/>
      <c r="M184" s="70"/>
      <c r="N184" s="345"/>
      <c r="O184" s="70"/>
      <c r="P184" s="70"/>
      <c r="Q184" s="70"/>
      <c r="R184" s="70"/>
      <c r="AJ184" s="1"/>
      <c r="AK184" s="1"/>
      <c r="AN184" s="1"/>
      <c r="AO184" s="1"/>
      <c r="AP184" s="1"/>
      <c r="AQ184" s="1"/>
      <c r="AR184" s="1"/>
      <c r="AS184" s="1"/>
      <c r="AT184" s="1"/>
    </row>
    <row r="185" customFormat="false" ht="12.75" hidden="false" customHeight="true" outlineLevel="0" collapsed="false">
      <c r="A185" s="346" t="s">
        <v>262</v>
      </c>
      <c r="B185" s="349"/>
      <c r="C185" s="70"/>
      <c r="D185" s="445" t="s">
        <v>263</v>
      </c>
      <c r="E185" s="445"/>
      <c r="F185" s="445"/>
      <c r="G185" s="445"/>
      <c r="H185" s="445"/>
      <c r="I185" s="445"/>
      <c r="J185" s="445"/>
      <c r="K185" s="345"/>
      <c r="L185" s="70"/>
      <c r="M185" s="70"/>
      <c r="N185" s="70"/>
      <c r="O185" s="70"/>
      <c r="AG185" s="1"/>
      <c r="AH185" s="1"/>
      <c r="AK185" s="1"/>
      <c r="AL185" s="1"/>
      <c r="AM185" s="1"/>
      <c r="AN185" s="1"/>
      <c r="AO185" s="1"/>
      <c r="AP185" s="1"/>
      <c r="AQ185" s="1"/>
    </row>
    <row r="186" customFormat="false" ht="12.75" hidden="false" customHeight="true" outlineLevel="0" collapsed="false">
      <c r="A186" s="446" t="s">
        <v>238</v>
      </c>
      <c r="B186" s="447" t="s">
        <v>264</v>
      </c>
      <c r="D186" s="448" t="s">
        <v>265</v>
      </c>
      <c r="E186" s="449" t="s">
        <v>266</v>
      </c>
      <c r="F186" s="449"/>
      <c r="G186" s="449"/>
      <c r="H186" s="449"/>
      <c r="I186" s="449"/>
      <c r="J186" s="450" t="s">
        <v>264</v>
      </c>
      <c r="K186" s="345"/>
      <c r="L186" s="70"/>
      <c r="M186" s="70"/>
      <c r="N186" s="70"/>
      <c r="O186" s="70"/>
      <c r="AG186" s="1"/>
      <c r="AH186" s="1"/>
      <c r="AK186" s="1"/>
      <c r="AL186" s="1"/>
      <c r="AM186" s="1"/>
      <c r="AN186" s="1"/>
      <c r="AO186" s="1"/>
      <c r="AP186" s="1"/>
      <c r="AQ186" s="1"/>
    </row>
    <row r="187" customFormat="false" ht="12.75" hidden="false" customHeight="true" outlineLevel="0" collapsed="false">
      <c r="A187" s="451" t="s">
        <v>267</v>
      </c>
      <c r="B187" s="452"/>
      <c r="D187" s="453"/>
      <c r="E187" s="454"/>
      <c r="F187" s="454"/>
      <c r="G187" s="70"/>
      <c r="H187" s="1"/>
      <c r="I187" s="455"/>
      <c r="J187" s="456"/>
      <c r="K187" s="345"/>
      <c r="L187" s="70"/>
      <c r="M187" s="70"/>
      <c r="N187" s="70"/>
      <c r="O187" s="70"/>
      <c r="AG187" s="1"/>
      <c r="AH187" s="1"/>
      <c r="AK187" s="1"/>
      <c r="AL187" s="1"/>
      <c r="AM187" s="1"/>
      <c r="AN187" s="1"/>
      <c r="AO187" s="1"/>
      <c r="AP187" s="1"/>
      <c r="AQ187" s="1"/>
    </row>
    <row r="188" customFormat="false" ht="12.75" hidden="false" customHeight="true" outlineLevel="0" collapsed="false">
      <c r="A188" s="457" t="n">
        <v>35079</v>
      </c>
      <c r="B188" s="458"/>
      <c r="D188" s="459"/>
      <c r="E188" s="9"/>
      <c r="F188" s="9"/>
      <c r="G188" s="48"/>
      <c r="H188" s="1"/>
      <c r="I188" s="455"/>
      <c r="J188" s="456"/>
      <c r="K188" s="345"/>
      <c r="L188" s="70"/>
      <c r="M188" s="70"/>
      <c r="N188" s="70"/>
      <c r="O188" s="70"/>
      <c r="AG188" s="1"/>
      <c r="AH188" s="1"/>
      <c r="AK188" s="1"/>
      <c r="AL188" s="1"/>
      <c r="AM188" s="1"/>
      <c r="AN188" s="1"/>
      <c r="AO188" s="1"/>
      <c r="AP188" s="1"/>
      <c r="AQ188" s="1"/>
    </row>
    <row r="189" customFormat="false" ht="12.75" hidden="false" customHeight="true" outlineLevel="0" collapsed="false">
      <c r="A189" s="457" t="n">
        <v>35111</v>
      </c>
      <c r="B189" s="458"/>
      <c r="D189" s="459"/>
      <c r="E189" s="70"/>
      <c r="F189" s="70"/>
      <c r="G189" s="1"/>
      <c r="H189" s="1"/>
      <c r="I189" s="455"/>
      <c r="J189" s="456"/>
      <c r="K189" s="345"/>
      <c r="L189" s="70"/>
      <c r="M189" s="70"/>
      <c r="N189" s="70"/>
      <c r="O189" s="70"/>
      <c r="AG189" s="1"/>
      <c r="AH189" s="1"/>
      <c r="AK189" s="1"/>
      <c r="AL189" s="1"/>
      <c r="AM189" s="1"/>
      <c r="AN189" s="1"/>
      <c r="AO189" s="1"/>
      <c r="AP189" s="1"/>
      <c r="AQ189" s="1"/>
    </row>
    <row r="190" customFormat="false" ht="12.75" hidden="false" customHeight="true" outlineLevel="0" collapsed="false">
      <c r="A190" s="457" t="n">
        <v>35143</v>
      </c>
      <c r="B190" s="458"/>
      <c r="D190" s="459"/>
      <c r="E190" s="70"/>
      <c r="F190" s="70"/>
      <c r="G190" s="1"/>
      <c r="H190" s="1"/>
      <c r="I190" s="460"/>
      <c r="J190" s="461"/>
      <c r="K190" s="345"/>
      <c r="L190" s="70"/>
      <c r="M190" s="70"/>
      <c r="N190" s="70"/>
      <c r="O190" s="70"/>
      <c r="AG190" s="1"/>
      <c r="AH190" s="1"/>
      <c r="AK190" s="1"/>
      <c r="AL190" s="1"/>
      <c r="AM190" s="1"/>
      <c r="AN190" s="1"/>
      <c r="AO190" s="1"/>
      <c r="AP190" s="1"/>
      <c r="AQ190" s="1"/>
    </row>
    <row r="191" customFormat="false" ht="12.75" hidden="false" customHeight="true" outlineLevel="0" collapsed="false">
      <c r="A191" s="457" t="n">
        <v>35175</v>
      </c>
      <c r="B191" s="458"/>
      <c r="D191" s="459"/>
      <c r="E191" s="70"/>
      <c r="F191" s="70"/>
      <c r="G191" s="1"/>
      <c r="H191" s="1"/>
      <c r="I191" s="460"/>
      <c r="J191" s="456"/>
      <c r="K191" s="345"/>
      <c r="L191" s="70"/>
      <c r="M191" s="70"/>
      <c r="N191" s="70"/>
      <c r="O191" s="70"/>
      <c r="AG191" s="1"/>
      <c r="AH191" s="1"/>
      <c r="AK191" s="1"/>
      <c r="AL191" s="1"/>
      <c r="AM191" s="1"/>
      <c r="AN191" s="1"/>
      <c r="AO191" s="1"/>
      <c r="AP191" s="1"/>
      <c r="AQ191" s="1"/>
    </row>
    <row r="192" customFormat="false" ht="12.75" hidden="false" customHeight="true" outlineLevel="0" collapsed="false">
      <c r="A192" s="457" t="n">
        <v>35207</v>
      </c>
      <c r="B192" s="458"/>
      <c r="D192" s="459"/>
      <c r="E192" s="70"/>
      <c r="F192" s="70"/>
      <c r="G192" s="1"/>
      <c r="H192" s="1"/>
      <c r="I192" s="460"/>
      <c r="J192" s="456"/>
      <c r="K192" s="70"/>
      <c r="L192" s="345"/>
      <c r="M192" s="70"/>
      <c r="N192" s="70"/>
      <c r="O192" s="70"/>
      <c r="P192" s="70"/>
      <c r="AH192" s="1"/>
      <c r="AI192" s="1"/>
      <c r="AL192" s="1"/>
      <c r="AM192" s="1"/>
      <c r="AN192" s="1"/>
      <c r="AO192" s="1"/>
      <c r="AP192" s="1"/>
      <c r="AQ192" s="1"/>
    </row>
    <row r="193" customFormat="false" ht="12.75" hidden="false" customHeight="true" outlineLevel="0" collapsed="false">
      <c r="A193" s="457" t="n">
        <v>35239</v>
      </c>
      <c r="B193" s="458"/>
      <c r="D193" s="459"/>
      <c r="E193" s="1"/>
      <c r="F193" s="1"/>
      <c r="G193" s="1"/>
      <c r="H193" s="1"/>
      <c r="I193" s="455"/>
      <c r="J193" s="461"/>
      <c r="K193" s="70"/>
      <c r="L193" s="345"/>
      <c r="M193" s="70"/>
      <c r="N193" s="70"/>
      <c r="O193" s="70"/>
      <c r="P193" s="70"/>
      <c r="AH193" s="1"/>
      <c r="AI193" s="1"/>
      <c r="AL193" s="1"/>
      <c r="AM193" s="1"/>
      <c r="AN193" s="1"/>
      <c r="AO193" s="1"/>
      <c r="AP193" s="1"/>
      <c r="AQ193" s="1"/>
    </row>
    <row r="194" customFormat="false" ht="12.75" hidden="false" customHeight="true" outlineLevel="0" collapsed="false">
      <c r="A194" s="457" t="n">
        <v>35271</v>
      </c>
      <c r="B194" s="458"/>
      <c r="D194" s="459"/>
      <c r="E194" s="70"/>
      <c r="F194" s="70"/>
      <c r="G194" s="1"/>
      <c r="H194" s="1"/>
      <c r="I194" s="460"/>
      <c r="J194" s="461"/>
      <c r="K194" s="70"/>
      <c r="L194" s="345"/>
      <c r="M194" s="70"/>
      <c r="N194" s="70"/>
      <c r="O194" s="70"/>
      <c r="P194" s="70"/>
      <c r="AH194" s="1"/>
      <c r="AI194" s="1"/>
      <c r="AL194" s="1"/>
      <c r="AM194" s="1"/>
      <c r="AN194" s="1"/>
      <c r="AO194" s="1"/>
      <c r="AP194" s="1"/>
      <c r="AQ194" s="1"/>
    </row>
    <row r="195" customFormat="false" ht="12.75" hidden="false" customHeight="true" outlineLevel="0" collapsed="false">
      <c r="A195" s="457" t="n">
        <v>35303</v>
      </c>
      <c r="B195" s="458"/>
      <c r="D195" s="459"/>
      <c r="E195" s="70"/>
      <c r="F195" s="70"/>
      <c r="G195" s="1"/>
      <c r="H195" s="1"/>
      <c r="I195" s="460"/>
      <c r="J195" s="456"/>
      <c r="K195" s="70"/>
      <c r="L195" s="345"/>
      <c r="M195" s="70"/>
      <c r="N195" s="70"/>
      <c r="O195" s="70"/>
      <c r="P195" s="70"/>
      <c r="AH195" s="1"/>
      <c r="AI195" s="1"/>
      <c r="AL195" s="1"/>
      <c r="AM195" s="1"/>
      <c r="AN195" s="1"/>
      <c r="AO195" s="1"/>
      <c r="AP195" s="1"/>
      <c r="AQ195" s="1"/>
    </row>
    <row r="196" customFormat="false" ht="12.75" hidden="false" customHeight="true" outlineLevel="0" collapsed="false">
      <c r="A196" s="457" t="n">
        <v>35335</v>
      </c>
      <c r="B196" s="458"/>
      <c r="D196" s="459"/>
      <c r="E196" s="70"/>
      <c r="F196" s="70"/>
      <c r="G196" s="1"/>
      <c r="H196" s="1"/>
      <c r="I196" s="460"/>
      <c r="J196" s="456"/>
      <c r="AF196" s="70"/>
      <c r="AH196" s="70"/>
      <c r="AI196" s="4"/>
      <c r="AJ196" s="222"/>
      <c r="AK196" s="2"/>
    </row>
    <row r="197" customFormat="false" ht="12.75" hidden="false" customHeight="true" outlineLevel="0" collapsed="false">
      <c r="A197" s="457" t="n">
        <v>35367</v>
      </c>
      <c r="B197" s="458"/>
      <c r="D197" s="459"/>
      <c r="E197" s="70"/>
      <c r="F197" s="70"/>
      <c r="G197" s="1"/>
      <c r="H197" s="1"/>
      <c r="I197" s="460"/>
      <c r="J197" s="456"/>
      <c r="AF197" s="70"/>
      <c r="AH197" s="70"/>
      <c r="AI197" s="4"/>
      <c r="AJ197" s="222"/>
      <c r="AK197" s="2"/>
    </row>
    <row r="198" customFormat="false" ht="12.75" hidden="false" customHeight="true" outlineLevel="0" collapsed="false">
      <c r="A198" s="457" t="n">
        <v>35399</v>
      </c>
      <c r="B198" s="458"/>
      <c r="D198" s="459"/>
      <c r="E198" s="70"/>
      <c r="F198" s="70"/>
      <c r="G198" s="1"/>
      <c r="H198" s="1"/>
      <c r="I198" s="460"/>
      <c r="J198" s="456"/>
      <c r="AF198" s="70"/>
      <c r="AH198" s="70"/>
      <c r="AI198" s="4"/>
      <c r="AJ198" s="222"/>
      <c r="AK198" s="2"/>
    </row>
    <row r="199" customFormat="false" ht="12.75" hidden="false" customHeight="true" outlineLevel="0" collapsed="false">
      <c r="A199" s="457" t="n">
        <v>35430</v>
      </c>
      <c r="B199" s="458"/>
      <c r="D199" s="459"/>
      <c r="E199" s="70"/>
      <c r="F199" s="70"/>
      <c r="G199" s="1"/>
      <c r="H199" s="1"/>
      <c r="I199" s="460"/>
      <c r="J199" s="456"/>
      <c r="AI199" s="1"/>
      <c r="AJ199" s="222"/>
      <c r="AK199" s="2"/>
    </row>
    <row r="200" customFormat="false" ht="12.75" hidden="false" customHeight="true" outlineLevel="0" collapsed="false">
      <c r="A200" s="457" t="n">
        <v>35431</v>
      </c>
      <c r="B200" s="458"/>
      <c r="D200" s="459"/>
      <c r="E200" s="70"/>
      <c r="F200" s="70"/>
      <c r="G200" s="1"/>
      <c r="H200" s="1"/>
      <c r="I200" s="460"/>
      <c r="J200" s="456"/>
      <c r="AG200" s="1"/>
      <c r="AH200" s="9"/>
      <c r="AI200" s="9"/>
      <c r="AJ200" s="1"/>
      <c r="AK200" s="1"/>
    </row>
    <row r="201" customFormat="false" ht="12.75" hidden="false" customHeight="true" outlineLevel="0" collapsed="false">
      <c r="A201" s="457" t="n">
        <v>35462</v>
      </c>
      <c r="B201" s="458"/>
      <c r="D201" s="459"/>
      <c r="E201" s="70"/>
      <c r="F201" s="70"/>
      <c r="G201" s="1"/>
      <c r="H201" s="1"/>
      <c r="I201" s="460"/>
      <c r="J201" s="456"/>
      <c r="K201" s="1"/>
      <c r="L201" s="1"/>
      <c r="M201" s="1"/>
      <c r="N201" s="1"/>
    </row>
    <row r="202" customFormat="false" ht="12.75" hidden="false" customHeight="true" outlineLevel="0" collapsed="false">
      <c r="A202" s="457" t="n">
        <v>35490</v>
      </c>
      <c r="B202" s="458"/>
      <c r="D202" s="459"/>
      <c r="E202" s="70"/>
      <c r="F202" s="70"/>
      <c r="G202" s="1"/>
      <c r="H202" s="1"/>
      <c r="I202" s="460"/>
      <c r="J202" s="456"/>
      <c r="K202" s="1"/>
      <c r="L202" s="1"/>
      <c r="M202" s="1"/>
      <c r="N202" s="1"/>
    </row>
    <row r="203" customFormat="false" ht="12.75" hidden="false" customHeight="true" outlineLevel="0" collapsed="false">
      <c r="A203" s="457" t="n">
        <v>35521</v>
      </c>
      <c r="B203" s="462"/>
      <c r="D203" s="459"/>
      <c r="E203" s="70"/>
      <c r="F203" s="70"/>
      <c r="G203" s="1"/>
      <c r="H203" s="1"/>
      <c r="I203" s="460"/>
      <c r="J203" s="456"/>
      <c r="K203" s="1"/>
      <c r="L203" s="1"/>
      <c r="M203" s="1"/>
      <c r="N203" s="1"/>
    </row>
    <row r="204" customFormat="false" ht="12.75" hidden="false" customHeight="true" outlineLevel="0" collapsed="false">
      <c r="A204" s="457" t="n">
        <v>35551</v>
      </c>
      <c r="B204" s="462"/>
      <c r="D204" s="459"/>
      <c r="E204" s="70"/>
      <c r="F204" s="70"/>
      <c r="G204" s="1"/>
      <c r="H204" s="1"/>
      <c r="I204" s="460"/>
      <c r="J204" s="456"/>
      <c r="K204" s="1"/>
      <c r="L204" s="1"/>
      <c r="M204" s="1"/>
      <c r="N204" s="1"/>
    </row>
    <row r="205" customFormat="false" ht="12.75" hidden="false" customHeight="true" outlineLevel="0" collapsed="false">
      <c r="A205" s="457" t="n">
        <v>35582</v>
      </c>
      <c r="B205" s="462"/>
      <c r="D205" s="459"/>
      <c r="E205" s="70"/>
      <c r="F205" s="70"/>
      <c r="G205" s="1"/>
      <c r="H205" s="1"/>
      <c r="I205" s="460"/>
      <c r="J205" s="456"/>
      <c r="K205" s="1"/>
      <c r="L205" s="1"/>
      <c r="M205" s="1"/>
      <c r="N205" s="1"/>
    </row>
    <row r="206" customFormat="false" ht="12.75" hidden="false" customHeight="true" outlineLevel="0" collapsed="false">
      <c r="A206" s="457" t="n">
        <v>35612</v>
      </c>
      <c r="B206" s="462"/>
      <c r="D206" s="459"/>
      <c r="E206" s="70"/>
      <c r="F206" s="70"/>
      <c r="G206" s="1"/>
      <c r="H206" s="1"/>
      <c r="I206" s="460"/>
      <c r="J206" s="456"/>
      <c r="K206" s="1"/>
      <c r="L206" s="1"/>
      <c r="M206" s="1"/>
      <c r="N206" s="1"/>
    </row>
    <row r="207" customFormat="false" ht="12.75" hidden="false" customHeight="true" outlineLevel="0" collapsed="false">
      <c r="A207" s="457" t="n">
        <v>35643</v>
      </c>
      <c r="B207" s="462"/>
      <c r="D207" s="459"/>
      <c r="E207" s="70"/>
      <c r="F207" s="70"/>
      <c r="G207" s="1"/>
      <c r="H207" s="1"/>
      <c r="I207" s="460"/>
      <c r="J207" s="456"/>
      <c r="K207" s="1"/>
      <c r="L207" s="1"/>
      <c r="M207" s="1"/>
      <c r="N207" s="1"/>
    </row>
    <row r="208" customFormat="false" ht="12.75" hidden="false" customHeight="true" outlineLevel="0" collapsed="false">
      <c r="A208" s="457" t="n">
        <v>35674</v>
      </c>
      <c r="B208" s="462"/>
      <c r="D208" s="459"/>
      <c r="E208" s="70"/>
      <c r="F208" s="70"/>
      <c r="G208" s="1"/>
      <c r="H208" s="1"/>
      <c r="I208" s="460"/>
      <c r="J208" s="456"/>
      <c r="K208" s="1"/>
      <c r="L208" s="1"/>
      <c r="M208" s="1"/>
      <c r="N208" s="1"/>
    </row>
    <row r="209" customFormat="false" ht="12.75" hidden="false" customHeight="true" outlineLevel="0" collapsed="false">
      <c r="A209" s="457" t="n">
        <v>35704</v>
      </c>
      <c r="B209" s="462"/>
      <c r="D209" s="459"/>
      <c r="E209" s="70"/>
      <c r="F209" s="70"/>
      <c r="G209" s="1"/>
      <c r="H209" s="1"/>
      <c r="I209" s="460"/>
      <c r="J209" s="456"/>
      <c r="K209" s="1"/>
      <c r="L209" s="1"/>
      <c r="M209" s="1"/>
      <c r="N209" s="1"/>
    </row>
    <row r="210" customFormat="false" ht="12.75" hidden="false" customHeight="true" outlineLevel="0" collapsed="false">
      <c r="A210" s="457" t="n">
        <v>35735</v>
      </c>
      <c r="B210" s="462"/>
      <c r="D210" s="459"/>
      <c r="E210" s="70"/>
      <c r="F210" s="70"/>
      <c r="G210" s="1"/>
      <c r="H210" s="1"/>
      <c r="I210" s="460"/>
      <c r="J210" s="456"/>
      <c r="K210" s="1"/>
      <c r="L210" s="1"/>
      <c r="M210" s="1"/>
      <c r="N210" s="1"/>
    </row>
    <row r="211" customFormat="false" ht="12.75" hidden="false" customHeight="true" outlineLevel="0" collapsed="false">
      <c r="A211" s="457" t="n">
        <v>35765</v>
      </c>
      <c r="B211" s="462"/>
      <c r="D211" s="459"/>
      <c r="E211" s="70"/>
      <c r="F211" s="70"/>
      <c r="G211" s="1"/>
      <c r="H211" s="1"/>
      <c r="I211" s="460"/>
      <c r="J211" s="456"/>
      <c r="K211" s="1"/>
      <c r="L211" s="1"/>
      <c r="M211" s="1"/>
      <c r="N211" s="1"/>
    </row>
    <row r="212" customFormat="false" ht="12.75" hidden="false" customHeight="true" outlineLevel="0" collapsed="false">
      <c r="A212" s="457" t="n">
        <v>35796</v>
      </c>
      <c r="B212" s="456"/>
      <c r="D212" s="459"/>
      <c r="E212" s="70"/>
      <c r="F212" s="70"/>
      <c r="G212" s="1"/>
      <c r="H212" s="1"/>
      <c r="I212" s="460"/>
      <c r="J212" s="456"/>
      <c r="K212" s="1"/>
      <c r="L212" s="1"/>
      <c r="M212" s="1"/>
      <c r="N212" s="1"/>
    </row>
    <row r="213" customFormat="false" ht="12.75" hidden="false" customHeight="true" outlineLevel="0" collapsed="false">
      <c r="A213" s="457" t="n">
        <v>35827</v>
      </c>
      <c r="B213" s="456" t="n">
        <f aca="false">E87+E88+E99</f>
        <v>0</v>
      </c>
      <c r="D213" s="459"/>
      <c r="E213" s="70"/>
      <c r="F213" s="70"/>
      <c r="G213" s="1"/>
      <c r="H213" s="1"/>
      <c r="I213" s="460"/>
      <c r="J213" s="456"/>
      <c r="K213" s="1"/>
      <c r="L213" s="1"/>
      <c r="M213" s="1"/>
      <c r="N213" s="1"/>
    </row>
    <row r="214" customFormat="false" ht="12.75" hidden="false" customHeight="true" outlineLevel="0" collapsed="false">
      <c r="A214" s="457" t="n">
        <v>35855</v>
      </c>
      <c r="B214" s="456"/>
      <c r="D214" s="459"/>
      <c r="E214" s="70"/>
      <c r="F214" s="70"/>
      <c r="G214" s="1"/>
      <c r="H214" s="1"/>
      <c r="I214" s="460"/>
      <c r="J214" s="456"/>
      <c r="K214" s="1"/>
      <c r="L214" s="1"/>
      <c r="M214" s="1"/>
      <c r="N214" s="1"/>
    </row>
    <row r="215" customFormat="false" ht="12.75" hidden="false" customHeight="true" outlineLevel="0" collapsed="false">
      <c r="A215" s="457" t="n">
        <v>35886</v>
      </c>
      <c r="B215" s="456"/>
      <c r="D215" s="459"/>
      <c r="E215" s="70"/>
      <c r="F215" s="70"/>
      <c r="G215" s="1"/>
      <c r="H215" s="1"/>
      <c r="I215" s="460"/>
      <c r="J215" s="456"/>
      <c r="K215" s="1"/>
      <c r="L215" s="1"/>
      <c r="M215" s="1"/>
      <c r="N215" s="1"/>
    </row>
    <row r="216" customFormat="false" ht="12.75" hidden="false" customHeight="true" outlineLevel="0" collapsed="false">
      <c r="A216" s="457" t="n">
        <v>35916</v>
      </c>
      <c r="B216" s="456"/>
      <c r="D216" s="459"/>
      <c r="E216" s="70"/>
      <c r="F216" s="70"/>
      <c r="G216" s="1"/>
      <c r="H216" s="1"/>
      <c r="I216" s="460"/>
      <c r="J216" s="456"/>
      <c r="K216" s="1"/>
      <c r="L216" s="1"/>
      <c r="M216" s="1"/>
      <c r="N216" s="1"/>
    </row>
    <row r="217" customFormat="false" ht="12.75" hidden="false" customHeight="true" outlineLevel="0" collapsed="false">
      <c r="A217" s="457" t="n">
        <v>35947</v>
      </c>
      <c r="B217" s="456"/>
      <c r="D217" s="459"/>
      <c r="E217" s="70"/>
      <c r="F217" s="70"/>
      <c r="G217" s="1"/>
      <c r="H217" s="1"/>
      <c r="I217" s="460"/>
      <c r="J217" s="456"/>
      <c r="K217" s="1"/>
      <c r="L217" s="1"/>
      <c r="M217" s="1"/>
      <c r="N217" s="1"/>
    </row>
    <row r="218" customFormat="false" ht="12.75" hidden="false" customHeight="true" outlineLevel="0" collapsed="false">
      <c r="A218" s="457"/>
      <c r="B218" s="456"/>
      <c r="D218" s="459"/>
      <c r="E218" s="70"/>
      <c r="F218" s="70"/>
      <c r="G218" s="1"/>
      <c r="H218" s="1"/>
      <c r="I218" s="460"/>
      <c r="J218" s="456"/>
      <c r="K218" s="1"/>
      <c r="L218" s="1"/>
      <c r="M218" s="1"/>
      <c r="N218" s="1"/>
    </row>
    <row r="219" customFormat="false" ht="12.75" hidden="false" customHeight="true" outlineLevel="0" collapsed="false">
      <c r="A219" s="457"/>
      <c r="B219" s="463"/>
      <c r="D219" s="459"/>
      <c r="E219" s="70"/>
      <c r="F219" s="70"/>
      <c r="G219" s="1"/>
      <c r="H219" s="1"/>
      <c r="I219" s="460"/>
      <c r="J219" s="463"/>
      <c r="K219" s="1"/>
      <c r="L219" s="1"/>
      <c r="M219" s="1"/>
      <c r="N219" s="1"/>
    </row>
    <row r="220" customFormat="false" ht="12.75" hidden="false" customHeight="true" outlineLevel="0" collapsed="false">
      <c r="A220" s="464" t="s">
        <v>76</v>
      </c>
      <c r="B220" s="465" t="n">
        <f aca="false">SUM(B187:B219)</f>
        <v>0</v>
      </c>
      <c r="D220" s="466"/>
      <c r="E220" s="70"/>
      <c r="F220" s="70"/>
      <c r="G220" s="1"/>
      <c r="H220" s="1"/>
      <c r="I220" s="467" t="s">
        <v>268</v>
      </c>
      <c r="J220" s="465" t="n">
        <f aca="false">SUM(J187:J219)</f>
        <v>0</v>
      </c>
      <c r="K220" s="1"/>
      <c r="L220" s="1"/>
      <c r="M220" s="1"/>
      <c r="N220" s="1"/>
    </row>
    <row r="221" customFormat="false" ht="12.75" hidden="false" customHeight="true" outlineLevel="0" collapsed="false">
      <c r="A221" s="468"/>
      <c r="B221" s="434"/>
      <c r="D221" s="469"/>
      <c r="E221" s="432"/>
      <c r="F221" s="432"/>
      <c r="G221" s="432"/>
      <c r="H221" s="432"/>
      <c r="I221" s="432"/>
      <c r="J221" s="434"/>
      <c r="K221" s="1"/>
      <c r="L221" s="1"/>
      <c r="M221" s="1"/>
      <c r="N221" s="1"/>
    </row>
    <row r="222" customFormat="false" ht="12.75" hidden="false" customHeight="true" outlineLevel="0" collapsed="false">
      <c r="A222" s="70"/>
      <c r="B222" s="70"/>
      <c r="D222" s="176"/>
      <c r="E222" s="70"/>
      <c r="F222" s="70"/>
      <c r="G222" s="70"/>
      <c r="H222" s="70"/>
      <c r="I222" s="70"/>
      <c r="J222" s="70"/>
      <c r="K222" s="1"/>
      <c r="L222" s="1"/>
      <c r="M222" s="1"/>
      <c r="N222" s="1"/>
    </row>
    <row r="223" customFormat="false" ht="12.75" hidden="false" customHeight="true" outlineLevel="0" collapsed="false">
      <c r="A223" s="70"/>
      <c r="B223" s="70"/>
      <c r="D223" s="176"/>
      <c r="E223" s="70"/>
      <c r="F223" s="70"/>
      <c r="G223" s="70"/>
      <c r="H223" s="70"/>
      <c r="I223" s="70"/>
      <c r="J223" s="70"/>
      <c r="K223" s="1"/>
      <c r="L223" s="1"/>
      <c r="M223" s="1"/>
      <c r="N223" s="1"/>
    </row>
    <row r="224" customFormat="false" ht="12.75" hidden="false" customHeight="true" outlineLevel="0" collapsed="false">
      <c r="A224" s="1"/>
      <c r="B224" s="1"/>
      <c r="C224" s="1"/>
      <c r="D224" s="1"/>
      <c r="E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</row>
    <row r="225" customFormat="false" ht="12.75" hidden="false" customHeight="true" outlineLevel="0" collapsed="false">
      <c r="A225" s="470" t="s">
        <v>269</v>
      </c>
      <c r="B225" s="471"/>
      <c r="C225" s="471"/>
      <c r="D225" s="471"/>
      <c r="E225" s="471"/>
      <c r="F225" s="471"/>
      <c r="G225" s="471"/>
      <c r="H225" s="471"/>
      <c r="I225" s="471"/>
      <c r="J225" s="471"/>
      <c r="K225" s="471"/>
      <c r="L225" s="471"/>
      <c r="M225" s="472"/>
      <c r="N225" s="70"/>
      <c r="P225" s="1"/>
      <c r="Q225" s="1"/>
      <c r="R225" s="1"/>
      <c r="S225" s="1"/>
    </row>
    <row r="226" customFormat="false" ht="12.75" hidden="false" customHeight="true" outlineLevel="0" collapsed="false">
      <c r="A226" s="473" t="s">
        <v>265</v>
      </c>
      <c r="B226" s="474" t="s">
        <v>270</v>
      </c>
      <c r="C226" s="475" t="s">
        <v>271</v>
      </c>
      <c r="D226" s="476" t="s">
        <v>266</v>
      </c>
      <c r="E226" s="476"/>
      <c r="F226" s="476"/>
      <c r="G226" s="476"/>
      <c r="H226" s="476"/>
      <c r="I226" s="476"/>
      <c r="J226" s="476"/>
      <c r="K226" s="476"/>
      <c r="L226" s="476"/>
      <c r="M226" s="477" t="s">
        <v>264</v>
      </c>
      <c r="N226" s="1"/>
      <c r="P226" s="1"/>
      <c r="Q226" s="1"/>
      <c r="R226" s="1"/>
      <c r="S226" s="1"/>
    </row>
    <row r="227" customFormat="false" ht="12.75" hidden="false" customHeight="true" outlineLevel="0" collapsed="false">
      <c r="A227" s="478"/>
      <c r="B227" s="479"/>
      <c r="C227" s="460"/>
      <c r="D227" s="70"/>
      <c r="E227" s="70"/>
      <c r="F227" s="70"/>
      <c r="G227" s="70"/>
      <c r="H227" s="70"/>
      <c r="I227" s="70"/>
      <c r="J227" s="70"/>
      <c r="K227" s="70"/>
      <c r="L227" s="70"/>
      <c r="M227" s="480"/>
      <c r="N227" s="1"/>
      <c r="P227" s="1"/>
      <c r="Q227" s="1"/>
      <c r="R227" s="1"/>
      <c r="S227" s="1"/>
    </row>
    <row r="228" customFormat="false" ht="12.75" hidden="false" customHeight="true" outlineLevel="0" collapsed="false">
      <c r="A228" s="478"/>
      <c r="B228" s="479"/>
      <c r="C228" s="460"/>
      <c r="D228" s="70"/>
      <c r="E228" s="70"/>
      <c r="F228" s="70"/>
      <c r="G228" s="70"/>
      <c r="H228" s="70"/>
      <c r="I228" s="70"/>
      <c r="J228" s="70"/>
      <c r="K228" s="70"/>
      <c r="L228" s="70"/>
      <c r="M228" s="480"/>
      <c r="N228" s="1"/>
      <c r="P228" s="1"/>
      <c r="Q228" s="1"/>
      <c r="R228" s="1"/>
      <c r="S228" s="1"/>
    </row>
    <row r="229" customFormat="false" ht="12.75" hidden="false" customHeight="true" outlineLevel="0" collapsed="false">
      <c r="A229" s="478"/>
      <c r="B229" s="479"/>
      <c r="C229" s="460"/>
      <c r="D229" s="70"/>
      <c r="E229" s="70"/>
      <c r="F229" s="70"/>
      <c r="G229" s="70"/>
      <c r="H229" s="70"/>
      <c r="I229" s="70"/>
      <c r="J229" s="70"/>
      <c r="K229" s="70"/>
      <c r="L229" s="70"/>
      <c r="M229" s="480"/>
      <c r="N229" s="1"/>
      <c r="P229" s="1"/>
      <c r="Q229" s="1"/>
      <c r="R229" s="1"/>
      <c r="S229" s="1"/>
    </row>
    <row r="230" customFormat="false" ht="12.75" hidden="false" customHeight="true" outlineLevel="0" collapsed="false">
      <c r="A230" s="478"/>
      <c r="B230" s="479"/>
      <c r="C230" s="460"/>
      <c r="D230" s="70"/>
      <c r="E230" s="70"/>
      <c r="F230" s="70"/>
      <c r="G230" s="70"/>
      <c r="H230" s="70"/>
      <c r="I230" s="70"/>
      <c r="J230" s="70"/>
      <c r="K230" s="70"/>
      <c r="L230" s="70"/>
      <c r="M230" s="480"/>
      <c r="N230" s="1"/>
      <c r="P230" s="1"/>
      <c r="Q230" s="1"/>
      <c r="R230" s="1"/>
      <c r="S230" s="1"/>
    </row>
    <row r="231" customFormat="false" ht="12.75" hidden="false" customHeight="true" outlineLevel="0" collapsed="false">
      <c r="A231" s="478"/>
      <c r="B231" s="479"/>
      <c r="C231" s="460"/>
      <c r="D231" s="70"/>
      <c r="E231" s="70"/>
      <c r="F231" s="70"/>
      <c r="G231" s="70"/>
      <c r="H231" s="70"/>
      <c r="I231" s="70"/>
      <c r="J231" s="70"/>
      <c r="K231" s="70"/>
      <c r="L231" s="70"/>
      <c r="M231" s="480"/>
      <c r="N231" s="1"/>
      <c r="P231" s="1"/>
      <c r="Q231" s="1"/>
      <c r="R231" s="1"/>
      <c r="S231" s="1"/>
    </row>
    <row r="232" customFormat="false" ht="12.75" hidden="false" customHeight="true" outlineLevel="0" collapsed="false">
      <c r="A232" s="478"/>
      <c r="B232" s="479"/>
      <c r="C232" s="460"/>
      <c r="D232" s="70"/>
      <c r="E232" s="70"/>
      <c r="F232" s="70"/>
      <c r="G232" s="70"/>
      <c r="H232" s="70"/>
      <c r="I232" s="70"/>
      <c r="J232" s="70"/>
      <c r="K232" s="70"/>
      <c r="L232" s="70"/>
      <c r="M232" s="480"/>
      <c r="N232" s="1"/>
    </row>
    <row r="233" customFormat="false" ht="12.75" hidden="false" customHeight="true" outlineLevel="0" collapsed="false">
      <c r="A233" s="478"/>
      <c r="B233" s="479"/>
      <c r="C233" s="460"/>
      <c r="D233" s="70"/>
      <c r="E233" s="70"/>
      <c r="F233" s="70"/>
      <c r="G233" s="70"/>
      <c r="H233" s="70"/>
      <c r="I233" s="70"/>
      <c r="J233" s="70"/>
      <c r="K233" s="70"/>
      <c r="L233" s="70"/>
      <c r="M233" s="480"/>
      <c r="N233" s="1"/>
    </row>
    <row r="234" customFormat="false" ht="12.75" hidden="false" customHeight="true" outlineLevel="0" collapsed="false">
      <c r="A234" s="478"/>
      <c r="B234" s="479"/>
      <c r="C234" s="460"/>
      <c r="D234" s="70"/>
      <c r="E234" s="70"/>
      <c r="F234" s="70"/>
      <c r="G234" s="70"/>
      <c r="H234" s="70"/>
      <c r="I234" s="70"/>
      <c r="J234" s="70"/>
      <c r="K234" s="70"/>
      <c r="L234" s="70"/>
      <c r="M234" s="480"/>
      <c r="N234" s="1"/>
    </row>
    <row r="235" customFormat="false" ht="12.75" hidden="false" customHeight="true" outlineLevel="0" collapsed="false">
      <c r="A235" s="478"/>
      <c r="B235" s="479"/>
      <c r="C235" s="460"/>
      <c r="D235" s="70"/>
      <c r="E235" s="70"/>
      <c r="F235" s="70"/>
      <c r="G235" s="70"/>
      <c r="H235" s="70"/>
      <c r="I235" s="70"/>
      <c r="J235" s="70"/>
      <c r="K235" s="70"/>
      <c r="L235" s="70"/>
      <c r="M235" s="480"/>
      <c r="N235" s="1"/>
    </row>
    <row r="236" customFormat="false" ht="12.75" hidden="false" customHeight="true" outlineLevel="0" collapsed="false">
      <c r="A236" s="478"/>
      <c r="B236" s="479"/>
      <c r="C236" s="460"/>
      <c r="D236" s="70"/>
      <c r="E236" s="70"/>
      <c r="F236" s="70"/>
      <c r="G236" s="70"/>
      <c r="H236" s="70"/>
      <c r="I236" s="70"/>
      <c r="J236" s="70"/>
      <c r="K236" s="70"/>
      <c r="L236" s="70"/>
      <c r="M236" s="480"/>
      <c r="N236" s="1"/>
    </row>
    <row r="237" customFormat="false" ht="12.75" hidden="false" customHeight="true" outlineLevel="0" collapsed="false">
      <c r="A237" s="478"/>
      <c r="B237" s="479"/>
      <c r="C237" s="460"/>
      <c r="D237" s="70"/>
      <c r="E237" s="70"/>
      <c r="F237" s="70"/>
      <c r="G237" s="70"/>
      <c r="H237" s="70"/>
      <c r="I237" s="70"/>
      <c r="J237" s="70"/>
      <c r="K237" s="70"/>
      <c r="L237" s="70"/>
      <c r="M237" s="480"/>
      <c r="N237" s="1"/>
    </row>
    <row r="238" customFormat="false" ht="12.75" hidden="false" customHeight="true" outlineLevel="0" collapsed="false">
      <c r="A238" s="478"/>
      <c r="B238" s="479"/>
      <c r="C238" s="460"/>
      <c r="D238" s="70"/>
      <c r="E238" s="70"/>
      <c r="F238" s="70"/>
      <c r="G238" s="70"/>
      <c r="H238" s="70"/>
      <c r="I238" s="70"/>
      <c r="J238" s="70"/>
      <c r="K238" s="70"/>
      <c r="L238" s="70"/>
      <c r="M238" s="480"/>
      <c r="N238" s="1"/>
    </row>
    <row r="239" customFormat="false" ht="12.75" hidden="false" customHeight="true" outlineLevel="0" collapsed="false">
      <c r="A239" s="478"/>
      <c r="B239" s="479"/>
      <c r="C239" s="460"/>
      <c r="D239" s="70"/>
      <c r="E239" s="70"/>
      <c r="F239" s="70"/>
      <c r="G239" s="70"/>
      <c r="H239" s="70"/>
      <c r="I239" s="70"/>
      <c r="J239" s="70"/>
      <c r="K239" s="70"/>
      <c r="L239" s="70"/>
      <c r="M239" s="480"/>
      <c r="N239" s="1"/>
    </row>
    <row r="240" customFormat="false" ht="12.75" hidden="false" customHeight="true" outlineLevel="0" collapsed="false">
      <c r="A240" s="478"/>
      <c r="B240" s="479"/>
      <c r="C240" s="460"/>
      <c r="D240" s="70"/>
      <c r="E240" s="70"/>
      <c r="F240" s="70"/>
      <c r="G240" s="70"/>
      <c r="H240" s="70"/>
      <c r="I240" s="70"/>
      <c r="J240" s="70"/>
      <c r="K240" s="70"/>
      <c r="L240" s="70"/>
      <c r="M240" s="480"/>
      <c r="N240" s="1"/>
    </row>
    <row r="241" customFormat="false" ht="12.75" hidden="false" customHeight="true" outlineLevel="0" collapsed="false">
      <c r="A241" s="478"/>
      <c r="B241" s="481"/>
      <c r="C241" s="460"/>
      <c r="D241" s="70"/>
      <c r="E241" s="70"/>
      <c r="F241" s="70"/>
      <c r="G241" s="70"/>
      <c r="H241" s="70"/>
      <c r="I241" s="70"/>
      <c r="J241" s="70"/>
      <c r="K241" s="70"/>
      <c r="L241" s="70"/>
      <c r="M241" s="480"/>
      <c r="N241" s="1"/>
    </row>
    <row r="242" customFormat="false" ht="12.75" hidden="false" customHeight="true" outlineLevel="0" collapsed="false">
      <c r="A242" s="478"/>
      <c r="B242" s="481"/>
      <c r="C242" s="460"/>
      <c r="D242" s="70"/>
      <c r="E242" s="70"/>
      <c r="F242" s="70"/>
      <c r="G242" s="70"/>
      <c r="H242" s="70"/>
      <c r="I242" s="70"/>
      <c r="J242" s="70"/>
      <c r="K242" s="70"/>
      <c r="L242" s="70"/>
      <c r="M242" s="480"/>
      <c r="N242" s="1"/>
    </row>
    <row r="243" customFormat="false" ht="12.75" hidden="false" customHeight="true" outlineLevel="0" collapsed="false">
      <c r="A243" s="478"/>
      <c r="B243" s="481"/>
      <c r="C243" s="460"/>
      <c r="D243" s="70"/>
      <c r="E243" s="70"/>
      <c r="F243" s="70"/>
      <c r="G243" s="70"/>
      <c r="H243" s="70"/>
      <c r="I243" s="70"/>
      <c r="J243" s="70"/>
      <c r="K243" s="70"/>
      <c r="L243" s="70"/>
      <c r="M243" s="480"/>
      <c r="N243" s="1"/>
    </row>
    <row r="244" customFormat="false" ht="12.75" hidden="false" customHeight="true" outlineLevel="0" collapsed="false">
      <c r="A244" s="478"/>
      <c r="B244" s="482"/>
      <c r="C244" s="460"/>
      <c r="D244" s="70"/>
      <c r="E244" s="70"/>
      <c r="F244" s="70"/>
      <c r="G244" s="70"/>
      <c r="H244" s="70"/>
      <c r="I244" s="70"/>
      <c r="J244" s="70"/>
      <c r="K244" s="70"/>
      <c r="L244" s="70"/>
      <c r="M244" s="480"/>
      <c r="N244" s="1"/>
    </row>
    <row r="245" customFormat="false" ht="12.75" hidden="false" customHeight="true" outlineLevel="0" collapsed="false">
      <c r="A245" s="478"/>
      <c r="B245" s="482"/>
      <c r="C245" s="460"/>
      <c r="D245" s="70"/>
      <c r="E245" s="70"/>
      <c r="F245" s="70"/>
      <c r="G245" s="70"/>
      <c r="H245" s="70"/>
      <c r="I245" s="70"/>
      <c r="J245" s="70"/>
      <c r="K245" s="70"/>
      <c r="L245" s="70"/>
      <c r="M245" s="480"/>
      <c r="N245" s="1"/>
    </row>
    <row r="246" customFormat="false" ht="12.75" hidden="false" customHeight="true" outlineLevel="0" collapsed="false">
      <c r="A246" s="478"/>
      <c r="B246" s="482"/>
      <c r="C246" s="460"/>
      <c r="D246" s="70"/>
      <c r="E246" s="70"/>
      <c r="F246" s="70"/>
      <c r="G246" s="70"/>
      <c r="H246" s="70"/>
      <c r="I246" s="70"/>
      <c r="J246" s="70"/>
      <c r="K246" s="70"/>
      <c r="L246" s="70"/>
      <c r="M246" s="480"/>
      <c r="N246" s="1"/>
    </row>
    <row r="247" customFormat="false" ht="12.75" hidden="false" customHeight="true" outlineLevel="0" collapsed="false">
      <c r="A247" s="478"/>
      <c r="B247" s="482"/>
      <c r="C247" s="460"/>
      <c r="D247" s="70"/>
      <c r="E247" s="70"/>
      <c r="F247" s="70"/>
      <c r="G247" s="70"/>
      <c r="H247" s="70"/>
      <c r="I247" s="70"/>
      <c r="J247" s="70"/>
      <c r="K247" s="70"/>
      <c r="L247" s="70"/>
      <c r="M247" s="480"/>
      <c r="N247" s="1"/>
    </row>
    <row r="248" customFormat="false" ht="12.75" hidden="false" customHeight="true" outlineLevel="0" collapsed="false">
      <c r="A248" s="478"/>
      <c r="B248" s="482"/>
      <c r="C248" s="460"/>
      <c r="D248" s="70"/>
      <c r="E248" s="70"/>
      <c r="F248" s="70"/>
      <c r="G248" s="70"/>
      <c r="H248" s="70"/>
      <c r="I248" s="70"/>
      <c r="J248" s="70"/>
      <c r="K248" s="70"/>
      <c r="L248" s="70"/>
      <c r="M248" s="480"/>
      <c r="N248" s="1"/>
    </row>
    <row r="249" customFormat="false" ht="12.75" hidden="false" customHeight="true" outlineLevel="0" collapsed="false">
      <c r="A249" s="478"/>
      <c r="B249" s="482"/>
      <c r="C249" s="460"/>
      <c r="D249" s="70"/>
      <c r="E249" s="70"/>
      <c r="F249" s="70"/>
      <c r="G249" s="70"/>
      <c r="H249" s="70"/>
      <c r="I249" s="70"/>
      <c r="J249" s="70"/>
      <c r="K249" s="70"/>
      <c r="L249" s="70"/>
      <c r="M249" s="480"/>
      <c r="N249" s="1"/>
    </row>
    <row r="250" customFormat="false" ht="12.75" hidden="false" customHeight="true" outlineLevel="0" collapsed="false">
      <c r="A250" s="478"/>
      <c r="B250" s="483"/>
      <c r="C250" s="460"/>
      <c r="D250" s="70"/>
      <c r="E250" s="70"/>
      <c r="F250" s="70"/>
      <c r="G250" s="70"/>
      <c r="H250" s="70"/>
      <c r="I250" s="70"/>
      <c r="J250" s="70"/>
      <c r="K250" s="70"/>
      <c r="L250" s="467" t="s">
        <v>272</v>
      </c>
      <c r="M250" s="484" t="n">
        <f aca="false">SUM(M227:M249)</f>
        <v>0</v>
      </c>
      <c r="N250" s="1"/>
    </row>
    <row r="251" customFormat="false" ht="12.75" hidden="false" customHeight="true" outlineLevel="0" collapsed="false">
      <c r="A251" s="430"/>
      <c r="B251" s="432"/>
      <c r="C251" s="432"/>
      <c r="D251" s="432"/>
      <c r="E251" s="432"/>
      <c r="F251" s="432"/>
      <c r="G251" s="432"/>
      <c r="H251" s="432"/>
      <c r="I251" s="432"/>
      <c r="J251" s="432"/>
      <c r="K251" s="432"/>
      <c r="L251" s="432"/>
      <c r="M251" s="434"/>
      <c r="N251" s="1"/>
    </row>
    <row r="252" customFormat="false" ht="12.75" hidden="false" customHeight="true" outlineLevel="0" collapsed="false"/>
    <row r="253" customFormat="false" ht="12.75" hidden="false" customHeight="true" outlineLevel="0" collapsed="false"/>
    <row r="254" customFormat="false" ht="12.75" hidden="false" customHeight="true" outlineLevel="0" collapsed="false">
      <c r="D254" s="1"/>
      <c r="E254" s="1"/>
      <c r="F254" s="1"/>
      <c r="G254" s="213"/>
      <c r="H254" s="213"/>
    </row>
    <row r="255" customFormat="false" ht="12.75" hidden="false" customHeight="true" outlineLevel="0" collapsed="false">
      <c r="A255" s="485" t="s">
        <v>273</v>
      </c>
      <c r="B255" s="486"/>
      <c r="C255" s="486"/>
      <c r="D255" s="486"/>
      <c r="E255" s="486"/>
      <c r="F255" s="487"/>
      <c r="G255" s="213"/>
      <c r="H255" s="213"/>
      <c r="I255" s="213"/>
      <c r="J255" s="213"/>
      <c r="K255" s="213"/>
      <c r="L255" s="213"/>
      <c r="M255" s="213"/>
      <c r="N255" s="213"/>
      <c r="O255" s="213"/>
    </row>
    <row r="256" customFormat="false" ht="12.75" hidden="false" customHeight="true" outlineLevel="0" collapsed="false">
      <c r="A256" s="488" t="s">
        <v>274</v>
      </c>
      <c r="B256" s="489" t="s">
        <v>265</v>
      </c>
      <c r="C256" s="490" t="s">
        <v>270</v>
      </c>
      <c r="D256" s="491" t="s">
        <v>271</v>
      </c>
      <c r="E256" s="491"/>
      <c r="F256" s="492" t="s">
        <v>264</v>
      </c>
      <c r="G256" s="493"/>
      <c r="H256" s="493"/>
      <c r="I256" s="213"/>
      <c r="J256" s="213"/>
      <c r="K256" s="213"/>
      <c r="L256" s="213"/>
      <c r="M256" s="213"/>
      <c r="N256" s="213"/>
      <c r="O256" s="213"/>
    </row>
    <row r="257" customFormat="false" ht="12.75" hidden="false" customHeight="true" outlineLevel="0" collapsed="false">
      <c r="A257" s="494"/>
      <c r="B257" s="165"/>
      <c r="C257" s="495"/>
      <c r="D257" s="70"/>
      <c r="E257" s="496"/>
      <c r="F257" s="497"/>
      <c r="G257" s="493"/>
      <c r="H257" s="493"/>
      <c r="I257" s="493"/>
      <c r="J257" s="493"/>
      <c r="K257" s="493"/>
      <c r="L257" s="493"/>
      <c r="M257" s="493"/>
      <c r="N257" s="493"/>
      <c r="O257" s="493"/>
    </row>
    <row r="258" customFormat="false" ht="12.75" hidden="false" customHeight="true" outlineLevel="0" collapsed="false">
      <c r="A258" s="494"/>
      <c r="B258" s="165"/>
      <c r="C258" s="213"/>
      <c r="D258" s="246"/>
      <c r="E258" s="496"/>
      <c r="F258" s="498"/>
      <c r="G258" s="213"/>
      <c r="H258" s="213"/>
      <c r="I258" s="493"/>
      <c r="J258" s="493"/>
      <c r="K258" s="493"/>
      <c r="L258" s="493"/>
      <c r="M258" s="493"/>
      <c r="N258" s="493"/>
      <c r="O258" s="493"/>
    </row>
    <row r="259" customFormat="false" ht="12.75" hidden="false" customHeight="true" outlineLevel="0" collapsed="false">
      <c r="A259" s="494"/>
      <c r="B259" s="165"/>
      <c r="C259" s="213"/>
      <c r="D259" s="246"/>
      <c r="E259" s="496"/>
      <c r="F259" s="499"/>
      <c r="G259" s="213"/>
      <c r="H259" s="213"/>
      <c r="I259" s="213"/>
      <c r="J259" s="213"/>
      <c r="K259" s="213"/>
      <c r="L259" s="213"/>
      <c r="M259" s="213"/>
      <c r="N259" s="213"/>
      <c r="O259" s="213"/>
    </row>
    <row r="260" customFormat="false" ht="12.75" hidden="false" customHeight="true" outlineLevel="0" collapsed="false">
      <c r="A260" s="494"/>
      <c r="B260" s="165"/>
      <c r="C260" s="213"/>
      <c r="D260" s="246"/>
      <c r="E260" s="496"/>
      <c r="F260" s="499"/>
      <c r="G260" s="213"/>
      <c r="H260" s="213"/>
      <c r="I260" s="213"/>
      <c r="J260" s="213"/>
      <c r="K260" s="213"/>
      <c r="L260" s="213"/>
      <c r="M260" s="213"/>
      <c r="N260" s="213"/>
      <c r="O260" s="213"/>
    </row>
    <row r="261" customFormat="false" ht="12.75" hidden="false" customHeight="true" outlineLevel="0" collapsed="false">
      <c r="A261" s="494"/>
      <c r="B261" s="165"/>
      <c r="C261" s="213"/>
      <c r="D261" s="246"/>
      <c r="E261" s="496"/>
      <c r="F261" s="499"/>
      <c r="G261" s="213"/>
      <c r="H261" s="213"/>
      <c r="I261" s="213"/>
      <c r="J261" s="213"/>
      <c r="K261" s="213"/>
      <c r="L261" s="213"/>
      <c r="M261" s="213"/>
      <c r="N261" s="213"/>
      <c r="O261" s="213"/>
    </row>
    <row r="262" customFormat="false" ht="12.75" hidden="false" customHeight="true" outlineLevel="0" collapsed="false">
      <c r="A262" s="494"/>
      <c r="B262" s="165"/>
      <c r="C262" s="213"/>
      <c r="D262" s="246"/>
      <c r="E262" s="496"/>
      <c r="F262" s="499"/>
      <c r="G262" s="213"/>
      <c r="H262" s="213"/>
      <c r="I262" s="213"/>
      <c r="J262" s="213"/>
      <c r="K262" s="213"/>
      <c r="L262" s="213"/>
      <c r="M262" s="213"/>
      <c r="N262" s="213"/>
      <c r="O262" s="213"/>
    </row>
    <row r="263" customFormat="false" ht="12.75" hidden="false" customHeight="true" outlineLevel="0" collapsed="false">
      <c r="A263" s="494"/>
      <c r="B263" s="165"/>
      <c r="C263" s="213"/>
      <c r="D263" s="246"/>
      <c r="E263" s="496"/>
      <c r="F263" s="499"/>
      <c r="G263" s="213"/>
      <c r="H263" s="213"/>
      <c r="I263" s="213"/>
      <c r="J263" s="213"/>
      <c r="K263" s="213"/>
      <c r="L263" s="213"/>
      <c r="M263" s="213"/>
      <c r="N263" s="213"/>
      <c r="O263" s="213"/>
    </row>
    <row r="264" customFormat="false" ht="12.75" hidden="false" customHeight="true" outlineLevel="0" collapsed="false">
      <c r="A264" s="494"/>
      <c r="B264" s="165"/>
      <c r="C264" s="213"/>
      <c r="D264" s="246"/>
      <c r="E264" s="496"/>
      <c r="F264" s="499"/>
      <c r="G264" s="213"/>
      <c r="H264" s="213"/>
      <c r="I264" s="213"/>
      <c r="J264" s="213"/>
      <c r="K264" s="213"/>
      <c r="L264" s="213"/>
      <c r="M264" s="213"/>
      <c r="N264" s="213"/>
      <c r="O264" s="213"/>
    </row>
    <row r="265" customFormat="false" ht="12.75" hidden="false" customHeight="true" outlineLevel="0" collapsed="false">
      <c r="A265" s="494"/>
      <c r="B265" s="165"/>
      <c r="C265" s="213"/>
      <c r="D265" s="246"/>
      <c r="E265" s="496"/>
      <c r="F265" s="499"/>
      <c r="G265" s="213"/>
      <c r="H265" s="213"/>
      <c r="I265" s="213"/>
      <c r="J265" s="213"/>
      <c r="K265" s="213"/>
      <c r="L265" s="213"/>
      <c r="M265" s="213"/>
      <c r="N265" s="213"/>
      <c r="O265" s="213"/>
    </row>
    <row r="266" customFormat="false" ht="12.75" hidden="false" customHeight="true" outlineLevel="0" collapsed="false">
      <c r="A266" s="494"/>
      <c r="B266" s="165"/>
      <c r="C266" s="213"/>
      <c r="D266" s="246"/>
      <c r="E266" s="496"/>
      <c r="F266" s="499"/>
      <c r="G266" s="213"/>
      <c r="H266" s="213"/>
      <c r="I266" s="213"/>
      <c r="J266" s="213"/>
      <c r="K266" s="213"/>
      <c r="L266" s="213"/>
      <c r="M266" s="213"/>
      <c r="N266" s="213"/>
      <c r="O266" s="213"/>
    </row>
    <row r="267" customFormat="false" ht="12.75" hidden="false" customHeight="true" outlineLevel="0" collapsed="false">
      <c r="A267" s="494"/>
      <c r="B267" s="165"/>
      <c r="C267" s="213"/>
      <c r="D267" s="246"/>
      <c r="E267" s="496"/>
      <c r="F267" s="499"/>
      <c r="G267" s="213"/>
      <c r="H267" s="213"/>
      <c r="I267" s="213"/>
      <c r="J267" s="213"/>
      <c r="K267" s="213"/>
      <c r="L267" s="213"/>
      <c r="M267" s="213"/>
      <c r="N267" s="213"/>
      <c r="O267" s="213"/>
    </row>
    <row r="268" customFormat="false" ht="12.75" hidden="false" customHeight="true" outlineLevel="0" collapsed="false">
      <c r="A268" s="494"/>
      <c r="B268" s="165"/>
      <c r="C268" s="213"/>
      <c r="D268" s="246"/>
      <c r="E268" s="496"/>
      <c r="F268" s="499"/>
      <c r="G268" s="213"/>
      <c r="H268" s="213"/>
      <c r="I268" s="213"/>
      <c r="J268" s="213"/>
      <c r="K268" s="213"/>
      <c r="L268" s="213"/>
      <c r="M268" s="213"/>
      <c r="N268" s="213"/>
      <c r="O268" s="213"/>
    </row>
    <row r="269" customFormat="false" ht="12.75" hidden="false" customHeight="true" outlineLevel="0" collapsed="false">
      <c r="A269" s="494"/>
      <c r="B269" s="165"/>
      <c r="C269" s="213"/>
      <c r="D269" s="246"/>
      <c r="E269" s="496"/>
      <c r="F269" s="499"/>
      <c r="G269" s="213"/>
      <c r="H269" s="213"/>
      <c r="I269" s="213"/>
      <c r="J269" s="213"/>
      <c r="K269" s="213"/>
      <c r="L269" s="213"/>
      <c r="M269" s="213"/>
      <c r="N269" s="213"/>
      <c r="O269" s="213"/>
    </row>
    <row r="270" customFormat="false" ht="12.75" hidden="false" customHeight="true" outlineLevel="0" collapsed="false">
      <c r="A270" s="494"/>
      <c r="B270" s="165"/>
      <c r="C270" s="213"/>
      <c r="D270" s="246"/>
      <c r="E270" s="496"/>
      <c r="F270" s="499"/>
      <c r="G270" s="213"/>
      <c r="H270" s="213"/>
      <c r="I270" s="213"/>
      <c r="J270" s="213"/>
      <c r="K270" s="213"/>
      <c r="L270" s="213"/>
      <c r="M270" s="213"/>
      <c r="N270" s="213"/>
      <c r="O270" s="213"/>
    </row>
    <row r="271" customFormat="false" ht="12.75" hidden="false" customHeight="true" outlineLevel="0" collapsed="false">
      <c r="A271" s="494"/>
      <c r="B271" s="165"/>
      <c r="C271" s="213"/>
      <c r="D271" s="246"/>
      <c r="E271" s="496"/>
      <c r="F271" s="499"/>
      <c r="G271" s="213"/>
      <c r="H271" s="213"/>
      <c r="I271" s="213"/>
      <c r="J271" s="213"/>
      <c r="K271" s="213"/>
      <c r="L271" s="213"/>
      <c r="M271" s="213"/>
      <c r="N271" s="213"/>
      <c r="O271" s="213"/>
    </row>
    <row r="272" customFormat="false" ht="12.75" hidden="false" customHeight="true" outlineLevel="0" collapsed="false">
      <c r="A272" s="494"/>
      <c r="B272" s="165"/>
      <c r="C272" s="213"/>
      <c r="D272" s="246"/>
      <c r="E272" s="496"/>
      <c r="F272" s="499"/>
      <c r="G272" s="213"/>
      <c r="H272" s="213"/>
      <c r="I272" s="213"/>
      <c r="J272" s="213"/>
      <c r="K272" s="213"/>
      <c r="L272" s="213"/>
      <c r="M272" s="213"/>
      <c r="N272" s="213"/>
      <c r="O272" s="213"/>
    </row>
    <row r="273" customFormat="false" ht="12.75" hidden="false" customHeight="true" outlineLevel="0" collapsed="false">
      <c r="A273" s="494"/>
      <c r="B273" s="165"/>
      <c r="C273" s="213"/>
      <c r="D273" s="246"/>
      <c r="E273" s="496"/>
      <c r="F273" s="499"/>
      <c r="G273" s="213"/>
      <c r="H273" s="213"/>
      <c r="I273" s="213"/>
      <c r="J273" s="213"/>
      <c r="K273" s="213"/>
      <c r="L273" s="213"/>
      <c r="M273" s="213"/>
      <c r="N273" s="213"/>
      <c r="O273" s="213"/>
    </row>
    <row r="274" customFormat="false" ht="12.75" hidden="false" customHeight="true" outlineLevel="0" collapsed="false">
      <c r="A274" s="494"/>
      <c r="B274" s="165"/>
      <c r="C274" s="213"/>
      <c r="D274" s="246"/>
      <c r="E274" s="496"/>
      <c r="F274" s="499"/>
      <c r="G274" s="213"/>
      <c r="H274" s="213"/>
      <c r="I274" s="213"/>
      <c r="J274" s="213"/>
      <c r="K274" s="213"/>
      <c r="L274" s="213"/>
      <c r="M274" s="213"/>
      <c r="N274" s="213"/>
      <c r="O274" s="213"/>
    </row>
    <row r="275" customFormat="false" ht="12.75" hidden="false" customHeight="true" outlineLevel="0" collapsed="false">
      <c r="A275" s="494"/>
      <c r="B275" s="165"/>
      <c r="C275" s="213"/>
      <c r="D275" s="213"/>
      <c r="E275" s="467" t="s">
        <v>275</v>
      </c>
      <c r="F275" s="500" t="n">
        <f aca="false">SUM(F257:F274)</f>
        <v>0</v>
      </c>
      <c r="G275" s="213"/>
      <c r="H275" s="213"/>
      <c r="I275" s="213"/>
      <c r="J275" s="213"/>
      <c r="K275" s="213"/>
      <c r="L275" s="213"/>
      <c r="M275" s="213"/>
      <c r="N275" s="213"/>
      <c r="O275" s="213"/>
    </row>
    <row r="276" customFormat="false" ht="12.75" hidden="false" customHeight="true" outlineLevel="0" collapsed="false">
      <c r="A276" s="501"/>
      <c r="B276" s="502"/>
      <c r="C276" s="503"/>
      <c r="D276" s="503"/>
      <c r="E276" s="504"/>
      <c r="F276" s="505"/>
      <c r="I276" s="213"/>
      <c r="J276" s="213"/>
      <c r="K276" s="213"/>
      <c r="L276" s="213"/>
      <c r="M276" s="213"/>
      <c r="N276" s="213"/>
      <c r="O276" s="213"/>
    </row>
    <row r="277" customFormat="false" ht="12.75" hidden="false" customHeight="true" outlineLevel="0" collapsed="false"/>
  </sheetData>
  <mergeCells count="11">
    <mergeCell ref="G6:H6"/>
    <mergeCell ref="F14:I14"/>
    <mergeCell ref="F34:G34"/>
    <mergeCell ref="A67:B67"/>
    <mergeCell ref="A120:B120"/>
    <mergeCell ref="C131:D131"/>
    <mergeCell ref="E131:G131"/>
    <mergeCell ref="D185:J185"/>
    <mergeCell ref="E186:I186"/>
    <mergeCell ref="D226:L226"/>
    <mergeCell ref="D256:E256"/>
  </mergeCells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77"/>
  <sheetViews>
    <sheetView showFormulas="false" showGridLines="false" showRowColHeaders="true" showZeros="true" rightToLeft="false" tabSelected="false" showOutlineSymbols="true" defaultGridColor="true" view="normal" topLeftCell="A39" colorId="64" zoomScale="80" zoomScaleNormal="80" zoomScalePageLayoutView="100" workbookViewId="0">
      <pane xSplit="2" ySplit="0" topLeftCell="AG1" activePane="topRight" state="frozen"/>
      <selection pane="topLeft" activeCell="A39" activeCellId="0" sqref="A39"/>
      <selection pane="topRight" activeCell="AM87" activeCellId="0" sqref="AM87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49" width="25.41"/>
    <col collapsed="false" customWidth="true" hidden="false" outlineLevel="0" max="2" min="2" style="49" width="17.28"/>
    <col collapsed="false" customWidth="true" hidden="false" outlineLevel="0" max="3" min="3" style="49" width="14.41"/>
    <col collapsed="false" customWidth="true" hidden="false" outlineLevel="0" max="4" min="4" style="49" width="14.85"/>
    <col collapsed="false" customWidth="true" hidden="false" outlineLevel="0" max="5" min="5" style="49" width="17.28"/>
    <col collapsed="false" customWidth="true" hidden="false" outlineLevel="0" max="6" min="6" style="49" width="19.85"/>
    <col collapsed="false" customWidth="true" hidden="false" outlineLevel="0" max="7" min="7" style="49" width="16.99"/>
    <col collapsed="false" customWidth="true" hidden="false" outlineLevel="0" max="8" min="8" style="49" width="16.7"/>
    <col collapsed="false" customWidth="true" hidden="false" outlineLevel="0" max="9" min="9" style="49" width="19.85"/>
    <col collapsed="false" customWidth="true" hidden="false" outlineLevel="0" max="10" min="10" style="49" width="14.85"/>
    <col collapsed="false" customWidth="true" hidden="false" outlineLevel="0" max="11" min="11" style="49" width="16.84"/>
    <col collapsed="false" customWidth="true" hidden="false" outlineLevel="0" max="12" min="12" style="49" width="14.85"/>
    <col collapsed="false" customWidth="true" hidden="false" outlineLevel="0" max="13" min="13" style="49" width="15.28"/>
    <col collapsed="false" customWidth="true" hidden="false" outlineLevel="0" max="18" min="14" style="49" width="14.85"/>
    <col collapsed="false" customWidth="true" hidden="false" outlineLevel="0" max="19" min="19" style="49" width="20.85"/>
    <col collapsed="false" customWidth="true" hidden="false" outlineLevel="0" max="24" min="20" style="49" width="14.85"/>
    <col collapsed="false" customWidth="true" hidden="false" outlineLevel="0" max="25" min="25" style="49" width="15.41"/>
    <col collapsed="false" customWidth="true" hidden="false" outlineLevel="0" max="34" min="26" style="49" width="14.85"/>
    <col collapsed="false" customWidth="true" hidden="false" outlineLevel="0" max="35" min="35" style="49" width="13.85"/>
    <col collapsed="false" customWidth="true" hidden="false" outlineLevel="0" max="36" min="36" style="49" width="15.13"/>
    <col collapsed="false" customWidth="true" hidden="false" outlineLevel="0" max="37" min="37" style="49" width="16.13"/>
    <col collapsed="false" customWidth="true" hidden="false" outlineLevel="0" max="38" min="38" style="49" width="14.56"/>
    <col collapsed="false" customWidth="true" hidden="false" outlineLevel="0" max="39" min="39" style="49" width="11.99"/>
    <col collapsed="false" customWidth="true" hidden="false" outlineLevel="0" max="40" min="40" style="49" width="13.28"/>
    <col collapsed="false" customWidth="true" hidden="false" outlineLevel="0" max="41" min="41" style="49" width="11.56"/>
    <col collapsed="false" customWidth="true" hidden="false" outlineLevel="0" max="42" min="42" style="49" width="14.56"/>
    <col collapsed="false" customWidth="false" hidden="false" outlineLevel="0" max="257" min="43" style="49" width="9.14"/>
  </cols>
  <sheetData>
    <row r="1" customFormat="false" ht="18" hidden="false" customHeight="true" outlineLevel="0" collapsed="false">
      <c r="B1" s="120"/>
      <c r="C1" s="121"/>
      <c r="D1" s="122"/>
      <c r="E1" s="1" t="s">
        <v>102</v>
      </c>
      <c r="F1" s="1"/>
      <c r="G1" s="1"/>
      <c r="H1" s="1"/>
      <c r="I1" s="1"/>
      <c r="J1" s="1"/>
      <c r="K1" s="1"/>
      <c r="L1" s="1"/>
      <c r="M1" s="1"/>
      <c r="N1" s="1"/>
      <c r="O1" s="1"/>
      <c r="P1" s="1"/>
    </row>
    <row r="2" customFormat="false" ht="12.75" hidden="false" customHeight="true" outlineLevel="0" collapsed="false">
      <c r="A2" s="123" t="s">
        <v>103</v>
      </c>
      <c r="B2" s="124"/>
      <c r="D2" s="125"/>
      <c r="E2" s="98" t="s">
        <v>104</v>
      </c>
      <c r="F2" s="1"/>
      <c r="G2" s="1"/>
      <c r="H2" s="1"/>
      <c r="I2" s="1"/>
      <c r="J2" s="1"/>
      <c r="K2" s="1"/>
      <c r="L2" s="1"/>
      <c r="M2" s="1"/>
      <c r="N2" s="1"/>
      <c r="O2" s="1"/>
      <c r="P2" s="1"/>
      <c r="S2" s="1"/>
      <c r="T2" s="1"/>
      <c r="U2" s="1"/>
    </row>
    <row r="3" customFormat="false" ht="12.75" hidden="false" customHeight="true" outlineLevel="0" collapsed="false">
      <c r="A3" s="126" t="s">
        <v>105</v>
      </c>
      <c r="B3" s="127" t="s">
        <v>87</v>
      </c>
      <c r="C3" s="124"/>
      <c r="D3" s="128"/>
      <c r="E3" s="1" t="s">
        <v>107</v>
      </c>
      <c r="F3" s="1"/>
      <c r="G3" s="1"/>
      <c r="H3" s="1"/>
      <c r="I3" s="1"/>
      <c r="J3" s="1"/>
      <c r="K3" s="1"/>
      <c r="L3" s="1"/>
      <c r="M3" s="1"/>
      <c r="N3" s="1"/>
      <c r="O3" s="1"/>
      <c r="P3" s="1"/>
      <c r="S3" s="1"/>
      <c r="T3" s="1"/>
      <c r="U3" s="1"/>
    </row>
    <row r="4" customFormat="false" ht="12.75" hidden="false" customHeight="true" outlineLevel="0" collapsed="false">
      <c r="A4" s="126" t="s">
        <v>108</v>
      </c>
      <c r="B4" s="129" t="n">
        <f aca="false">Associated!B4</f>
        <v>37591</v>
      </c>
      <c r="D4" s="130"/>
      <c r="E4" s="1" t="s">
        <v>109</v>
      </c>
      <c r="F4" s="1"/>
      <c r="G4" s="1"/>
      <c r="H4" s="1"/>
      <c r="I4" s="1"/>
      <c r="J4" s="131"/>
      <c r="K4" s="1"/>
      <c r="L4" s="1"/>
      <c r="M4" s="1"/>
      <c r="N4" s="1"/>
      <c r="O4" s="1"/>
      <c r="P4" s="1"/>
      <c r="S4" s="1"/>
      <c r="T4" s="1"/>
      <c r="U4" s="1"/>
    </row>
    <row r="5" customFormat="false" ht="12.75" hidden="false" customHeight="true" outlineLevel="0" collapsed="false">
      <c r="A5" s="126" t="s">
        <v>110</v>
      </c>
      <c r="B5" s="132" t="n">
        <f aca="false">Associated!B5</f>
        <v>37621</v>
      </c>
      <c r="C5" s="133"/>
      <c r="J5" s="134"/>
      <c r="K5" s="1"/>
      <c r="S5" s="135"/>
      <c r="T5" s="135"/>
      <c r="U5" s="135"/>
      <c r="V5" s="135"/>
      <c r="W5" s="135"/>
      <c r="X5" s="135"/>
      <c r="Y5" s="135"/>
      <c r="Z5" s="135"/>
      <c r="AA5" s="135"/>
      <c r="AB5" s="135"/>
      <c r="AC5" s="136"/>
      <c r="AD5" s="136"/>
      <c r="AE5" s="136"/>
      <c r="AF5" s="136"/>
      <c r="AG5" s="136"/>
      <c r="AH5" s="136"/>
      <c r="AI5" s="136"/>
      <c r="AJ5" s="136"/>
    </row>
    <row r="6" customFormat="false" ht="12.75" hidden="false" customHeight="true" outlineLevel="0" collapsed="false">
      <c r="A6" s="137"/>
      <c r="B6" s="138"/>
      <c r="C6" s="133"/>
      <c r="D6" s="139" t="s">
        <v>111</v>
      </c>
      <c r="E6" s="1"/>
      <c r="F6" s="140" t="s">
        <v>112</v>
      </c>
      <c r="G6" s="141" t="s">
        <v>113</v>
      </c>
      <c r="H6" s="141"/>
      <c r="I6" s="142" t="s">
        <v>114</v>
      </c>
      <c r="J6" s="143"/>
      <c r="K6" s="1"/>
      <c r="L6" s="1"/>
      <c r="M6" s="1"/>
      <c r="N6" s="144" t="s">
        <v>115</v>
      </c>
      <c r="O6" s="144" t="s">
        <v>116</v>
      </c>
      <c r="P6" s="144" t="s">
        <v>117</v>
      </c>
      <c r="Q6" s="1"/>
      <c r="R6" s="1"/>
      <c r="S6" s="145"/>
      <c r="T6" s="146" t="s">
        <v>118</v>
      </c>
      <c r="U6" s="146" t="s">
        <v>118</v>
      </c>
      <c r="V6" s="147" t="s">
        <v>119</v>
      </c>
      <c r="W6" s="147" t="s">
        <v>120</v>
      </c>
      <c r="X6" s="147" t="s">
        <v>121</v>
      </c>
      <c r="Y6" s="147" t="s">
        <v>122</v>
      </c>
      <c r="Z6" s="147" t="s">
        <v>123</v>
      </c>
      <c r="AA6" s="147" t="s">
        <v>124</v>
      </c>
      <c r="AB6" s="147" t="s">
        <v>80</v>
      </c>
      <c r="AC6" s="147" t="s">
        <v>80</v>
      </c>
      <c r="AD6" s="147" t="s">
        <v>125</v>
      </c>
      <c r="AE6" s="147" t="s">
        <v>41</v>
      </c>
      <c r="AF6" s="147" t="s">
        <v>126</v>
      </c>
      <c r="AG6" s="147" t="s">
        <v>127</v>
      </c>
      <c r="AH6" s="147" t="s">
        <v>126</v>
      </c>
      <c r="AI6" s="147" t="s">
        <v>127</v>
      </c>
      <c r="AJ6" s="147" t="s">
        <v>128</v>
      </c>
    </row>
    <row r="7" customFormat="false" ht="12.75" hidden="false" customHeight="true" outlineLevel="0" collapsed="false">
      <c r="A7" s="148" t="s">
        <v>129</v>
      </c>
      <c r="C7" s="1"/>
      <c r="D7" s="149" t="s">
        <v>130</v>
      </c>
      <c r="E7" s="28" t="s">
        <v>131</v>
      </c>
      <c r="F7" s="150"/>
      <c r="G7" s="151" t="s">
        <v>126</v>
      </c>
      <c r="H7" s="152" t="s">
        <v>127</v>
      </c>
      <c r="I7" s="153" t="s">
        <v>126</v>
      </c>
      <c r="J7" s="154" t="s">
        <v>132</v>
      </c>
      <c r="K7" s="1"/>
      <c r="L7" s="1"/>
      <c r="M7" s="1"/>
      <c r="N7" s="144" t="s">
        <v>133</v>
      </c>
      <c r="O7" s="155"/>
      <c r="P7" s="155"/>
      <c r="Q7" s="1"/>
      <c r="R7" s="1"/>
      <c r="S7" s="156"/>
      <c r="T7" s="157" t="s">
        <v>134</v>
      </c>
      <c r="U7" s="157" t="s">
        <v>135</v>
      </c>
      <c r="V7" s="157" t="s">
        <v>136</v>
      </c>
      <c r="W7" s="157" t="s">
        <v>136</v>
      </c>
      <c r="X7" s="157"/>
      <c r="Y7" s="157" t="s">
        <v>81</v>
      </c>
      <c r="Z7" s="157" t="s">
        <v>81</v>
      </c>
      <c r="AA7" s="157"/>
      <c r="AB7" s="157" t="s">
        <v>137</v>
      </c>
      <c r="AC7" s="157"/>
      <c r="AD7" s="157"/>
      <c r="AE7" s="157"/>
      <c r="AF7" s="157" t="s">
        <v>122</v>
      </c>
      <c r="AG7" s="157" t="s">
        <v>122</v>
      </c>
      <c r="AH7" s="157" t="s">
        <v>123</v>
      </c>
      <c r="AI7" s="157" t="s">
        <v>123</v>
      </c>
      <c r="AJ7" s="157" t="s">
        <v>138</v>
      </c>
    </row>
    <row r="8" customFormat="false" ht="12.75" hidden="false" customHeight="true" outlineLevel="0" collapsed="false">
      <c r="A8" s="49" t="s">
        <v>139</v>
      </c>
      <c r="C8" s="1"/>
      <c r="D8" s="158" t="n">
        <f aca="false">VLOOKUP($B$5,$S$8:$AG$38,2,0)+E8+E9+E10</f>
        <v>0</v>
      </c>
      <c r="E8" s="159"/>
      <c r="F8" s="160" t="s">
        <v>122</v>
      </c>
      <c r="G8" s="161" t="n">
        <f aca="false">VLOOKUP($B$5,$S$8:$AI$38,14,0)</f>
        <v>0</v>
      </c>
      <c r="H8" s="161" t="n">
        <f aca="false">VLOOKUP($B$5,$S$8:$AI$38,15,0)</f>
        <v>995039</v>
      </c>
      <c r="I8" s="162" t="n">
        <v>995039</v>
      </c>
      <c r="J8" s="163" t="n">
        <f aca="false">H8-I8</f>
        <v>0</v>
      </c>
      <c r="K8" s="1"/>
      <c r="L8" s="1"/>
      <c r="M8" s="1"/>
      <c r="N8" s="164" t="n">
        <v>995039</v>
      </c>
      <c r="O8" s="164" t="n">
        <f aca="false">D16-P16</f>
        <v>0</v>
      </c>
      <c r="P8" s="164"/>
      <c r="Q8" s="1"/>
      <c r="R8" s="1"/>
      <c r="S8" s="165" t="n">
        <f aca="false">B4</f>
        <v>37591</v>
      </c>
    </row>
    <row r="9" customFormat="false" ht="12.75" hidden="false" customHeight="true" outlineLevel="0" collapsed="false">
      <c r="A9" s="49" t="s">
        <v>140</v>
      </c>
      <c r="C9" s="1"/>
      <c r="D9" s="161" t="n">
        <f aca="false">VLOOKUP($B$5,$S$8:$AG$38,3,0)</f>
        <v>0</v>
      </c>
      <c r="E9" s="125"/>
      <c r="F9" s="160" t="s">
        <v>123</v>
      </c>
      <c r="G9" s="161" t="n">
        <f aca="false">VLOOKUP($B$5,$S$8:$AI$38,16,0)</f>
        <v>0</v>
      </c>
      <c r="H9" s="161" t="n">
        <f aca="false">VLOOKUP($B$5,$S$8:$AI$38,17,0)</f>
        <v>0</v>
      </c>
      <c r="I9" s="162" t="n">
        <v>0</v>
      </c>
      <c r="J9" s="163" t="n">
        <f aca="false">H9-I9</f>
        <v>0</v>
      </c>
      <c r="K9" s="1"/>
      <c r="L9" s="1"/>
      <c r="M9" s="1"/>
      <c r="N9" s="167" t="n">
        <v>0</v>
      </c>
      <c r="O9" s="168"/>
      <c r="P9" s="167"/>
      <c r="Q9" s="1"/>
      <c r="R9" s="1"/>
      <c r="S9" s="165" t="n">
        <f aca="false">+S8+1</f>
        <v>37592</v>
      </c>
      <c r="T9" s="166"/>
      <c r="U9" s="166"/>
      <c r="V9" s="166"/>
      <c r="W9" s="166"/>
      <c r="X9" s="166"/>
      <c r="Y9" s="166"/>
      <c r="Z9" s="166"/>
      <c r="AA9" s="166"/>
      <c r="AB9" s="166"/>
      <c r="AC9" s="166"/>
      <c r="AD9" s="166"/>
      <c r="AE9" s="166"/>
      <c r="AF9" s="166"/>
      <c r="AG9" s="166"/>
      <c r="AH9" s="166"/>
      <c r="AI9" s="166"/>
      <c r="AJ9" s="166"/>
    </row>
    <row r="10" customFormat="false" ht="12.75" hidden="false" customHeight="true" outlineLevel="0" collapsed="false">
      <c r="A10" s="49" t="s">
        <v>141</v>
      </c>
      <c r="C10" s="1"/>
      <c r="D10" s="169" t="n">
        <v>0</v>
      </c>
      <c r="E10" s="125"/>
      <c r="F10" s="160" t="s">
        <v>142</v>
      </c>
      <c r="G10" s="170" t="n">
        <f aca="false">SUM(G8:G9)</f>
        <v>0</v>
      </c>
      <c r="H10" s="171" t="n">
        <f aca="false">SUM(H8:H9)</f>
        <v>995039</v>
      </c>
      <c r="I10" s="171" t="n">
        <v>995039</v>
      </c>
      <c r="J10" s="172" t="n">
        <f aca="false">H10-I10</f>
        <v>0</v>
      </c>
      <c r="K10" s="1"/>
      <c r="L10" s="1"/>
      <c r="M10" s="1"/>
      <c r="N10" s="167" t="n">
        <v>0</v>
      </c>
      <c r="O10" s="168"/>
      <c r="P10" s="167"/>
      <c r="Q10" s="1"/>
      <c r="R10" s="1"/>
      <c r="S10" s="165" t="n">
        <f aca="false">+S9+1</f>
        <v>37593</v>
      </c>
      <c r="T10" s="166"/>
      <c r="U10" s="166"/>
      <c r="V10" s="166"/>
      <c r="W10" s="166"/>
      <c r="X10" s="166"/>
      <c r="Y10" s="166"/>
      <c r="Z10" s="166"/>
      <c r="AA10" s="166"/>
      <c r="AB10" s="166"/>
      <c r="AC10" s="166"/>
      <c r="AD10" s="166"/>
      <c r="AE10" s="166"/>
      <c r="AF10" s="166"/>
      <c r="AG10" s="166"/>
      <c r="AH10" s="166"/>
      <c r="AI10" s="166"/>
      <c r="AJ10" s="166"/>
    </row>
    <row r="11" customFormat="false" ht="12.75" hidden="false" customHeight="true" outlineLevel="0" collapsed="false">
      <c r="A11" s="49" t="s">
        <v>143</v>
      </c>
      <c r="D11" s="169" t="n">
        <v>0</v>
      </c>
      <c r="E11" s="1"/>
      <c r="F11" s="173"/>
      <c r="G11" s="174"/>
      <c r="H11" s="174"/>
      <c r="I11" s="174"/>
      <c r="J11" s="175"/>
      <c r="K11" s="1"/>
      <c r="L11" s="1"/>
      <c r="M11" s="1"/>
      <c r="N11" s="167" t="n">
        <v>0</v>
      </c>
      <c r="O11" s="168"/>
      <c r="P11" s="167"/>
      <c r="Q11" s="1"/>
      <c r="R11" s="1"/>
      <c r="S11" s="165" t="n">
        <f aca="false">+S10+1</f>
        <v>37594</v>
      </c>
      <c r="T11" s="166"/>
      <c r="U11" s="166"/>
      <c r="V11" s="166"/>
      <c r="W11" s="166"/>
      <c r="X11" s="166"/>
      <c r="Y11" s="166"/>
      <c r="Z11" s="166"/>
      <c r="AA11" s="166"/>
      <c r="AB11" s="166"/>
      <c r="AC11" s="166"/>
      <c r="AD11" s="166"/>
      <c r="AE11" s="166"/>
      <c r="AF11" s="166"/>
      <c r="AG11" s="166"/>
      <c r="AH11" s="166"/>
      <c r="AI11" s="166"/>
      <c r="AJ11" s="166"/>
    </row>
    <row r="12" customFormat="false" ht="12.75" hidden="false" customHeight="true" outlineLevel="0" collapsed="false">
      <c r="A12" s="49" t="s">
        <v>144</v>
      </c>
      <c r="D12" s="169" t="n">
        <v>0</v>
      </c>
      <c r="E12" s="1"/>
      <c r="F12" s="1"/>
      <c r="G12" s="1"/>
      <c r="H12" s="1"/>
      <c r="I12" s="1"/>
      <c r="J12" s="176"/>
      <c r="K12" s="1"/>
      <c r="L12" s="1"/>
      <c r="M12" s="1"/>
      <c r="N12" s="167" t="n">
        <v>0</v>
      </c>
      <c r="O12" s="168"/>
      <c r="P12" s="167"/>
      <c r="Q12" s="1"/>
      <c r="R12" s="1"/>
      <c r="S12" s="165" t="n">
        <f aca="false">+S11+1</f>
        <v>37595</v>
      </c>
      <c r="T12" s="166"/>
      <c r="U12" s="166"/>
      <c r="V12" s="166"/>
      <c r="W12" s="166"/>
      <c r="X12" s="166"/>
      <c r="Y12" s="166"/>
      <c r="Z12" s="166"/>
      <c r="AA12" s="166"/>
      <c r="AB12" s="166"/>
      <c r="AC12" s="166"/>
      <c r="AD12" s="166"/>
      <c r="AE12" s="166"/>
      <c r="AF12" s="166"/>
      <c r="AG12" s="166"/>
      <c r="AH12" s="166"/>
      <c r="AI12" s="166"/>
      <c r="AJ12" s="166"/>
    </row>
    <row r="13" customFormat="false" ht="12.75" hidden="false" customHeight="true" outlineLevel="0" collapsed="false">
      <c r="A13" s="49" t="s">
        <v>145</v>
      </c>
      <c r="D13" s="177" t="n">
        <v>0</v>
      </c>
      <c r="E13" s="1"/>
      <c r="F13" s="1"/>
      <c r="G13" s="1"/>
      <c r="H13" s="59"/>
      <c r="I13" s="1"/>
      <c r="J13" s="134"/>
      <c r="K13" s="1"/>
      <c r="L13" s="1"/>
      <c r="M13" s="1"/>
      <c r="N13" s="167" t="n">
        <v>0</v>
      </c>
      <c r="O13" s="168"/>
      <c r="P13" s="167"/>
      <c r="Q13" s="1"/>
      <c r="R13" s="1"/>
      <c r="S13" s="165" t="n">
        <f aca="false">+S12+1</f>
        <v>37596</v>
      </c>
      <c r="T13" s="166"/>
      <c r="U13" s="166"/>
      <c r="V13" s="166"/>
      <c r="W13" s="166"/>
      <c r="X13" s="166"/>
      <c r="Y13" s="166"/>
      <c r="Z13" s="166"/>
      <c r="AA13" s="166"/>
      <c r="AB13" s="166"/>
      <c r="AC13" s="166"/>
      <c r="AD13" s="166"/>
      <c r="AE13" s="166"/>
      <c r="AF13" s="166"/>
      <c r="AG13" s="166"/>
      <c r="AH13" s="166"/>
      <c r="AI13" s="166"/>
      <c r="AJ13" s="166"/>
    </row>
    <row r="14" customFormat="false" ht="12.75" hidden="false" customHeight="true" outlineLevel="0" collapsed="false">
      <c r="A14" s="49" t="s">
        <v>146</v>
      </c>
      <c r="D14" s="177" t="n">
        <f aca="false">+J220</f>
        <v>0</v>
      </c>
      <c r="E14" s="1"/>
      <c r="F14" s="178" t="s">
        <v>147</v>
      </c>
      <c r="G14" s="178"/>
      <c r="H14" s="178"/>
      <c r="I14" s="178"/>
      <c r="J14" s="134"/>
      <c r="K14" s="1"/>
      <c r="L14" s="1"/>
      <c r="M14" s="1"/>
      <c r="N14" s="167" t="n">
        <v>0</v>
      </c>
      <c r="O14" s="168"/>
      <c r="P14" s="167"/>
      <c r="Q14" s="1"/>
      <c r="R14" s="1"/>
      <c r="S14" s="165" t="n">
        <f aca="false">+S13+1</f>
        <v>37597</v>
      </c>
      <c r="T14" s="166"/>
      <c r="U14" s="166"/>
      <c r="V14" s="166"/>
      <c r="W14" s="166"/>
      <c r="X14" s="166"/>
      <c r="Y14" s="166"/>
      <c r="Z14" s="166"/>
      <c r="AA14" s="166"/>
      <c r="AB14" s="166"/>
      <c r="AC14" s="166"/>
      <c r="AD14" s="166"/>
      <c r="AE14" s="166"/>
      <c r="AF14" s="166"/>
      <c r="AG14" s="166"/>
      <c r="AH14" s="166"/>
      <c r="AI14" s="166"/>
      <c r="AJ14" s="166"/>
    </row>
    <row r="15" customFormat="false" ht="12.75" hidden="false" customHeight="true" outlineLevel="0" collapsed="false">
      <c r="A15" s="1"/>
      <c r="D15" s="177"/>
      <c r="F15" s="150"/>
      <c r="G15" s="179" t="s">
        <v>148</v>
      </c>
      <c r="H15" s="180"/>
      <c r="I15" s="181"/>
      <c r="J15" s="176"/>
      <c r="K15" s="1"/>
      <c r="L15" s="1"/>
      <c r="M15" s="1"/>
      <c r="N15" s="167"/>
      <c r="O15" s="168"/>
      <c r="P15" s="167"/>
      <c r="Q15" s="1"/>
      <c r="R15" s="1"/>
      <c r="S15" s="165" t="n">
        <f aca="false">+S14+1</f>
        <v>37598</v>
      </c>
      <c r="T15" s="166"/>
      <c r="U15" s="166"/>
      <c r="V15" s="166"/>
      <c r="W15" s="166"/>
      <c r="X15" s="166"/>
      <c r="Y15" s="166"/>
      <c r="Z15" s="166"/>
      <c r="AA15" s="166"/>
      <c r="AB15" s="166"/>
      <c r="AC15" s="166"/>
      <c r="AD15" s="166"/>
      <c r="AE15" s="166"/>
      <c r="AF15" s="166"/>
      <c r="AG15" s="166"/>
      <c r="AH15" s="166"/>
      <c r="AI15" s="166"/>
      <c r="AJ15" s="166"/>
    </row>
    <row r="16" customFormat="false" ht="12.75" hidden="false" customHeight="true" outlineLevel="0" collapsed="false">
      <c r="A16" s="155" t="s">
        <v>17</v>
      </c>
      <c r="D16" s="182" t="n">
        <f aca="false">SUM(D8:D15)</f>
        <v>0</v>
      </c>
      <c r="E16" s="1"/>
      <c r="F16" s="183" t="s">
        <v>149</v>
      </c>
      <c r="G16" s="184" t="s">
        <v>150</v>
      </c>
      <c r="H16" s="185" t="s">
        <v>151</v>
      </c>
      <c r="I16" s="186" t="s">
        <v>142</v>
      </c>
      <c r="J16" s="176"/>
      <c r="K16" s="1"/>
      <c r="L16" s="1"/>
      <c r="M16" s="1"/>
      <c r="N16" s="182" t="n">
        <f aca="false">995039-2</f>
        <v>995037</v>
      </c>
      <c r="O16" s="182" t="n">
        <f aca="false">SUM(O8:O14)</f>
        <v>0</v>
      </c>
      <c r="P16" s="182"/>
      <c r="Q16" s="1"/>
      <c r="R16" s="1"/>
      <c r="S16" s="165" t="n">
        <f aca="false">+S15+1</f>
        <v>37599</v>
      </c>
      <c r="T16" s="166"/>
      <c r="U16" s="166"/>
      <c r="V16" s="166"/>
      <c r="W16" s="166"/>
      <c r="X16" s="166"/>
      <c r="Y16" s="166"/>
      <c r="Z16" s="166"/>
      <c r="AA16" s="166"/>
      <c r="AB16" s="166"/>
      <c r="AC16" s="166"/>
      <c r="AD16" s="166"/>
      <c r="AE16" s="166"/>
      <c r="AF16" s="166"/>
      <c r="AG16" s="166"/>
      <c r="AH16" s="166"/>
      <c r="AI16" s="166"/>
      <c r="AJ16" s="166"/>
    </row>
    <row r="17" customFormat="false" ht="12.75" hidden="false" customHeight="true" outlineLevel="0" collapsed="false">
      <c r="A17" s="1"/>
      <c r="D17" s="1"/>
      <c r="E17" s="1"/>
      <c r="F17" s="187"/>
      <c r="G17" s="188"/>
      <c r="H17" s="189"/>
      <c r="I17" s="190"/>
      <c r="J17" s="176"/>
      <c r="K17" s="1"/>
      <c r="L17" s="1"/>
      <c r="M17" s="1"/>
      <c r="N17" s="1"/>
      <c r="P17" s="1"/>
      <c r="Q17" s="1"/>
      <c r="R17" s="1"/>
      <c r="S17" s="165" t="n">
        <f aca="false">+S16+1</f>
        <v>37600</v>
      </c>
    </row>
    <row r="18" customFormat="false" ht="12.75" hidden="false" customHeight="true" outlineLevel="0" collapsed="false">
      <c r="A18" s="148" t="s">
        <v>152</v>
      </c>
      <c r="D18" s="136"/>
      <c r="E18" s="1"/>
      <c r="F18" s="191" t="s">
        <v>153</v>
      </c>
      <c r="G18" s="192" t="n">
        <v>1</v>
      </c>
      <c r="H18" s="161" t="n">
        <f aca="false">VLOOKUP($B$5,$S$8:$AG$38,6,0)</f>
        <v>0</v>
      </c>
      <c r="I18" s="193" t="n">
        <f aca="false">H18*G18</f>
        <v>0</v>
      </c>
      <c r="J18" s="176"/>
      <c r="K18" s="1"/>
      <c r="L18" s="1"/>
      <c r="M18" s="1"/>
      <c r="Q18" s="1"/>
      <c r="R18" s="1"/>
      <c r="S18" s="165" t="n">
        <f aca="false">+S17+1</f>
        <v>37601</v>
      </c>
      <c r="T18" s="166"/>
      <c r="U18" s="166"/>
      <c r="V18" s="166"/>
      <c r="W18" s="166"/>
      <c r="X18" s="166"/>
      <c r="Y18" s="166"/>
      <c r="Z18" s="166"/>
      <c r="AA18" s="166"/>
      <c r="AB18" s="166"/>
      <c r="AC18" s="166"/>
      <c r="AD18" s="166"/>
      <c r="AE18" s="166"/>
      <c r="AF18" s="166"/>
      <c r="AG18" s="166"/>
      <c r="AH18" s="166"/>
      <c r="AI18" s="166"/>
      <c r="AJ18" s="166"/>
    </row>
    <row r="19" customFormat="false" ht="12.75" hidden="false" customHeight="true" outlineLevel="0" collapsed="false">
      <c r="A19" s="1" t="s">
        <v>154</v>
      </c>
      <c r="D19" s="161" t="n">
        <f aca="false">VLOOKUP($B$5,$S$8:$AG$38,11,0)</f>
        <v>0</v>
      </c>
      <c r="E19" s="1"/>
      <c r="F19" s="194" t="s">
        <v>155</v>
      </c>
      <c r="G19" s="195" t="n">
        <v>8.57</v>
      </c>
      <c r="H19" s="196"/>
      <c r="I19" s="197" t="n">
        <f aca="false">H18*G19</f>
        <v>0</v>
      </c>
      <c r="J19" s="176"/>
      <c r="K19" s="1"/>
      <c r="L19" s="1"/>
      <c r="M19" s="1"/>
      <c r="N19" s="198" t="n">
        <v>0</v>
      </c>
      <c r="O19" s="199" t="n">
        <f aca="false">D24-P24</f>
        <v>0</v>
      </c>
      <c r="P19" s="164"/>
      <c r="Q19" s="1"/>
      <c r="R19" s="1"/>
      <c r="S19" s="165" t="n">
        <f aca="false">+S18+1</f>
        <v>37602</v>
      </c>
      <c r="T19" s="166"/>
      <c r="U19" s="166"/>
      <c r="V19" s="166"/>
      <c r="W19" s="166"/>
      <c r="X19" s="166"/>
      <c r="Y19" s="166"/>
      <c r="Z19" s="166"/>
      <c r="AA19" s="166"/>
      <c r="AB19" s="166"/>
      <c r="AC19" s="166"/>
      <c r="AD19" s="166"/>
      <c r="AE19" s="166"/>
      <c r="AF19" s="166"/>
      <c r="AG19" s="166"/>
      <c r="AH19" s="166"/>
      <c r="AI19" s="166"/>
      <c r="AJ19" s="166"/>
    </row>
    <row r="20" customFormat="false" ht="12.75" hidden="false" customHeight="true" outlineLevel="0" collapsed="false">
      <c r="A20" s="49" t="s">
        <v>156</v>
      </c>
      <c r="D20" s="177" t="n">
        <v>0</v>
      </c>
      <c r="E20" s="1"/>
      <c r="F20" s="194"/>
      <c r="G20" s="200"/>
      <c r="H20" s="196"/>
      <c r="I20" s="197"/>
      <c r="J20" s="176"/>
      <c r="K20" s="1"/>
      <c r="L20" s="1"/>
      <c r="M20" s="1"/>
      <c r="N20" s="167" t="n">
        <v>0</v>
      </c>
      <c r="O20" s="167"/>
      <c r="P20" s="201"/>
      <c r="Q20" s="1"/>
      <c r="R20" s="1"/>
      <c r="S20" s="165" t="n">
        <f aca="false">+S19+1</f>
        <v>37603</v>
      </c>
      <c r="T20" s="166"/>
      <c r="U20" s="166"/>
      <c r="V20" s="166"/>
      <c r="W20" s="166"/>
      <c r="X20" s="166"/>
      <c r="Y20" s="166"/>
      <c r="Z20" s="166"/>
      <c r="AA20" s="166"/>
      <c r="AB20" s="166"/>
      <c r="AC20" s="166"/>
      <c r="AD20" s="166"/>
      <c r="AE20" s="166"/>
      <c r="AF20" s="166"/>
      <c r="AG20" s="166"/>
      <c r="AH20" s="166"/>
      <c r="AI20" s="166"/>
      <c r="AJ20" s="166"/>
    </row>
    <row r="21" customFormat="false" ht="12.75" hidden="false" customHeight="true" outlineLevel="0" collapsed="false">
      <c r="A21" s="1"/>
      <c r="D21" s="202"/>
      <c r="E21" s="1"/>
      <c r="F21" s="191" t="s">
        <v>157</v>
      </c>
      <c r="G21" s="203"/>
      <c r="H21" s="161" t="n">
        <f aca="false">VLOOKUP($B$5,$S$8:$AG$38,4,0)</f>
        <v>0</v>
      </c>
      <c r="I21" s="193" t="n">
        <f aca="false">H21</f>
        <v>0</v>
      </c>
      <c r="J21" s="176"/>
      <c r="K21" s="1"/>
      <c r="L21" s="1"/>
      <c r="M21" s="1"/>
      <c r="N21" s="167"/>
      <c r="O21" s="167"/>
      <c r="P21" s="201"/>
      <c r="Q21" s="1"/>
      <c r="R21" s="1"/>
      <c r="S21" s="165" t="n">
        <f aca="false">+S20+1</f>
        <v>37604</v>
      </c>
      <c r="T21" s="166"/>
      <c r="U21" s="166"/>
      <c r="V21" s="166"/>
      <c r="W21" s="166"/>
      <c r="X21" s="166"/>
      <c r="Y21" s="166"/>
      <c r="Z21" s="166"/>
      <c r="AA21" s="166"/>
      <c r="AB21" s="166"/>
      <c r="AC21" s="166"/>
      <c r="AD21" s="166"/>
      <c r="AE21" s="166"/>
      <c r="AF21" s="166"/>
      <c r="AG21" s="166"/>
      <c r="AH21" s="166"/>
      <c r="AI21" s="166"/>
      <c r="AJ21" s="166"/>
    </row>
    <row r="22" customFormat="false" ht="12.75" hidden="false" customHeight="true" outlineLevel="0" collapsed="false">
      <c r="D22" s="177"/>
      <c r="E22" s="1"/>
      <c r="F22" s="191" t="s">
        <v>158</v>
      </c>
      <c r="G22" s="203"/>
      <c r="H22" s="161" t="n">
        <f aca="false">VLOOKUP($B$5,$S$8:$AG$38,5,0)</f>
        <v>0</v>
      </c>
      <c r="I22" s="193" t="n">
        <f aca="false">H22</f>
        <v>0</v>
      </c>
      <c r="J22" s="176"/>
      <c r="K22" s="1"/>
      <c r="L22" s="1"/>
      <c r="M22" s="4"/>
      <c r="N22" s="167"/>
      <c r="O22" s="167"/>
      <c r="P22" s="201"/>
      <c r="Q22" s="1"/>
      <c r="R22" s="1"/>
      <c r="S22" s="165" t="n">
        <f aca="false">+S21+1</f>
        <v>37605</v>
      </c>
      <c r="T22" s="166"/>
      <c r="U22" s="166"/>
      <c r="V22" s="166"/>
      <c r="W22" s="166"/>
      <c r="X22" s="166"/>
      <c r="Y22" s="166"/>
      <c r="Z22" s="166"/>
      <c r="AA22" s="166"/>
      <c r="AB22" s="166"/>
      <c r="AC22" s="166"/>
      <c r="AD22" s="166"/>
      <c r="AE22" s="166"/>
      <c r="AF22" s="166"/>
      <c r="AG22" s="166"/>
      <c r="AH22" s="166"/>
      <c r="AI22" s="166"/>
      <c r="AJ22" s="166"/>
    </row>
    <row r="23" customFormat="false" ht="12.75" hidden="false" customHeight="true" outlineLevel="0" collapsed="false">
      <c r="D23" s="204"/>
      <c r="E23" s="1"/>
      <c r="F23" s="205" t="s">
        <v>159</v>
      </c>
      <c r="G23" s="206"/>
      <c r="H23" s="207"/>
      <c r="I23" s="208" t="n">
        <f aca="false">SUM(I21:I22)</f>
        <v>0</v>
      </c>
      <c r="J23" s="176"/>
      <c r="K23" s="1"/>
      <c r="L23" s="1"/>
      <c r="M23" s="4"/>
      <c r="N23" s="167"/>
      <c r="O23" s="167"/>
      <c r="P23" s="201"/>
      <c r="Q23" s="1"/>
      <c r="R23" s="1"/>
      <c r="S23" s="165" t="n">
        <f aca="false">+S22+1</f>
        <v>37606</v>
      </c>
      <c r="T23" s="166"/>
      <c r="U23" s="166"/>
      <c r="V23" s="166"/>
      <c r="W23" s="166"/>
      <c r="X23" s="166"/>
      <c r="Y23" s="166"/>
      <c r="Z23" s="166"/>
      <c r="AA23" s="166"/>
      <c r="AB23" s="166"/>
      <c r="AC23" s="166"/>
      <c r="AD23" s="166"/>
      <c r="AE23" s="166"/>
      <c r="AF23" s="166"/>
      <c r="AG23" s="166"/>
      <c r="AH23" s="166"/>
      <c r="AI23" s="166"/>
      <c r="AJ23" s="166"/>
    </row>
    <row r="24" customFormat="false" ht="12.75" hidden="false" customHeight="true" outlineLevel="0" collapsed="false">
      <c r="A24" s="155" t="s">
        <v>160</v>
      </c>
      <c r="D24" s="209" t="n">
        <f aca="false">SUM(D19:D22)</f>
        <v>0</v>
      </c>
      <c r="E24" s="1"/>
      <c r="F24" s="210" t="s">
        <v>161</v>
      </c>
      <c r="G24" s="211"/>
      <c r="H24" s="212"/>
      <c r="I24" s="190"/>
      <c r="J24" s="1"/>
      <c r="K24" s="1"/>
      <c r="L24" s="1"/>
      <c r="M24" s="1"/>
      <c r="N24" s="209" t="n">
        <v>0</v>
      </c>
      <c r="O24" s="209" t="n">
        <f aca="false">SUM(O19:O22)</f>
        <v>0</v>
      </c>
      <c r="P24" s="209"/>
      <c r="Q24" s="1"/>
      <c r="R24" s="1"/>
      <c r="S24" s="165" t="n">
        <f aca="false">+S23+1</f>
        <v>37607</v>
      </c>
      <c r="T24" s="166"/>
      <c r="U24" s="166"/>
      <c r="V24" s="166"/>
      <c r="W24" s="166"/>
      <c r="X24" s="166"/>
      <c r="Y24" s="166"/>
      <c r="Z24" s="166"/>
      <c r="AA24" s="166"/>
      <c r="AB24" s="166"/>
      <c r="AC24" s="166"/>
      <c r="AD24" s="166"/>
      <c r="AE24" s="166"/>
      <c r="AF24" s="166"/>
      <c r="AG24" s="166"/>
      <c r="AH24" s="166"/>
      <c r="AI24" s="166"/>
      <c r="AJ24" s="166"/>
    </row>
    <row r="25" customFormat="false" ht="12.75" hidden="false" customHeight="true" outlineLevel="0" collapsed="false">
      <c r="A25" s="1"/>
      <c r="D25" s="70"/>
      <c r="E25" s="1"/>
      <c r="F25" s="194" t="s">
        <v>157</v>
      </c>
      <c r="G25" s="9"/>
      <c r="H25" s="9"/>
      <c r="I25" s="193" t="n">
        <v>0</v>
      </c>
      <c r="J25" s="1"/>
      <c r="K25" s="1"/>
      <c r="L25" s="1"/>
      <c r="M25" s="1"/>
      <c r="N25" s="213"/>
      <c r="O25" s="213"/>
      <c r="P25" s="213"/>
      <c r="Q25" s="1"/>
      <c r="R25" s="1"/>
      <c r="S25" s="165" t="n">
        <f aca="false">+S24+1</f>
        <v>37608</v>
      </c>
      <c r="T25" s="166"/>
      <c r="U25" s="166"/>
      <c r="V25" s="166"/>
      <c r="W25" s="166"/>
      <c r="X25" s="166"/>
      <c r="Y25" s="166"/>
      <c r="Z25" s="166"/>
      <c r="AA25" s="166"/>
      <c r="AB25" s="166"/>
      <c r="AC25" s="166"/>
      <c r="AD25" s="166"/>
      <c r="AE25" s="166"/>
      <c r="AF25" s="166"/>
      <c r="AG25" s="166"/>
      <c r="AH25" s="166"/>
      <c r="AI25" s="166"/>
      <c r="AJ25" s="166"/>
      <c r="AK25" s="70"/>
    </row>
    <row r="26" customFormat="false" ht="12.75" hidden="false" customHeight="true" outlineLevel="0" collapsed="false">
      <c r="E26" s="1"/>
      <c r="F26" s="194" t="s">
        <v>158</v>
      </c>
      <c r="G26" s="9"/>
      <c r="H26" s="9"/>
      <c r="I26" s="193" t="n">
        <v>0</v>
      </c>
      <c r="J26" s="1"/>
      <c r="K26" s="1"/>
      <c r="L26" s="1"/>
      <c r="M26" s="1"/>
      <c r="Q26" s="1"/>
      <c r="R26" s="9"/>
      <c r="S26" s="165" t="n">
        <f aca="false">+S25+1</f>
        <v>37609</v>
      </c>
      <c r="T26" s="166"/>
      <c r="U26" s="166"/>
      <c r="V26" s="166"/>
      <c r="W26" s="166"/>
      <c r="X26" s="166"/>
      <c r="Y26" s="166"/>
      <c r="Z26" s="166"/>
      <c r="AA26" s="166"/>
      <c r="AB26" s="166"/>
      <c r="AC26" s="166"/>
      <c r="AD26" s="166"/>
      <c r="AE26" s="166"/>
      <c r="AF26" s="166"/>
      <c r="AG26" s="166"/>
      <c r="AH26" s="166"/>
      <c r="AI26" s="166"/>
      <c r="AJ26" s="166"/>
      <c r="AK26" s="70"/>
    </row>
    <row r="27" customFormat="false" ht="12.75" hidden="false" customHeight="true" outlineLevel="0" collapsed="false">
      <c r="A27" s="148" t="s">
        <v>162</v>
      </c>
      <c r="D27" s="70"/>
      <c r="E27" s="1"/>
      <c r="F27" s="214" t="s">
        <v>159</v>
      </c>
      <c r="G27" s="9"/>
      <c r="H27" s="9"/>
      <c r="I27" s="193" t="n">
        <v>0</v>
      </c>
      <c r="J27" s="1"/>
      <c r="K27" s="1"/>
      <c r="L27" s="1"/>
      <c r="M27" s="1"/>
      <c r="N27" s="70"/>
      <c r="O27" s="70"/>
      <c r="P27" s="70"/>
      <c r="Q27" s="1"/>
      <c r="R27" s="9"/>
      <c r="S27" s="165" t="n">
        <f aca="false">+S26+1</f>
        <v>37610</v>
      </c>
      <c r="T27" s="166"/>
      <c r="U27" s="166"/>
      <c r="V27" s="166"/>
      <c r="W27" s="166"/>
      <c r="X27" s="166"/>
      <c r="Y27" s="166"/>
      <c r="Z27" s="166"/>
      <c r="AA27" s="166"/>
      <c r="AB27" s="166"/>
      <c r="AC27" s="166"/>
      <c r="AD27" s="166"/>
      <c r="AE27" s="166"/>
      <c r="AF27" s="166"/>
      <c r="AG27" s="166"/>
      <c r="AH27" s="166"/>
      <c r="AI27" s="166"/>
      <c r="AJ27" s="166"/>
      <c r="AK27" s="70"/>
    </row>
    <row r="28" customFormat="false" ht="12.75" hidden="false" customHeight="true" outlineLevel="0" collapsed="false">
      <c r="A28" s="49" t="s">
        <v>163</v>
      </c>
      <c r="D28" s="164" t="n">
        <f aca="false">N38</f>
        <v>11937637.24</v>
      </c>
      <c r="E28" s="1"/>
      <c r="F28" s="194"/>
      <c r="G28" s="215"/>
      <c r="H28" s="9"/>
      <c r="I28" s="216"/>
      <c r="J28" s="1"/>
      <c r="K28" s="1"/>
      <c r="L28" s="1"/>
      <c r="M28" s="1"/>
      <c r="N28" s="164" t="n">
        <v>10960771.24</v>
      </c>
      <c r="O28" s="164" t="n">
        <f aca="false">D38-P38</f>
        <v>12932674.24</v>
      </c>
      <c r="P28" s="164"/>
      <c r="Q28" s="1"/>
      <c r="R28" s="70"/>
      <c r="S28" s="165" t="n">
        <f aca="false">+S27+1</f>
        <v>37611</v>
      </c>
      <c r="T28" s="166"/>
      <c r="U28" s="166"/>
      <c r="V28" s="166"/>
      <c r="W28" s="166"/>
      <c r="X28" s="166"/>
      <c r="Y28" s="166"/>
      <c r="Z28" s="166"/>
      <c r="AA28" s="166"/>
      <c r="AB28" s="166"/>
      <c r="AC28" s="166"/>
      <c r="AD28" s="166"/>
      <c r="AE28" s="166"/>
      <c r="AF28" s="166"/>
      <c r="AG28" s="166"/>
      <c r="AH28" s="166"/>
      <c r="AI28" s="166"/>
      <c r="AJ28" s="166"/>
      <c r="AK28" s="70"/>
    </row>
    <row r="29" customFormat="false" ht="12.75" hidden="false" customHeight="true" outlineLevel="0" collapsed="false">
      <c r="A29" s="49" t="s">
        <v>164</v>
      </c>
      <c r="D29" s="167" t="n">
        <f aca="false">E173+G173+C178+C179</f>
        <v>0</v>
      </c>
      <c r="E29" s="1"/>
      <c r="F29" s="217" t="s">
        <v>165</v>
      </c>
      <c r="G29" s="218"/>
      <c r="H29" s="219"/>
      <c r="I29" s="220" t="n">
        <f aca="false">I23-I27</f>
        <v>0</v>
      </c>
      <c r="J29" s="70"/>
      <c r="K29" s="1"/>
      <c r="L29" s="1"/>
      <c r="M29" s="1"/>
      <c r="N29" s="167" t="n">
        <v>0</v>
      </c>
      <c r="O29" s="221"/>
      <c r="P29" s="167"/>
      <c r="Q29" s="1"/>
      <c r="R29" s="9"/>
      <c r="S29" s="165" t="n">
        <f aca="false">+S28+1</f>
        <v>37612</v>
      </c>
      <c r="T29" s="166"/>
      <c r="U29" s="166"/>
      <c r="V29" s="166"/>
      <c r="W29" s="166"/>
      <c r="X29" s="166"/>
      <c r="Y29" s="166"/>
      <c r="Z29" s="166"/>
      <c r="AA29" s="166"/>
      <c r="AB29" s="166"/>
      <c r="AC29" s="166"/>
      <c r="AD29" s="166"/>
      <c r="AE29" s="166"/>
      <c r="AF29" s="166"/>
      <c r="AG29" s="166"/>
      <c r="AH29" s="166"/>
      <c r="AI29" s="166"/>
      <c r="AJ29" s="166"/>
      <c r="AK29" s="70"/>
    </row>
    <row r="30" customFormat="false" ht="12.75" hidden="false" customHeight="true" outlineLevel="0" collapsed="false">
      <c r="A30" s="1" t="s">
        <v>166</v>
      </c>
      <c r="D30" s="167" t="n">
        <f aca="false">C173</f>
        <v>0</v>
      </c>
      <c r="E30" s="1"/>
      <c r="F30" s="1"/>
      <c r="G30" s="1"/>
      <c r="H30" s="1"/>
      <c r="I30" s="1"/>
      <c r="J30" s="70"/>
      <c r="K30" s="1"/>
      <c r="L30" s="1"/>
      <c r="M30" s="1"/>
      <c r="N30" s="167" t="n">
        <v>0</v>
      </c>
      <c r="O30" s="221"/>
      <c r="P30" s="167"/>
      <c r="Q30" s="1"/>
      <c r="R30" s="9"/>
      <c r="S30" s="165" t="n">
        <f aca="false">+S29+1</f>
        <v>37613</v>
      </c>
      <c r="T30" s="166"/>
      <c r="U30" s="166"/>
      <c r="V30" s="166"/>
      <c r="W30" s="166"/>
      <c r="X30" s="166"/>
      <c r="Y30" s="166"/>
      <c r="Z30" s="166"/>
      <c r="AA30" s="166"/>
      <c r="AB30" s="166"/>
      <c r="AC30" s="166"/>
      <c r="AD30" s="166"/>
      <c r="AE30" s="166"/>
      <c r="AF30" s="166"/>
      <c r="AG30" s="166"/>
      <c r="AH30" s="166"/>
      <c r="AI30" s="166"/>
      <c r="AJ30" s="166"/>
      <c r="AK30" s="70"/>
    </row>
    <row r="31" customFormat="false" ht="12.75" hidden="false" customHeight="true" outlineLevel="0" collapsed="false">
      <c r="A31" s="222" t="s">
        <v>167</v>
      </c>
      <c r="B31" s="223"/>
      <c r="C31" s="223"/>
      <c r="D31" s="224" t="n">
        <f aca="false">D173</f>
        <v>998000</v>
      </c>
      <c r="E31" s="1"/>
      <c r="F31" s="1"/>
      <c r="G31" s="1"/>
      <c r="H31" s="1"/>
      <c r="I31" s="1"/>
      <c r="J31" s="70"/>
      <c r="K31" s="1"/>
      <c r="L31" s="1"/>
      <c r="M31" s="1"/>
      <c r="N31" s="167" t="n">
        <v>982000</v>
      </c>
      <c r="O31" s="221"/>
      <c r="P31" s="167"/>
      <c r="Q31" s="1"/>
      <c r="R31" s="70"/>
      <c r="S31" s="165" t="n">
        <f aca="false">+S30+1</f>
        <v>37614</v>
      </c>
      <c r="T31" s="166"/>
      <c r="U31" s="166"/>
      <c r="V31" s="166"/>
      <c r="W31" s="166"/>
      <c r="X31" s="166"/>
      <c r="Y31" s="166"/>
      <c r="Z31" s="166"/>
      <c r="AA31" s="166"/>
      <c r="AB31" s="166"/>
      <c r="AC31" s="166"/>
      <c r="AD31" s="166"/>
      <c r="AE31" s="166"/>
      <c r="AF31" s="166"/>
      <c r="AG31" s="166"/>
      <c r="AH31" s="166"/>
      <c r="AI31" s="166"/>
      <c r="AJ31" s="166"/>
      <c r="AK31" s="70"/>
    </row>
    <row r="32" customFormat="false" ht="12.75" hidden="false" customHeight="true" outlineLevel="0" collapsed="false">
      <c r="A32" s="222" t="s">
        <v>168</v>
      </c>
      <c r="B32" s="223"/>
      <c r="C32" s="223"/>
      <c r="D32" s="224" t="n">
        <f aca="false">F173</f>
        <v>0</v>
      </c>
      <c r="E32" s="1"/>
      <c r="F32" s="140"/>
      <c r="G32" s="225"/>
      <c r="H32" s="225"/>
      <c r="I32" s="225"/>
      <c r="J32" s="225"/>
      <c r="K32" s="225"/>
      <c r="L32" s="226"/>
      <c r="M32" s="1"/>
      <c r="N32" s="167" t="n">
        <v>0</v>
      </c>
      <c r="O32" s="221"/>
      <c r="P32" s="167"/>
      <c r="Q32" s="1"/>
      <c r="R32" s="70"/>
      <c r="S32" s="165" t="n">
        <f aca="false">+S31+1</f>
        <v>37615</v>
      </c>
      <c r="T32" s="166"/>
      <c r="U32" s="166"/>
      <c r="V32" s="166"/>
      <c r="W32" s="166"/>
      <c r="X32" s="166"/>
      <c r="Y32" s="166"/>
      <c r="Z32" s="166"/>
      <c r="AA32" s="166"/>
      <c r="AB32" s="166"/>
      <c r="AC32" s="166"/>
      <c r="AD32" s="166"/>
      <c r="AE32" s="166"/>
      <c r="AF32" s="166"/>
      <c r="AG32" s="166"/>
      <c r="AH32" s="166"/>
      <c r="AI32" s="166"/>
      <c r="AJ32" s="166"/>
      <c r="AK32" s="70"/>
    </row>
    <row r="33" customFormat="false" ht="12.75" hidden="false" customHeight="true" outlineLevel="0" collapsed="false">
      <c r="A33" s="49" t="s">
        <v>169</v>
      </c>
      <c r="D33" s="167" t="n">
        <v>0</v>
      </c>
      <c r="E33" s="1"/>
      <c r="F33" s="227"/>
      <c r="G33" s="70"/>
      <c r="H33" s="70"/>
      <c r="I33" s="70"/>
      <c r="J33" s="23" t="s">
        <v>170</v>
      </c>
      <c r="K33" s="70"/>
      <c r="L33" s="228" t="s">
        <v>115</v>
      </c>
      <c r="M33" s="1"/>
      <c r="N33" s="167" t="n">
        <v>0</v>
      </c>
      <c r="O33" s="221"/>
      <c r="P33" s="167"/>
      <c r="Q33" s="1"/>
      <c r="R33" s="70"/>
      <c r="S33" s="165" t="n">
        <f aca="false">+S32+1</f>
        <v>37616</v>
      </c>
      <c r="T33" s="166"/>
      <c r="U33" s="166"/>
      <c r="V33" s="166"/>
      <c r="W33" s="166"/>
      <c r="X33" s="166"/>
      <c r="Y33" s="166"/>
      <c r="Z33" s="166"/>
      <c r="AA33" s="166"/>
      <c r="AB33" s="166"/>
      <c r="AC33" s="166"/>
      <c r="AD33" s="166"/>
      <c r="AE33" s="166"/>
      <c r="AF33" s="166"/>
      <c r="AG33" s="166"/>
      <c r="AH33" s="166"/>
      <c r="AI33" s="166"/>
      <c r="AJ33" s="166"/>
      <c r="AK33" s="70"/>
    </row>
    <row r="34" customFormat="false" ht="12.75" hidden="false" customHeight="true" outlineLevel="0" collapsed="false">
      <c r="A34" s="49" t="s">
        <v>171</v>
      </c>
      <c r="D34" s="177" t="n">
        <v>0</v>
      </c>
      <c r="E34" s="1"/>
      <c r="F34" s="229" t="s">
        <v>172</v>
      </c>
      <c r="G34" s="229"/>
      <c r="H34" s="230" t="s">
        <v>82</v>
      </c>
      <c r="I34" s="230" t="s">
        <v>80</v>
      </c>
      <c r="J34" s="231" t="s">
        <v>173</v>
      </c>
      <c r="K34" s="232" t="s">
        <v>81</v>
      </c>
      <c r="L34" s="233" t="s">
        <v>131</v>
      </c>
      <c r="M34" s="1"/>
      <c r="N34" s="167" t="n">
        <v>0</v>
      </c>
      <c r="O34" s="221"/>
      <c r="P34" s="167"/>
      <c r="Q34" s="1"/>
      <c r="R34" s="70"/>
      <c r="S34" s="165" t="n">
        <f aca="false">+S33+1</f>
        <v>37617</v>
      </c>
      <c r="T34" s="166"/>
      <c r="U34" s="166"/>
      <c r="V34" s="166"/>
      <c r="W34" s="166"/>
      <c r="X34" s="166"/>
      <c r="Y34" s="166"/>
      <c r="Z34" s="166"/>
      <c r="AA34" s="166"/>
      <c r="AB34" s="166"/>
      <c r="AC34" s="166"/>
      <c r="AD34" s="166"/>
      <c r="AE34" s="166"/>
      <c r="AF34" s="166"/>
      <c r="AG34" s="166"/>
      <c r="AH34" s="166"/>
      <c r="AI34" s="166"/>
      <c r="AJ34" s="166"/>
    </row>
    <row r="35" customFormat="false" ht="12.75" hidden="false" customHeight="true" outlineLevel="0" collapsed="false">
      <c r="A35" s="49" t="s">
        <v>174</v>
      </c>
      <c r="D35" s="177" t="n">
        <f aca="false">C127</f>
        <v>0</v>
      </c>
      <c r="E35" s="1"/>
      <c r="F35" s="227"/>
      <c r="G35" s="70"/>
      <c r="H35" s="234"/>
      <c r="I35" s="234"/>
      <c r="J35" s="234"/>
      <c r="K35" s="234"/>
      <c r="L35" s="235"/>
      <c r="M35" s="1"/>
      <c r="N35" s="167" t="n">
        <v>0</v>
      </c>
      <c r="O35" s="221"/>
      <c r="P35" s="167"/>
      <c r="Q35" s="1"/>
      <c r="R35" s="70"/>
      <c r="S35" s="165" t="n">
        <f aca="false">+S34+1</f>
        <v>37618</v>
      </c>
      <c r="T35" s="166"/>
      <c r="U35" s="166"/>
      <c r="V35" s="166"/>
      <c r="W35" s="166"/>
      <c r="X35" s="166"/>
      <c r="Y35" s="166"/>
      <c r="Z35" s="166"/>
      <c r="AA35" s="166"/>
      <c r="AB35" s="166"/>
      <c r="AC35" s="166"/>
      <c r="AD35" s="166"/>
      <c r="AE35" s="166"/>
      <c r="AF35" s="166"/>
      <c r="AG35" s="166"/>
      <c r="AH35" s="166"/>
      <c r="AI35" s="166"/>
      <c r="AJ35" s="166"/>
    </row>
    <row r="36" customFormat="false" ht="12.75" hidden="false" customHeight="true" outlineLevel="0" collapsed="false">
      <c r="A36" s="49" t="s">
        <v>175</v>
      </c>
      <c r="D36" s="177" t="n">
        <f aca="false">H173</f>
        <v>0</v>
      </c>
      <c r="E36" s="1"/>
      <c r="F36" s="227" t="s">
        <v>176</v>
      </c>
      <c r="G36" s="70"/>
      <c r="H36" s="234"/>
      <c r="I36" s="234"/>
      <c r="J36" s="234" t="n">
        <f aca="false">N50</f>
        <v>0</v>
      </c>
      <c r="K36" s="234" t="n">
        <f aca="false">N38</f>
        <v>11937637.24</v>
      </c>
      <c r="L36" s="235"/>
      <c r="M36" s="1"/>
      <c r="N36" s="167" t="n">
        <v>0</v>
      </c>
      <c r="O36" s="221"/>
      <c r="P36" s="167"/>
      <c r="Q36" s="1"/>
      <c r="R36" s="70"/>
      <c r="S36" s="165" t="n">
        <f aca="false">+S35+1</f>
        <v>37619</v>
      </c>
      <c r="T36" s="166"/>
      <c r="U36" s="166"/>
      <c r="V36" s="166"/>
      <c r="W36" s="166"/>
      <c r="X36" s="166"/>
      <c r="Y36" s="166"/>
      <c r="Z36" s="166"/>
      <c r="AA36" s="166"/>
      <c r="AB36" s="166"/>
      <c r="AC36" s="166"/>
      <c r="AD36" s="166"/>
      <c r="AE36" s="166"/>
      <c r="AF36" s="166"/>
      <c r="AG36" s="166"/>
      <c r="AH36" s="166"/>
      <c r="AI36" s="166"/>
      <c r="AJ36" s="166"/>
    </row>
    <row r="37" customFormat="false" ht="12.75" hidden="false" customHeight="true" outlineLevel="0" collapsed="false">
      <c r="A37" s="49" t="s">
        <v>177</v>
      </c>
      <c r="D37" s="177" t="n">
        <f aca="false">SUM(E87+E88)*-1</f>
        <v>-2963</v>
      </c>
      <c r="E37" s="1"/>
      <c r="F37" s="227" t="s">
        <v>178</v>
      </c>
      <c r="G37" s="70"/>
      <c r="H37" s="236" t="n">
        <f aca="false">N16</f>
        <v>995037</v>
      </c>
      <c r="I37" s="236"/>
      <c r="J37" s="234"/>
      <c r="K37" s="234"/>
      <c r="L37" s="235"/>
      <c r="M37" s="1"/>
      <c r="N37" s="167" t="n">
        <v>-5134</v>
      </c>
      <c r="O37" s="221"/>
      <c r="P37" s="167"/>
      <c r="Q37" s="1"/>
      <c r="R37" s="70"/>
      <c r="S37" s="165" t="n">
        <f aca="false">+S36+1</f>
        <v>37620</v>
      </c>
      <c r="T37" s="238"/>
      <c r="U37" s="238"/>
      <c r="V37" s="238"/>
      <c r="W37" s="238"/>
      <c r="X37" s="238"/>
      <c r="Y37" s="238"/>
      <c r="Z37" s="238"/>
      <c r="AA37" s="238"/>
      <c r="AB37" s="238"/>
      <c r="AC37" s="238"/>
      <c r="AD37" s="238"/>
      <c r="AE37" s="238"/>
      <c r="AF37" s="238"/>
      <c r="AG37" s="238"/>
      <c r="AH37" s="166"/>
      <c r="AI37" s="166"/>
      <c r="AJ37" s="166"/>
    </row>
    <row r="38" customFormat="false" ht="12.75" hidden="false" customHeight="true" outlineLevel="0" collapsed="false">
      <c r="A38" s="155" t="s">
        <v>179</v>
      </c>
      <c r="D38" s="182" t="n">
        <f aca="false">SUM(D28:D37)</f>
        <v>12932674.24</v>
      </c>
      <c r="E38" s="1"/>
      <c r="F38" s="227" t="s">
        <v>180</v>
      </c>
      <c r="G38" s="70"/>
      <c r="H38" s="236" t="n">
        <f aca="false">N24</f>
        <v>0</v>
      </c>
      <c r="I38" s="236" t="n">
        <f aca="false">H38</f>
        <v>0</v>
      </c>
      <c r="J38" s="234"/>
      <c r="K38" s="234"/>
      <c r="L38" s="235"/>
      <c r="M38" s="1"/>
      <c r="N38" s="182" t="n">
        <v>11937637.24</v>
      </c>
      <c r="O38" s="182" t="n">
        <f aca="false">SUM(O28:O36)</f>
        <v>12932674.24</v>
      </c>
      <c r="P38" s="182"/>
      <c r="Q38" s="1"/>
      <c r="R38" s="70"/>
      <c r="S38" s="237" t="n">
        <f aca="false">+S37+1</f>
        <v>37621</v>
      </c>
      <c r="T38" s="238" t="n">
        <v>0</v>
      </c>
      <c r="U38" s="238"/>
      <c r="V38" s="238"/>
      <c r="W38" s="238"/>
      <c r="X38" s="238"/>
      <c r="Y38" s="238" t="n">
        <v>-998000</v>
      </c>
      <c r="Z38" s="238"/>
      <c r="AA38" s="238" t="n">
        <v>998000</v>
      </c>
      <c r="AB38" s="238"/>
      <c r="AC38" s="238"/>
      <c r="AD38" s="238"/>
      <c r="AE38" s="238"/>
      <c r="AF38" s="238" t="n">
        <v>0</v>
      </c>
      <c r="AG38" s="238" t="n">
        <v>995039</v>
      </c>
      <c r="AH38" s="166"/>
      <c r="AI38" s="166"/>
      <c r="AJ38" s="166"/>
    </row>
    <row r="39" customFormat="false" ht="12.75" hidden="false" customHeight="true" outlineLevel="0" collapsed="false">
      <c r="A39" s="1"/>
      <c r="D39" s="1"/>
      <c r="F39" s="227" t="s">
        <v>181</v>
      </c>
      <c r="G39" s="70"/>
      <c r="H39" s="236" t="n">
        <f aca="false">D28</f>
        <v>11937637.24</v>
      </c>
      <c r="I39" s="236"/>
      <c r="J39" s="234"/>
      <c r="K39" s="234"/>
      <c r="L39" s="235"/>
      <c r="M39" s="1"/>
      <c r="N39" s="1"/>
      <c r="O39" s="1"/>
      <c r="P39" s="1"/>
      <c r="Q39" s="1"/>
      <c r="R39" s="70"/>
      <c r="S39" s="70"/>
      <c r="U39" s="213"/>
      <c r="V39" s="213"/>
      <c r="W39" s="213"/>
      <c r="X39" s="213"/>
      <c r="Y39" s="213"/>
      <c r="Z39" s="213"/>
      <c r="AA39" s="213"/>
      <c r="AB39" s="213"/>
      <c r="AC39" s="213"/>
    </row>
    <row r="40" customFormat="false" ht="12.75" hidden="false" customHeight="true" outlineLevel="0" collapsed="false">
      <c r="A40" s="148" t="s">
        <v>182</v>
      </c>
      <c r="D40" s="182" t="n">
        <f aca="false">+D38+D24+D16</f>
        <v>12932674.24</v>
      </c>
      <c r="E40" s="1"/>
      <c r="F40" s="187"/>
      <c r="G40" s="70"/>
      <c r="H40" s="239"/>
      <c r="I40" s="236"/>
      <c r="J40" s="234"/>
      <c r="K40" s="234"/>
      <c r="L40" s="235"/>
      <c r="M40" s="1"/>
      <c r="N40" s="182" t="n">
        <v>12932676.24</v>
      </c>
      <c r="O40" s="182" t="n">
        <f aca="false">+O38+O24+O16</f>
        <v>12932674.24</v>
      </c>
      <c r="P40" s="182"/>
      <c r="Q40" s="1"/>
      <c r="R40" s="70"/>
      <c r="S40" s="1"/>
      <c r="T40" s="1"/>
      <c r="U40" s="1"/>
    </row>
    <row r="41" customFormat="false" ht="12.75" hidden="false" customHeight="true" outlineLevel="0" collapsed="false">
      <c r="A41" s="1"/>
      <c r="C41" s="4"/>
      <c r="D41" s="1"/>
      <c r="E41" s="1"/>
      <c r="F41" s="227" t="s">
        <v>183</v>
      </c>
      <c r="G41" s="9"/>
      <c r="H41" s="236" t="n">
        <f aca="false">E117</f>
        <v>0</v>
      </c>
      <c r="I41" s="236" t="n">
        <f aca="false">E108</f>
        <v>0</v>
      </c>
      <c r="J41" s="234" t="n">
        <f aca="false">E71+E72+E73</f>
        <v>0</v>
      </c>
      <c r="K41" s="234" t="n">
        <f aca="false">SUM(D29:D37)</f>
        <v>995037</v>
      </c>
      <c r="L41" s="235" t="n">
        <f aca="false">SUM(E29:E37)</f>
        <v>0</v>
      </c>
      <c r="M41" s="1"/>
      <c r="N41" s="1"/>
      <c r="O41" s="1"/>
      <c r="P41" s="1"/>
      <c r="Q41" s="1"/>
      <c r="R41" s="70"/>
      <c r="S41" s="1"/>
      <c r="T41" s="1"/>
      <c r="U41" s="1"/>
      <c r="AN41" s="1"/>
      <c r="AO41" s="1"/>
      <c r="AP41" s="1"/>
      <c r="AQ41" s="1"/>
      <c r="AR41" s="1"/>
      <c r="AS41" s="1"/>
    </row>
    <row r="42" customFormat="false" ht="12.75" hidden="false" customHeight="true" outlineLevel="0" collapsed="false">
      <c r="A42" s="127"/>
      <c r="C42" s="4"/>
      <c r="E42" s="1"/>
      <c r="F42" s="227" t="s">
        <v>178</v>
      </c>
      <c r="G42" s="70"/>
      <c r="H42" s="239"/>
      <c r="I42" s="239"/>
      <c r="J42" s="239"/>
      <c r="K42" s="240"/>
      <c r="L42" s="241"/>
      <c r="M42" s="1"/>
      <c r="N42" s="1"/>
      <c r="O42" s="1"/>
      <c r="P42" s="1"/>
      <c r="Q42" s="70"/>
      <c r="R42" s="70"/>
      <c r="S42" s="1"/>
      <c r="T42" s="1"/>
      <c r="U42" s="1"/>
      <c r="AN42" s="1"/>
      <c r="AO42" s="1"/>
      <c r="AP42" s="1"/>
      <c r="AQ42" s="1"/>
      <c r="AR42" s="1"/>
      <c r="AS42" s="1"/>
    </row>
    <row r="43" customFormat="false" ht="12.75" hidden="false" customHeight="true" outlineLevel="0" collapsed="false">
      <c r="A43" s="148" t="s">
        <v>184</v>
      </c>
      <c r="C43" s="4"/>
      <c r="D43" s="70"/>
      <c r="E43" s="9"/>
      <c r="F43" s="227" t="s">
        <v>180</v>
      </c>
      <c r="G43" s="70"/>
      <c r="H43" s="236"/>
      <c r="I43" s="236"/>
      <c r="J43" s="234"/>
      <c r="K43" s="234"/>
      <c r="L43" s="235" t="n">
        <f aca="false">+H138</f>
        <v>0</v>
      </c>
      <c r="M43" s="1"/>
      <c r="N43" s="1"/>
      <c r="O43" s="1"/>
      <c r="P43" s="1"/>
      <c r="Q43" s="70"/>
      <c r="R43" s="70"/>
      <c r="S43" s="1"/>
      <c r="T43" s="1"/>
      <c r="U43" s="1"/>
      <c r="AN43" s="1"/>
      <c r="AO43" s="1"/>
      <c r="AP43" s="1"/>
      <c r="AQ43" s="1"/>
      <c r="AR43" s="1"/>
      <c r="AS43" s="1"/>
    </row>
    <row r="44" customFormat="false" ht="12.75" hidden="false" customHeight="true" outlineLevel="0" collapsed="false">
      <c r="A44" s="242" t="s">
        <v>185</v>
      </c>
      <c r="C44" s="4"/>
      <c r="D44" s="243" t="n">
        <f aca="false">N50</f>
        <v>0</v>
      </c>
      <c r="E44" s="9"/>
      <c r="F44" s="227" t="s">
        <v>186</v>
      </c>
      <c r="G44" s="70"/>
      <c r="H44" s="236"/>
      <c r="I44" s="236"/>
      <c r="J44" s="234"/>
      <c r="K44" s="240"/>
      <c r="L44" s="241"/>
      <c r="M44" s="1"/>
      <c r="N44" s="244" t="n">
        <v>0</v>
      </c>
      <c r="O44" s="244" t="n">
        <f aca="false">D50-P50</f>
        <v>0</v>
      </c>
      <c r="P44" s="243" t="n">
        <v>0</v>
      </c>
      <c r="Q44" s="70"/>
      <c r="R44" s="70"/>
      <c r="S44" s="1"/>
      <c r="T44" s="1"/>
      <c r="U44" s="1"/>
      <c r="AN44" s="1"/>
      <c r="AO44" s="1"/>
      <c r="AP44" s="1"/>
      <c r="AQ44" s="1"/>
      <c r="AR44" s="1"/>
      <c r="AS44" s="1"/>
    </row>
    <row r="45" customFormat="false" ht="12.75" hidden="false" customHeight="true" outlineLevel="0" collapsed="false">
      <c r="A45" s="245" t="s">
        <v>187</v>
      </c>
      <c r="C45" s="4"/>
      <c r="D45" s="177" t="n">
        <v>0</v>
      </c>
      <c r="E45" s="9"/>
      <c r="F45" s="227" t="s">
        <v>142</v>
      </c>
      <c r="G45" s="9"/>
      <c r="H45" s="236" t="n">
        <f aca="false">SUM(H37:H41)</f>
        <v>12932674.24</v>
      </c>
      <c r="I45" s="236" t="n">
        <f aca="false">SUM(I37:I41)</f>
        <v>0</v>
      </c>
      <c r="J45" s="236" t="n">
        <f aca="false">SUM(J35:J41)</f>
        <v>0</v>
      </c>
      <c r="K45" s="234" t="n">
        <f aca="false">K36+K41</f>
        <v>12932674.24</v>
      </c>
      <c r="L45" s="235" t="n">
        <f aca="false">+F275</f>
        <v>0</v>
      </c>
      <c r="M45" s="1"/>
      <c r="N45" s="246" t="n">
        <v>0</v>
      </c>
      <c r="O45" s="246"/>
      <c r="P45" s="177" t="n">
        <v>0</v>
      </c>
      <c r="Q45" s="70"/>
      <c r="R45" s="70"/>
      <c r="S45" s="1"/>
      <c r="T45" s="1"/>
      <c r="U45" s="1"/>
      <c r="AN45" s="1"/>
      <c r="AO45" s="1"/>
      <c r="AP45" s="1"/>
      <c r="AQ45" s="1"/>
      <c r="AR45" s="1"/>
      <c r="AS45" s="1"/>
    </row>
    <row r="46" customFormat="false" ht="12.75" hidden="false" customHeight="true" outlineLevel="0" collapsed="false">
      <c r="A46" s="245" t="s">
        <v>188</v>
      </c>
      <c r="C46" s="4"/>
      <c r="D46" s="177" t="n">
        <f aca="false">E71</f>
        <v>0</v>
      </c>
      <c r="E46" s="1"/>
      <c r="F46" s="187"/>
      <c r="G46" s="9"/>
      <c r="H46" s="240"/>
      <c r="I46" s="240"/>
      <c r="J46" s="234"/>
      <c r="K46" s="240"/>
      <c r="L46" s="241"/>
      <c r="M46" s="1"/>
      <c r="N46" s="246" t="n">
        <v>0</v>
      </c>
      <c r="O46" s="246"/>
      <c r="P46" s="177" t="n">
        <v>0</v>
      </c>
      <c r="Q46" s="70"/>
      <c r="R46" s="70"/>
      <c r="S46" s="1"/>
      <c r="T46" s="1"/>
      <c r="U46" s="1"/>
      <c r="AN46" s="1"/>
      <c r="AO46" s="1"/>
      <c r="AP46" s="1"/>
      <c r="AQ46" s="1"/>
      <c r="AR46" s="1"/>
      <c r="AS46" s="1"/>
    </row>
    <row r="47" customFormat="false" ht="12.75" hidden="false" customHeight="true" outlineLevel="0" collapsed="false">
      <c r="A47" s="245" t="s">
        <v>189</v>
      </c>
      <c r="C47" s="4"/>
      <c r="D47" s="177" t="n">
        <f aca="false">E72</f>
        <v>0</v>
      </c>
      <c r="E47" s="1"/>
      <c r="F47" s="227"/>
      <c r="G47" s="247" t="s">
        <v>83</v>
      </c>
      <c r="H47" s="248" t="n">
        <f aca="false">H45-D40</f>
        <v>0</v>
      </c>
      <c r="I47" s="248" t="n">
        <f aca="false">+I45-D24</f>
        <v>0</v>
      </c>
      <c r="J47" s="248" t="n">
        <f aca="false">+J45-D50</f>
        <v>0</v>
      </c>
      <c r="K47" s="249" t="n">
        <f aca="false">+K45-D38</f>
        <v>0</v>
      </c>
      <c r="L47" s="250" t="n">
        <f aca="false">+L43-L45</f>
        <v>0</v>
      </c>
      <c r="M47" s="1"/>
      <c r="N47" s="246" t="n">
        <v>0</v>
      </c>
      <c r="O47" s="246"/>
      <c r="P47" s="177" t="n">
        <v>0</v>
      </c>
      <c r="Q47" s="70"/>
      <c r="R47" s="70"/>
      <c r="AN47" s="1"/>
      <c r="AO47" s="1"/>
      <c r="AP47" s="1"/>
      <c r="AQ47" s="1"/>
      <c r="AR47" s="1"/>
      <c r="AS47" s="1"/>
    </row>
    <row r="48" customFormat="false" ht="12.75" hidden="false" customHeight="true" outlineLevel="0" collapsed="false">
      <c r="A48" s="245" t="s">
        <v>190</v>
      </c>
      <c r="C48" s="4"/>
      <c r="D48" s="177" t="n">
        <f aca="false">E73</f>
        <v>0</v>
      </c>
      <c r="E48" s="1"/>
      <c r="F48" s="251"/>
      <c r="G48" s="252"/>
      <c r="H48" s="253"/>
      <c r="I48" s="253"/>
      <c r="J48" s="254"/>
      <c r="K48" s="255"/>
      <c r="L48" s="256"/>
      <c r="M48" s="1"/>
      <c r="N48" s="246" t="n">
        <v>0</v>
      </c>
      <c r="O48" s="246"/>
      <c r="P48" s="177" t="n">
        <v>0</v>
      </c>
      <c r="Q48" s="70"/>
      <c r="R48" s="70"/>
      <c r="AN48" s="1"/>
      <c r="AO48" s="1"/>
      <c r="AP48" s="1"/>
      <c r="AQ48" s="1"/>
      <c r="AR48" s="1"/>
      <c r="AS48" s="1"/>
    </row>
    <row r="49" customFormat="false" ht="12.75" hidden="true" customHeight="true" outlineLevel="0" collapsed="false">
      <c r="A49" s="245" t="s">
        <v>191</v>
      </c>
      <c r="C49" s="4"/>
      <c r="D49" s="177" t="n">
        <v>0</v>
      </c>
      <c r="E49" s="1"/>
      <c r="F49" s="1"/>
      <c r="G49" s="1"/>
      <c r="H49" s="1"/>
      <c r="I49" s="1"/>
      <c r="J49" s="213"/>
      <c r="K49" s="1"/>
      <c r="L49" s="1"/>
      <c r="M49" s="1"/>
      <c r="N49" s="177" t="n">
        <v>0</v>
      </c>
      <c r="O49" s="177" t="n">
        <v>0</v>
      </c>
      <c r="P49" s="204" t="n">
        <v>0</v>
      </c>
      <c r="Q49" s="70"/>
      <c r="R49" s="70"/>
      <c r="AN49" s="1"/>
      <c r="AO49" s="1"/>
      <c r="AP49" s="1"/>
      <c r="AQ49" s="1"/>
      <c r="AR49" s="1"/>
      <c r="AS49" s="1"/>
    </row>
    <row r="50" customFormat="false" ht="12.75" hidden="false" customHeight="true" outlineLevel="0" collapsed="false">
      <c r="A50" s="245" t="s">
        <v>192</v>
      </c>
      <c r="C50" s="4"/>
      <c r="D50" s="257" t="n">
        <f aca="false">SUM(D44:D48)</f>
        <v>0</v>
      </c>
      <c r="E50" s="1"/>
      <c r="F50" s="1"/>
      <c r="G50" s="1"/>
      <c r="H50" s="1"/>
      <c r="I50" s="1"/>
      <c r="J50" s="213"/>
      <c r="K50" s="1"/>
      <c r="L50" s="1"/>
      <c r="M50" s="1"/>
      <c r="N50" s="257" t="n">
        <v>0</v>
      </c>
      <c r="O50" s="257" t="n">
        <f aca="false">SUM(O44:O48)</f>
        <v>0</v>
      </c>
      <c r="P50" s="257" t="n">
        <v>0</v>
      </c>
      <c r="Q50" s="70"/>
      <c r="R50" s="70"/>
      <c r="V50" s="258" t="n">
        <f aca="false">Y55+AA55</f>
        <v>0</v>
      </c>
      <c r="AN50" s="1"/>
      <c r="AO50" s="1"/>
      <c r="AP50" s="1"/>
      <c r="AQ50" s="1"/>
      <c r="AR50" s="1"/>
      <c r="AS50" s="1"/>
    </row>
    <row r="51" customFormat="false" ht="12.75" hidden="false" customHeight="true" outlineLevel="0" collapsed="false">
      <c r="A51" s="127"/>
      <c r="C51" s="4"/>
      <c r="D51" s="1"/>
      <c r="E51" s="213"/>
      <c r="F51" s="1"/>
      <c r="G51" s="155"/>
      <c r="H51" s="213"/>
      <c r="I51" s="1"/>
      <c r="J51" s="213"/>
      <c r="K51" s="1"/>
      <c r="L51" s="1"/>
      <c r="M51" s="1"/>
      <c r="N51" s="1"/>
      <c r="O51" s="1"/>
      <c r="P51" s="1"/>
      <c r="Q51" s="70"/>
      <c r="R51" s="70"/>
      <c r="V51" s="258" t="n">
        <f aca="false">W55</f>
        <v>0</v>
      </c>
      <c r="AN51" s="1"/>
      <c r="AO51" s="1"/>
      <c r="AP51" s="1"/>
      <c r="AQ51" s="1"/>
      <c r="AR51" s="1"/>
      <c r="AS51" s="1"/>
    </row>
    <row r="52" customFormat="false" ht="12.75" hidden="false" customHeight="true" outlineLevel="0" collapsed="false">
      <c r="A52" s="1"/>
      <c r="B52" s="1"/>
      <c r="C52" s="1"/>
      <c r="D52" s="1"/>
      <c r="G52" s="1"/>
      <c r="H52" s="1"/>
      <c r="I52" s="1"/>
      <c r="J52" s="213"/>
      <c r="K52" s="1"/>
      <c r="L52" s="1"/>
      <c r="M52" s="1"/>
      <c r="N52" s="1"/>
      <c r="O52" s="1"/>
      <c r="P52" s="1"/>
      <c r="Q52" s="70"/>
      <c r="R52" s="70"/>
      <c r="AN52" s="1"/>
      <c r="AO52" s="1"/>
      <c r="AP52" s="1"/>
      <c r="AQ52" s="1"/>
      <c r="AR52" s="1"/>
      <c r="AS52" s="1"/>
    </row>
    <row r="53" customFormat="false" ht="12.75" hidden="false" customHeight="true" outlineLevel="0" collapsed="false">
      <c r="A53" s="148" t="s">
        <v>193</v>
      </c>
      <c r="C53" s="4"/>
      <c r="D53" s="209" t="n">
        <v>0</v>
      </c>
      <c r="E53" s="1"/>
      <c r="F53" s="1"/>
      <c r="G53" s="1"/>
      <c r="H53" s="1"/>
      <c r="I53" s="1"/>
      <c r="J53" s="70"/>
      <c r="K53" s="1"/>
      <c r="L53" s="1"/>
      <c r="M53" s="1"/>
      <c r="N53" s="1"/>
      <c r="O53" s="1"/>
      <c r="P53" s="1"/>
      <c r="Q53" s="70"/>
      <c r="R53" s="70"/>
      <c r="AJ53" s="1"/>
      <c r="AK53" s="1"/>
      <c r="AN53" s="1"/>
      <c r="AO53" s="1"/>
      <c r="AP53" s="1"/>
      <c r="AQ53" s="1"/>
      <c r="AR53" s="1"/>
      <c r="AS53" s="1"/>
    </row>
    <row r="54" customFormat="false" ht="12.75" hidden="false" customHeight="true" outlineLevel="0" collapsed="false">
      <c r="A54" s="1"/>
      <c r="E54" s="1"/>
      <c r="F54" s="1"/>
      <c r="G54" s="1"/>
      <c r="H54" s="1"/>
      <c r="I54" s="1"/>
      <c r="J54" s="70"/>
      <c r="K54" s="1"/>
      <c r="L54" s="1"/>
      <c r="M54" s="1"/>
      <c r="N54" s="1"/>
      <c r="O54" s="1"/>
      <c r="P54" s="1"/>
      <c r="Q54" s="70"/>
      <c r="R54" s="70"/>
      <c r="AJ54" s="1"/>
      <c r="AK54" s="1"/>
      <c r="AN54" s="1"/>
      <c r="AO54" s="1"/>
      <c r="AP54" s="1"/>
      <c r="AQ54" s="1"/>
      <c r="AR54" s="1"/>
      <c r="AS54" s="1"/>
    </row>
    <row r="55" customFormat="false" ht="12.75" hidden="true" customHeight="true" outlineLevel="0" collapsed="false">
      <c r="A55" s="1"/>
      <c r="E55" s="1"/>
      <c r="F55" s="1"/>
      <c r="G55" s="1"/>
      <c r="H55" s="1"/>
      <c r="I55" s="1"/>
      <c r="J55" s="70"/>
      <c r="K55" s="1"/>
      <c r="L55" s="1"/>
      <c r="M55" s="1"/>
      <c r="N55" s="1"/>
      <c r="O55" s="1"/>
      <c r="P55" s="1"/>
      <c r="Q55" s="70"/>
      <c r="R55" s="70"/>
      <c r="AJ55" s="1"/>
      <c r="AK55" s="1"/>
      <c r="AN55" s="1"/>
      <c r="AO55" s="1"/>
      <c r="AP55" s="1"/>
      <c r="AQ55" s="1"/>
      <c r="AR55" s="1"/>
      <c r="AS55" s="1"/>
    </row>
    <row r="56" customFormat="false" ht="12.75" hidden="true" customHeight="true" outlineLevel="0" collapsed="false">
      <c r="A56" s="1"/>
      <c r="E56" s="1"/>
      <c r="F56" s="1"/>
      <c r="G56" s="1"/>
      <c r="H56" s="1"/>
      <c r="I56" s="1"/>
      <c r="J56" s="70"/>
      <c r="K56" s="70"/>
      <c r="L56" s="247"/>
      <c r="M56" s="40"/>
      <c r="N56" s="40"/>
      <c r="O56" s="70"/>
      <c r="P56" s="70"/>
      <c r="Q56" s="70"/>
      <c r="R56" s="70"/>
      <c r="AJ56" s="1"/>
      <c r="AK56" s="1"/>
      <c r="AN56" s="1"/>
      <c r="AO56" s="1"/>
      <c r="AP56" s="1"/>
      <c r="AQ56" s="1"/>
      <c r="AR56" s="1"/>
      <c r="AS56" s="1"/>
    </row>
    <row r="57" customFormat="false" ht="12.75" hidden="true" customHeight="true" outlineLevel="0" collapsed="false">
      <c r="A57" s="1"/>
      <c r="D57" s="1"/>
      <c r="E57" s="1"/>
      <c r="F57" s="1"/>
      <c r="G57" s="1"/>
      <c r="H57" s="1"/>
      <c r="I57" s="259"/>
      <c r="J57" s="70"/>
      <c r="K57" s="70"/>
      <c r="L57" s="247"/>
      <c r="M57" s="40"/>
      <c r="N57" s="40"/>
      <c r="O57" s="70"/>
      <c r="P57" s="70"/>
      <c r="Q57" s="70"/>
      <c r="R57" s="70"/>
      <c r="AJ57" s="1"/>
      <c r="AK57" s="1"/>
      <c r="AN57" s="1"/>
      <c r="AO57" s="1"/>
      <c r="AP57" s="1"/>
      <c r="AQ57" s="1"/>
      <c r="AR57" s="1"/>
      <c r="AS57" s="1"/>
    </row>
    <row r="58" customFormat="false" ht="12.75" hidden="true" customHeight="true" outlineLevel="0" collapsed="false">
      <c r="A58" s="1"/>
      <c r="D58" s="1"/>
      <c r="E58" s="1"/>
      <c r="F58" s="1"/>
      <c r="G58" s="1"/>
      <c r="H58" s="1"/>
      <c r="I58" s="259"/>
      <c r="J58" s="70"/>
      <c r="K58" s="70"/>
      <c r="L58" s="247"/>
      <c r="M58" s="40"/>
      <c r="N58" s="40"/>
      <c r="O58" s="70"/>
      <c r="P58" s="70"/>
      <c r="Q58" s="70"/>
      <c r="R58" s="70"/>
      <c r="AJ58" s="1"/>
      <c r="AK58" s="1"/>
      <c r="AN58" s="1"/>
      <c r="AO58" s="1"/>
      <c r="AP58" s="1"/>
      <c r="AQ58" s="1"/>
      <c r="AR58" s="1"/>
      <c r="AS58" s="1"/>
    </row>
    <row r="59" customFormat="false" ht="12.75" hidden="true" customHeight="true" outlineLevel="0" collapsed="false">
      <c r="A59" s="1"/>
      <c r="D59" s="1"/>
      <c r="E59" s="1"/>
      <c r="F59" s="1"/>
      <c r="G59" s="1"/>
      <c r="H59" s="1"/>
      <c r="I59" s="259"/>
      <c r="J59" s="70"/>
      <c r="K59" s="70"/>
      <c r="L59" s="247"/>
      <c r="M59" s="40"/>
      <c r="N59" s="40"/>
      <c r="O59" s="70"/>
      <c r="P59" s="70"/>
      <c r="Q59" s="70"/>
      <c r="R59" s="70"/>
      <c r="AJ59" s="1"/>
      <c r="AK59" s="1"/>
      <c r="AN59" s="1"/>
      <c r="AO59" s="1"/>
      <c r="AP59" s="1"/>
      <c r="AQ59" s="1"/>
      <c r="AR59" s="1"/>
      <c r="AS59" s="1"/>
    </row>
    <row r="60" customFormat="false" ht="12.75" hidden="true" customHeight="true" outlineLevel="0" collapsed="false">
      <c r="A60" s="1"/>
      <c r="D60" s="1"/>
      <c r="E60" s="1"/>
      <c r="F60" s="1"/>
      <c r="G60" s="1"/>
      <c r="H60" s="1"/>
      <c r="I60" s="259"/>
      <c r="J60" s="70"/>
      <c r="K60" s="70"/>
      <c r="L60" s="247"/>
      <c r="M60" s="40"/>
      <c r="N60" s="40"/>
      <c r="O60" s="70"/>
      <c r="P60" s="70"/>
      <c r="Q60" s="70"/>
      <c r="R60" s="70"/>
      <c r="AJ60" s="1"/>
      <c r="AK60" s="1"/>
      <c r="AN60" s="1"/>
      <c r="AO60" s="1"/>
      <c r="AP60" s="1"/>
      <c r="AQ60" s="1"/>
      <c r="AR60" s="1"/>
      <c r="AS60" s="1"/>
    </row>
    <row r="61" customFormat="false" ht="12.75" hidden="true" customHeight="true" outlineLevel="0" collapsed="false">
      <c r="A61" s="1"/>
      <c r="D61" s="1"/>
      <c r="E61" s="1"/>
      <c r="F61" s="1"/>
      <c r="G61" s="1"/>
      <c r="H61" s="1"/>
      <c r="I61" s="259"/>
      <c r="J61" s="70"/>
      <c r="K61" s="70"/>
      <c r="L61" s="247"/>
      <c r="M61" s="40"/>
      <c r="N61" s="40"/>
      <c r="O61" s="70"/>
      <c r="P61" s="70"/>
      <c r="Q61" s="70"/>
      <c r="R61" s="70"/>
      <c r="AJ61" s="1"/>
      <c r="AK61" s="1"/>
      <c r="AN61" s="1"/>
      <c r="AO61" s="1"/>
      <c r="AP61" s="1"/>
      <c r="AQ61" s="1"/>
      <c r="AR61" s="1"/>
      <c r="AS61" s="1"/>
    </row>
    <row r="62" customFormat="false" ht="12.75" hidden="true" customHeight="true" outlineLevel="0" collapsed="false">
      <c r="A62" s="1"/>
      <c r="D62" s="1"/>
      <c r="E62" s="1"/>
      <c r="F62" s="1"/>
      <c r="G62" s="1"/>
      <c r="H62" s="1"/>
      <c r="I62" s="1"/>
      <c r="J62" s="70"/>
      <c r="K62" s="70"/>
      <c r="L62" s="247"/>
      <c r="M62" s="40"/>
      <c r="N62" s="40"/>
      <c r="O62" s="70"/>
      <c r="P62" s="70"/>
      <c r="Q62" s="70"/>
      <c r="R62" s="70"/>
      <c r="AJ62" s="1"/>
      <c r="AK62" s="1"/>
      <c r="AN62" s="1"/>
      <c r="AO62" s="1"/>
      <c r="AP62" s="1"/>
      <c r="AQ62" s="1"/>
      <c r="AR62" s="1"/>
      <c r="AS62" s="1"/>
    </row>
    <row r="63" customFormat="false" ht="12.75" hidden="false" customHeight="true" outlineLevel="0" collapsed="false">
      <c r="A63" s="1"/>
      <c r="E63" s="1"/>
      <c r="F63" s="1"/>
      <c r="G63" s="1"/>
      <c r="H63" s="1"/>
      <c r="I63" s="1"/>
      <c r="J63" s="70"/>
      <c r="K63" s="70"/>
      <c r="L63" s="247"/>
      <c r="M63" s="40"/>
      <c r="N63" s="40"/>
      <c r="O63" s="70"/>
      <c r="P63" s="70"/>
      <c r="Q63" s="70"/>
      <c r="R63" s="70"/>
      <c r="U63" s="49" t="n">
        <f aca="false">$B$68*-1</f>
        <v>-0</v>
      </c>
      <c r="V63" s="49" t="n">
        <f aca="false">$B$68*-1</f>
        <v>-0</v>
      </c>
      <c r="W63" s="49" t="n">
        <f aca="false">$B$68*-1</f>
        <v>-0</v>
      </c>
      <c r="X63" s="49" t="n">
        <f aca="false">$B$68*-1</f>
        <v>-0</v>
      </c>
      <c r="Y63" s="49" t="n">
        <f aca="false">$B$68*-1</f>
        <v>-0</v>
      </c>
      <c r="Z63" s="49" t="n">
        <f aca="false">$B$68*-1</f>
        <v>-0</v>
      </c>
      <c r="AA63" s="49" t="n">
        <f aca="false">$B$68*-1</f>
        <v>-0</v>
      </c>
      <c r="AB63" s="49" t="n">
        <f aca="false">$B$68*-1</f>
        <v>-0</v>
      </c>
      <c r="AC63" s="49" t="n">
        <f aca="false">$B$68*-1</f>
        <v>-0</v>
      </c>
      <c r="AD63" s="49" t="n">
        <f aca="false">$B$68*-1</f>
        <v>-0</v>
      </c>
      <c r="AE63" s="49" t="n">
        <f aca="false">$B$68*-1</f>
        <v>-0</v>
      </c>
      <c r="AF63" s="49" t="n">
        <f aca="false">$B$68*-1</f>
        <v>-0</v>
      </c>
      <c r="AG63" s="49" t="n">
        <f aca="false">$B$68*-1</f>
        <v>-0</v>
      </c>
      <c r="AH63" s="49" t="n">
        <f aca="false">$B$68*-1</f>
        <v>-0</v>
      </c>
      <c r="AI63" s="49" t="n">
        <f aca="false">$B$68*-1</f>
        <v>-0</v>
      </c>
      <c r="AJ63" s="49" t="n">
        <f aca="false">$B$68*-1</f>
        <v>-0</v>
      </c>
      <c r="AK63" s="49" t="n">
        <f aca="false">$B$68*-1</f>
        <v>-0</v>
      </c>
      <c r="AL63" s="49" t="n">
        <f aca="false">$B$68*-1</f>
        <v>-0</v>
      </c>
      <c r="AN63" s="1"/>
      <c r="AO63" s="1"/>
      <c r="AP63" s="1"/>
      <c r="AQ63" s="1"/>
      <c r="AR63" s="1"/>
      <c r="AS63" s="1"/>
    </row>
    <row r="64" customFormat="false" ht="12.75" hidden="false" customHeight="true" outlineLevel="0" collapsed="false">
      <c r="A64" s="1"/>
      <c r="E64" s="1"/>
      <c r="F64" s="1"/>
      <c r="G64" s="1"/>
      <c r="H64" s="260" t="s">
        <v>81</v>
      </c>
      <c r="I64" s="1"/>
      <c r="J64" s="70"/>
      <c r="K64" s="70"/>
      <c r="L64" s="247"/>
      <c r="M64" s="40"/>
      <c r="N64" s="40"/>
      <c r="O64" s="70"/>
      <c r="P64" s="70"/>
      <c r="Q64" s="70"/>
      <c r="R64" s="70"/>
      <c r="AJ64" s="1"/>
      <c r="AK64" s="1"/>
      <c r="AN64" s="1"/>
      <c r="AO64" s="1"/>
      <c r="AP64" s="1"/>
      <c r="AQ64" s="1"/>
      <c r="AR64" s="1"/>
      <c r="AS64" s="1"/>
    </row>
    <row r="65" customFormat="false" ht="12.75" hidden="false" customHeight="true" outlineLevel="0" collapsed="false">
      <c r="A65" s="1"/>
      <c r="H65" s="261" t="n">
        <f aca="false">B4</f>
        <v>37591</v>
      </c>
      <c r="I65" s="262" t="n">
        <f aca="false">H65+1</f>
        <v>37592</v>
      </c>
      <c r="J65" s="262" t="n">
        <f aca="false">I65+1</f>
        <v>37593</v>
      </c>
      <c r="K65" s="262" t="n">
        <f aca="false">J65+1</f>
        <v>37594</v>
      </c>
      <c r="L65" s="262" t="n">
        <f aca="false">K65+1</f>
        <v>37595</v>
      </c>
      <c r="M65" s="262" t="n">
        <f aca="false">L65+1</f>
        <v>37596</v>
      </c>
      <c r="N65" s="262" t="n">
        <f aca="false">M65+1</f>
        <v>37597</v>
      </c>
      <c r="O65" s="262" t="n">
        <f aca="false">N65+1</f>
        <v>37598</v>
      </c>
      <c r="P65" s="262" t="n">
        <f aca="false">O65+1</f>
        <v>37599</v>
      </c>
      <c r="Q65" s="262" t="n">
        <f aca="false">P65+1</f>
        <v>37600</v>
      </c>
      <c r="R65" s="262" t="n">
        <f aca="false">Q65+1</f>
        <v>37601</v>
      </c>
      <c r="S65" s="262" t="n">
        <f aca="false">R65+1</f>
        <v>37602</v>
      </c>
      <c r="T65" s="262" t="n">
        <f aca="false">S65+1</f>
        <v>37603</v>
      </c>
      <c r="U65" s="262" t="n">
        <f aca="false">T65+1</f>
        <v>37604</v>
      </c>
      <c r="V65" s="262" t="n">
        <f aca="false">U65+1</f>
        <v>37605</v>
      </c>
      <c r="W65" s="262" t="n">
        <f aca="false">V65+1</f>
        <v>37606</v>
      </c>
      <c r="X65" s="262" t="n">
        <f aca="false">W65+1</f>
        <v>37607</v>
      </c>
      <c r="Y65" s="262" t="n">
        <f aca="false">X65+1</f>
        <v>37608</v>
      </c>
      <c r="Z65" s="262" t="n">
        <f aca="false">Y65+1</f>
        <v>37609</v>
      </c>
      <c r="AA65" s="262" t="n">
        <f aca="false">Z65+1</f>
        <v>37610</v>
      </c>
      <c r="AB65" s="262" t="n">
        <f aca="false">AA65+1</f>
        <v>37611</v>
      </c>
      <c r="AC65" s="262" t="n">
        <f aca="false">AB65+1</f>
        <v>37612</v>
      </c>
      <c r="AD65" s="262" t="n">
        <f aca="false">AC65+1</f>
        <v>37613</v>
      </c>
      <c r="AE65" s="262" t="n">
        <f aca="false">AD65+1</f>
        <v>37614</v>
      </c>
      <c r="AF65" s="262" t="n">
        <f aca="false">AE65+1</f>
        <v>37615</v>
      </c>
      <c r="AG65" s="262" t="n">
        <f aca="false">AF65+1</f>
        <v>37616</v>
      </c>
      <c r="AH65" s="262" t="n">
        <f aca="false">AG65+1</f>
        <v>37617</v>
      </c>
      <c r="AI65" s="262" t="n">
        <f aca="false">AH65+1</f>
        <v>37618</v>
      </c>
      <c r="AJ65" s="262" t="n">
        <f aca="false">AI65+1</f>
        <v>37619</v>
      </c>
      <c r="AK65" s="262" t="n">
        <f aca="false">AJ65+1</f>
        <v>37620</v>
      </c>
      <c r="AL65" s="263" t="n">
        <f aca="false">AK65+1</f>
        <v>37621</v>
      </c>
      <c r="AN65" s="1"/>
      <c r="AO65" s="1"/>
      <c r="AP65" s="1"/>
      <c r="AQ65" s="1"/>
      <c r="AR65" s="1"/>
      <c r="AS65" s="1"/>
    </row>
    <row r="66" customFormat="false" ht="12.75" hidden="false" customHeight="true" outlineLevel="0" collapsed="false">
      <c r="D66" s="1"/>
      <c r="E66" s="1"/>
      <c r="F66" s="1"/>
      <c r="G66" s="264" t="s">
        <v>194</v>
      </c>
      <c r="H66" s="265" t="n">
        <f aca="false">VLOOKUP(H$65,$S$8:$AG$38,7,0)+VLOOKUP(H$65,$S$8:$AG38,8,0)</f>
        <v>0</v>
      </c>
      <c r="I66" s="265" t="n">
        <f aca="false">VLOOKUP(I$65,$S$8:$AG$38,7,0)+VLOOKUP(I$65,$S$8:$AG38,8,0)</f>
        <v>0</v>
      </c>
      <c r="J66" s="265" t="n">
        <f aca="false">VLOOKUP(J$65,$S$8:$AG$38,7,0)+VLOOKUP(J$65,$S$8:$AG38,8,0)</f>
        <v>0</v>
      </c>
      <c r="K66" s="265" t="n">
        <f aca="false">VLOOKUP(K$65,$S$8:$AG$38,7,0)+VLOOKUP(K$65,$S$8:$AG38,8,0)</f>
        <v>0</v>
      </c>
      <c r="L66" s="265" t="n">
        <f aca="false">VLOOKUP(L$65,$S$8:$AG$38,7,0)+VLOOKUP(L$65,$S$8:$AG38,8,0)</f>
        <v>0</v>
      </c>
      <c r="M66" s="265" t="n">
        <f aca="false">VLOOKUP(M$65,$S$8:$AG$38,7,0)+VLOOKUP(M$65,$S$8:$AG38,8,0)</f>
        <v>0</v>
      </c>
      <c r="N66" s="265" t="n">
        <f aca="false">VLOOKUP(N$65,$S$8:$AG$38,7,0)+VLOOKUP(N$65,$S$8:$AG38,8,0)</f>
        <v>0</v>
      </c>
      <c r="O66" s="265" t="n">
        <f aca="false">VLOOKUP(O$65,$S$8:$AG$38,7,0)+VLOOKUP(O$65,$S$8:$AG38,8,0)</f>
        <v>0</v>
      </c>
      <c r="P66" s="265" t="n">
        <f aca="false">VLOOKUP(P$65,$S$8:$AG$38,7,0)+VLOOKUP(P$65,$S$8:$AG38,8,0)</f>
        <v>0</v>
      </c>
      <c r="Q66" s="265" t="n">
        <f aca="false">VLOOKUP(Q$65,$S$8:$AG$38,7,0)+VLOOKUP(Q$65,$S$8:$AG38,8,0)</f>
        <v>0</v>
      </c>
      <c r="R66" s="265" t="n">
        <f aca="false">VLOOKUP(R$65,$S$8:$AG$38,7,0)+VLOOKUP(R$65,$S$8:$AG38,8,0)</f>
        <v>0</v>
      </c>
      <c r="S66" s="265" t="n">
        <f aca="false">VLOOKUP(S$65,$S$8:$AG$38,7,0)+VLOOKUP(S$65,$S$8:$AG38,8,0)</f>
        <v>0</v>
      </c>
      <c r="T66" s="265" t="n">
        <f aca="false">VLOOKUP(T$65,$S$8:$AG$38,7,0)+VLOOKUP(T$65,$S$8:$AG38,8,0)</f>
        <v>0</v>
      </c>
      <c r="U66" s="265" t="n">
        <f aca="false">VLOOKUP(U$65,$S$8:$AG$38,7,0)+VLOOKUP(U$65,$S$8:$AG38,8,0)</f>
        <v>0</v>
      </c>
      <c r="V66" s="265" t="n">
        <f aca="false">VLOOKUP(V$65,$S$8:$AG$38,7,0)+VLOOKUP(V$65,$S$8:$AG38,8,0)</f>
        <v>0</v>
      </c>
      <c r="W66" s="265" t="n">
        <f aca="false">VLOOKUP(W$65,$S$8:$AG$38,7,0)+VLOOKUP(W$65,$S$8:$AG38,8,0)</f>
        <v>0</v>
      </c>
      <c r="X66" s="265" t="n">
        <f aca="false">VLOOKUP(X$65,$S$8:$AG$38,7,0)+VLOOKUP(X$65,$S$8:$AG38,8,0)</f>
        <v>0</v>
      </c>
      <c r="Y66" s="265" t="n">
        <f aca="false">VLOOKUP(Y$65,$S$8:$AG$38,7,0)+VLOOKUP(Y$65,$S$8:$AG38,8,0)</f>
        <v>0</v>
      </c>
      <c r="Z66" s="265" t="n">
        <f aca="false">VLOOKUP(Z$65,$S$8:$AG$38,7,0)+VLOOKUP(Z$65,$S$8:$AG38,8,0)</f>
        <v>0</v>
      </c>
      <c r="AA66" s="265" t="n">
        <f aca="false">VLOOKUP(AA$65,$S$8:$AG$38,7,0)+VLOOKUP(AA$65,$S$8:$AG38,8,0)</f>
        <v>0</v>
      </c>
      <c r="AB66" s="265" t="n">
        <f aca="false">VLOOKUP(AB$65,$S$8:$AG$38,7,0)+VLOOKUP(AB$65,$S$8:$AG38,8,0)</f>
        <v>0</v>
      </c>
      <c r="AC66" s="265" t="n">
        <f aca="false">VLOOKUP(AC$65,$S$8:$AG$38,7,0)+VLOOKUP(AC$65,$S$8:$AG38,8,0)</f>
        <v>0</v>
      </c>
      <c r="AD66" s="265" t="n">
        <f aca="false">VLOOKUP(AD$65,$S$8:$AG$38,7,0)+VLOOKUP(AD$65,$S$8:$AG38,8,0)</f>
        <v>0</v>
      </c>
      <c r="AE66" s="265" t="n">
        <f aca="false">VLOOKUP(AE$65,$S$8:$AG$38,7,0)+VLOOKUP(AE$65,$S$8:$AG38,8,0)</f>
        <v>0</v>
      </c>
      <c r="AF66" s="265" t="n">
        <f aca="false">VLOOKUP(AF$65,$S$8:$AG$38,7,0)+VLOOKUP(AF$65,$S$8:$AG38,8,0)</f>
        <v>0</v>
      </c>
      <c r="AG66" s="265" t="n">
        <f aca="false">VLOOKUP(AG$65,$S$8:$AG$38,7,0)+VLOOKUP(AG$65,$S$8:$AG38,8,0)</f>
        <v>0</v>
      </c>
      <c r="AH66" s="265" t="n">
        <f aca="false">VLOOKUP(AH$65,$S$8:$AG$38,7,0)+VLOOKUP(AH$65,$S$8:$AG38,8,0)</f>
        <v>0</v>
      </c>
      <c r="AI66" s="265" t="n">
        <f aca="false">VLOOKUP(AI$65,$S$8:$AG$38,7,0)+VLOOKUP(AI$65,$S$8:$AG38,8,0)</f>
        <v>0</v>
      </c>
      <c r="AJ66" s="265" t="n">
        <f aca="false">VLOOKUP(AJ$65,$S$8:$AG$38,7,0)+VLOOKUP(AJ$65,$S$8:$AG38,8,0)</f>
        <v>0</v>
      </c>
      <c r="AK66" s="265" t="n">
        <f aca="false">VLOOKUP(AK$65,$S$8:$AG$38,7,0)+VLOOKUP(AK$65,$S$8:$AG38,8,0)</f>
        <v>0</v>
      </c>
      <c r="AL66" s="265" t="n">
        <f aca="false">VLOOKUP(AL$65,$S$8:$AG$38,7,0)+VLOOKUP(AL$65,$S$8:$AG38,8,0)</f>
        <v>-998000</v>
      </c>
      <c r="AO66" s="1"/>
      <c r="AP66" s="1"/>
      <c r="AQ66" s="1"/>
      <c r="AR66" s="1"/>
      <c r="AS66" s="1"/>
      <c r="AT66" s="1"/>
    </row>
    <row r="67" customFormat="false" ht="12.75" hidden="false" customHeight="true" outlineLevel="0" collapsed="false">
      <c r="A67" s="266" t="s">
        <v>195</v>
      </c>
      <c r="B67" s="266"/>
      <c r="C67" s="267"/>
      <c r="D67" s="267"/>
      <c r="E67" s="268" t="s">
        <v>196</v>
      </c>
      <c r="F67" s="267"/>
      <c r="G67" s="269" t="s">
        <v>197</v>
      </c>
      <c r="H67" s="270" t="n">
        <v>0</v>
      </c>
      <c r="I67" s="271" t="n">
        <v>0</v>
      </c>
      <c r="J67" s="271" t="n">
        <v>0</v>
      </c>
      <c r="K67" s="271" t="n">
        <v>0</v>
      </c>
      <c r="L67" s="271" t="n">
        <v>0</v>
      </c>
      <c r="M67" s="271" t="n">
        <v>0</v>
      </c>
      <c r="N67" s="271"/>
      <c r="O67" s="271"/>
      <c r="P67" s="271" t="n">
        <v>0</v>
      </c>
      <c r="Q67" s="271" t="n">
        <v>0</v>
      </c>
      <c r="R67" s="271" t="n">
        <v>0</v>
      </c>
      <c r="S67" s="271" t="n">
        <v>0</v>
      </c>
      <c r="T67" s="271" t="n">
        <v>0</v>
      </c>
      <c r="U67" s="271"/>
      <c r="V67" s="271" t="n">
        <v>0</v>
      </c>
      <c r="W67" s="271" t="n">
        <v>0</v>
      </c>
      <c r="X67" s="271" t="n">
        <v>0</v>
      </c>
      <c r="Y67" s="271" t="n">
        <v>0</v>
      </c>
      <c r="Z67" s="271" t="n">
        <v>0</v>
      </c>
      <c r="AA67" s="271" t="n">
        <v>0</v>
      </c>
      <c r="AB67" s="271"/>
      <c r="AC67" s="271"/>
      <c r="AD67" s="271" t="n">
        <v>0</v>
      </c>
      <c r="AE67" s="271" t="n">
        <v>0</v>
      </c>
      <c r="AF67" s="271"/>
      <c r="AG67" s="271"/>
      <c r="AH67" s="271"/>
      <c r="AI67" s="271"/>
      <c r="AJ67" s="271"/>
      <c r="AK67" s="271"/>
      <c r="AL67" s="272"/>
      <c r="AM67" s="267"/>
      <c r="AN67" s="267"/>
      <c r="AO67" s="1"/>
      <c r="AP67" s="1"/>
      <c r="AQ67" s="1"/>
      <c r="AR67" s="1"/>
      <c r="AS67" s="1"/>
      <c r="AT67" s="1"/>
    </row>
    <row r="68" customFormat="false" ht="12.75" hidden="false" customHeight="true" outlineLevel="0" collapsed="false">
      <c r="A68" s="273" t="s">
        <v>82</v>
      </c>
      <c r="B68" s="274" t="n">
        <f aca="false">+H47</f>
        <v>0</v>
      </c>
      <c r="C68" s="267"/>
      <c r="D68" s="275" t="s">
        <v>198</v>
      </c>
      <c r="E68" s="275" t="s">
        <v>142</v>
      </c>
      <c r="F68" s="276" t="s">
        <v>199</v>
      </c>
      <c r="G68" s="264" t="s">
        <v>200</v>
      </c>
      <c r="H68" s="277" t="n">
        <f aca="false">SUM(H66:H67)</f>
        <v>0</v>
      </c>
      <c r="I68" s="278" t="n">
        <f aca="false">SUM(I66:I67)</f>
        <v>0</v>
      </c>
      <c r="J68" s="278" t="n">
        <f aca="false">SUM(J66:J67)</f>
        <v>0</v>
      </c>
      <c r="K68" s="278" t="n">
        <f aca="false">SUM(K66:K67)</f>
        <v>0</v>
      </c>
      <c r="L68" s="278" t="n">
        <f aca="false">SUM(L66:L67)</f>
        <v>0</v>
      </c>
      <c r="M68" s="278" t="n">
        <f aca="false">SUM(M66:M67)</f>
        <v>0</v>
      </c>
      <c r="N68" s="278" t="n">
        <f aca="false">SUM(N66:N67)</f>
        <v>0</v>
      </c>
      <c r="O68" s="278" t="n">
        <f aca="false">SUM(O66:O67)</f>
        <v>0</v>
      </c>
      <c r="P68" s="278" t="n">
        <f aca="false">SUM(P66:P67)</f>
        <v>0</v>
      </c>
      <c r="Q68" s="278" t="n">
        <f aca="false">SUM(Q66:Q67)</f>
        <v>0</v>
      </c>
      <c r="R68" s="278" t="n">
        <f aca="false">SUM(R66:R67)</f>
        <v>0</v>
      </c>
      <c r="S68" s="278" t="n">
        <f aca="false">SUM(S66:S67)</f>
        <v>0</v>
      </c>
      <c r="T68" s="278" t="n">
        <f aca="false">SUM(T66:T67)</f>
        <v>0</v>
      </c>
      <c r="U68" s="278" t="n">
        <f aca="false">SUM(U66:U67)</f>
        <v>0</v>
      </c>
      <c r="V68" s="278" t="n">
        <f aca="false">SUM(V66:V67)</f>
        <v>0</v>
      </c>
      <c r="W68" s="278" t="n">
        <f aca="false">SUM(W66:W67)</f>
        <v>0</v>
      </c>
      <c r="X68" s="278" t="n">
        <f aca="false">SUM(X66:X67)</f>
        <v>0</v>
      </c>
      <c r="Y68" s="278" t="n">
        <f aca="false">SUM(Y66:Y67)</f>
        <v>0</v>
      </c>
      <c r="Z68" s="278" t="n">
        <f aca="false">SUM(Z66:Z67)</f>
        <v>0</v>
      </c>
      <c r="AA68" s="278" t="n">
        <f aca="false">SUM(AA66:AA67)</f>
        <v>0</v>
      </c>
      <c r="AB68" s="278" t="n">
        <f aca="false">SUM(AB66:AB67)</f>
        <v>0</v>
      </c>
      <c r="AC68" s="278" t="n">
        <f aca="false">SUM(AC66:AC67)</f>
        <v>0</v>
      </c>
      <c r="AD68" s="278" t="n">
        <f aca="false">SUM(AD66:AD67)</f>
        <v>0</v>
      </c>
      <c r="AE68" s="278" t="n">
        <f aca="false">SUM(AE66:AE67)</f>
        <v>0</v>
      </c>
      <c r="AF68" s="278" t="n">
        <f aca="false">SUM(AF66:AF67)</f>
        <v>0</v>
      </c>
      <c r="AG68" s="278" t="n">
        <f aca="false">SUM(AG66:AG67)</f>
        <v>0</v>
      </c>
      <c r="AH68" s="278" t="n">
        <f aca="false">SUM(AH66:AH67)</f>
        <v>0</v>
      </c>
      <c r="AI68" s="278" t="n">
        <f aca="false">SUM(AI66:AI67)</f>
        <v>0</v>
      </c>
      <c r="AJ68" s="278" t="n">
        <f aca="false">SUM(AJ66:AJ67)</f>
        <v>0</v>
      </c>
      <c r="AK68" s="278" t="n">
        <f aca="false">SUM(AK66:AK67)</f>
        <v>0</v>
      </c>
      <c r="AL68" s="279" t="n">
        <f aca="false">SUM(AL66:AL67)</f>
        <v>-998000</v>
      </c>
      <c r="AM68" s="267"/>
      <c r="AN68" s="1"/>
      <c r="AO68" s="1"/>
      <c r="AP68" s="1"/>
      <c r="AQ68" s="1"/>
      <c r="AR68" s="1"/>
      <c r="AS68" s="1"/>
      <c r="AT68" s="1"/>
    </row>
    <row r="69" customFormat="false" ht="12.75" hidden="false" customHeight="true" outlineLevel="0" collapsed="false">
      <c r="A69" s="273" t="s">
        <v>80</v>
      </c>
      <c r="B69" s="274" t="n">
        <f aca="false">+I47</f>
        <v>0</v>
      </c>
      <c r="C69" s="267"/>
      <c r="D69" s="280" t="s">
        <v>201</v>
      </c>
      <c r="E69" s="280" t="s">
        <v>201</v>
      </c>
      <c r="F69" s="281" t="s">
        <v>137</v>
      </c>
      <c r="G69" s="282"/>
      <c r="H69" s="283" t="s">
        <v>202</v>
      </c>
      <c r="I69" s="267"/>
      <c r="J69" s="267"/>
      <c r="K69" s="267"/>
      <c r="L69" s="267"/>
      <c r="M69" s="267"/>
      <c r="N69" s="267"/>
      <c r="O69" s="267"/>
      <c r="P69" s="267"/>
      <c r="Q69" s="267"/>
      <c r="R69" s="267"/>
      <c r="S69" s="267"/>
      <c r="T69" s="267"/>
      <c r="U69" s="267"/>
      <c r="V69" s="267"/>
      <c r="W69" s="267"/>
      <c r="X69" s="267"/>
      <c r="Y69" s="267"/>
      <c r="Z69" s="267"/>
      <c r="AA69" s="267"/>
      <c r="AB69" s="267"/>
      <c r="AC69" s="267"/>
      <c r="AD69" s="267"/>
      <c r="AE69" s="267"/>
      <c r="AF69" s="267"/>
      <c r="AG69" s="267"/>
      <c r="AH69" s="267"/>
      <c r="AI69" s="267"/>
      <c r="AJ69" s="267"/>
      <c r="AK69" s="267"/>
      <c r="AL69" s="267"/>
      <c r="AM69" s="267"/>
      <c r="AN69" s="1"/>
      <c r="AO69" s="1"/>
      <c r="AP69" s="1"/>
      <c r="AQ69" s="1"/>
      <c r="AR69" s="1"/>
      <c r="AS69" s="1"/>
      <c r="AT69" s="1"/>
    </row>
    <row r="70" customFormat="false" ht="12.75" hidden="false" customHeight="true" outlineLevel="0" collapsed="false">
      <c r="A70" s="284"/>
      <c r="B70" s="284"/>
      <c r="C70" s="267"/>
      <c r="D70" s="285"/>
      <c r="E70" s="285"/>
      <c r="F70" s="285"/>
      <c r="G70" s="284"/>
      <c r="H70" s="286" t="n">
        <f aca="false">H65</f>
        <v>37591</v>
      </c>
      <c r="I70" s="286" t="n">
        <f aca="false">I65</f>
        <v>37592</v>
      </c>
      <c r="J70" s="286" t="n">
        <f aca="false">J65</f>
        <v>37593</v>
      </c>
      <c r="K70" s="286" t="n">
        <f aca="false">K65</f>
        <v>37594</v>
      </c>
      <c r="L70" s="286" t="n">
        <f aca="false">L65</f>
        <v>37595</v>
      </c>
      <c r="M70" s="286" t="n">
        <f aca="false">M65</f>
        <v>37596</v>
      </c>
      <c r="N70" s="286" t="n">
        <f aca="false">N65</f>
        <v>37597</v>
      </c>
      <c r="O70" s="286" t="n">
        <f aca="false">O65</f>
        <v>37598</v>
      </c>
      <c r="P70" s="286" t="n">
        <f aca="false">P65</f>
        <v>37599</v>
      </c>
      <c r="Q70" s="286" t="n">
        <f aca="false">Q65</f>
        <v>37600</v>
      </c>
      <c r="R70" s="286" t="n">
        <f aca="false">R65</f>
        <v>37601</v>
      </c>
      <c r="S70" s="286" t="n">
        <f aca="false">S65</f>
        <v>37602</v>
      </c>
      <c r="T70" s="286" t="n">
        <f aca="false">T65</f>
        <v>37603</v>
      </c>
      <c r="U70" s="286" t="n">
        <f aca="false">U65</f>
        <v>37604</v>
      </c>
      <c r="V70" s="286" t="n">
        <f aca="false">V65</f>
        <v>37605</v>
      </c>
      <c r="W70" s="286" t="n">
        <f aca="false">W65</f>
        <v>37606</v>
      </c>
      <c r="X70" s="286" t="n">
        <f aca="false">X65</f>
        <v>37607</v>
      </c>
      <c r="Y70" s="286" t="n">
        <f aca="false">Y65</f>
        <v>37608</v>
      </c>
      <c r="Z70" s="286" t="n">
        <f aca="false">Z65</f>
        <v>37609</v>
      </c>
      <c r="AA70" s="286" t="n">
        <f aca="false">AA65</f>
        <v>37610</v>
      </c>
      <c r="AB70" s="286" t="n">
        <f aca="false">AB65</f>
        <v>37611</v>
      </c>
      <c r="AC70" s="286" t="n">
        <f aca="false">AC65</f>
        <v>37612</v>
      </c>
      <c r="AD70" s="286" t="n">
        <f aca="false">AD65</f>
        <v>37613</v>
      </c>
      <c r="AE70" s="286" t="n">
        <f aca="false">AE65</f>
        <v>37614</v>
      </c>
      <c r="AF70" s="286" t="n">
        <f aca="false">AF65</f>
        <v>37615</v>
      </c>
      <c r="AG70" s="286" t="n">
        <f aca="false">AG65</f>
        <v>37616</v>
      </c>
      <c r="AH70" s="286" t="n">
        <f aca="false">AH65</f>
        <v>37617</v>
      </c>
      <c r="AI70" s="286" t="n">
        <f aca="false">AI65</f>
        <v>37618</v>
      </c>
      <c r="AJ70" s="286" t="n">
        <f aca="false">AJ65</f>
        <v>37619</v>
      </c>
      <c r="AK70" s="286" t="n">
        <f aca="false">AK65</f>
        <v>37620</v>
      </c>
      <c r="AL70" s="286" t="n">
        <f aca="false">AL65</f>
        <v>37621</v>
      </c>
      <c r="AM70" s="275" t="s">
        <v>142</v>
      </c>
      <c r="AN70" s="1"/>
      <c r="AO70" s="1"/>
      <c r="AP70" s="1"/>
      <c r="AQ70" s="1"/>
      <c r="AR70" s="1"/>
      <c r="AS70" s="1"/>
      <c r="AT70" s="1"/>
    </row>
    <row r="71" customFormat="false" ht="12.75" hidden="false" customHeight="true" outlineLevel="0" collapsed="false">
      <c r="A71" s="287" t="s">
        <v>203</v>
      </c>
      <c r="B71" s="288"/>
      <c r="C71" s="289"/>
      <c r="D71" s="290" t="n">
        <v>0</v>
      </c>
      <c r="E71" s="291" t="n">
        <f aca="false">AM71</f>
        <v>0</v>
      </c>
      <c r="F71" s="292" t="n">
        <f aca="false">E71-D71</f>
        <v>0</v>
      </c>
      <c r="G71" s="284"/>
      <c r="H71" s="290"/>
      <c r="I71" s="290"/>
      <c r="J71" s="290"/>
      <c r="K71" s="290"/>
      <c r="L71" s="290"/>
      <c r="M71" s="290"/>
      <c r="N71" s="290"/>
      <c r="O71" s="290"/>
      <c r="P71" s="290"/>
      <c r="Q71" s="290"/>
      <c r="R71" s="290"/>
      <c r="S71" s="290"/>
      <c r="T71" s="290"/>
      <c r="U71" s="290"/>
      <c r="V71" s="290"/>
      <c r="W71" s="290"/>
      <c r="X71" s="290"/>
      <c r="Y71" s="290"/>
      <c r="Z71" s="290"/>
      <c r="AA71" s="290"/>
      <c r="AB71" s="290"/>
      <c r="AC71" s="290"/>
      <c r="AD71" s="290"/>
      <c r="AE71" s="290"/>
      <c r="AF71" s="290"/>
      <c r="AG71" s="290"/>
      <c r="AH71" s="290"/>
      <c r="AI71" s="290"/>
      <c r="AJ71" s="290"/>
      <c r="AK71" s="290"/>
      <c r="AL71" s="290"/>
      <c r="AM71" s="293" t="n">
        <f aca="false">SUM(H71:AL71)</f>
        <v>0</v>
      </c>
      <c r="AN71" s="59"/>
      <c r="AO71" s="59"/>
      <c r="AP71" s="59"/>
      <c r="AQ71" s="59"/>
      <c r="AR71" s="59"/>
      <c r="AS71" s="59"/>
      <c r="AT71" s="59"/>
      <c r="AU71" s="294"/>
      <c r="AV71" s="294"/>
      <c r="AW71" s="294"/>
      <c r="AX71" s="294"/>
    </row>
    <row r="72" customFormat="false" ht="12.75" hidden="true" customHeight="true" outlineLevel="0" collapsed="false">
      <c r="A72" s="295" t="s">
        <v>204</v>
      </c>
      <c r="B72" s="288"/>
      <c r="C72" s="289"/>
      <c r="D72" s="296" t="n">
        <v>0</v>
      </c>
      <c r="E72" s="297" t="n">
        <f aca="false">AM72</f>
        <v>0</v>
      </c>
      <c r="F72" s="298" t="n">
        <f aca="false">E72-D72</f>
        <v>0</v>
      </c>
      <c r="G72" s="284"/>
      <c r="H72" s="299"/>
      <c r="I72" s="299"/>
      <c r="J72" s="299"/>
      <c r="K72" s="299"/>
      <c r="L72" s="299"/>
      <c r="M72" s="299"/>
      <c r="N72" s="299"/>
      <c r="O72" s="299"/>
      <c r="P72" s="299"/>
      <c r="Q72" s="299"/>
      <c r="R72" s="299"/>
      <c r="S72" s="299"/>
      <c r="T72" s="299"/>
      <c r="U72" s="299"/>
      <c r="V72" s="299"/>
      <c r="W72" s="299"/>
      <c r="X72" s="299"/>
      <c r="Y72" s="299"/>
      <c r="Z72" s="299"/>
      <c r="AA72" s="299"/>
      <c r="AB72" s="299"/>
      <c r="AC72" s="299"/>
      <c r="AD72" s="299"/>
      <c r="AE72" s="299"/>
      <c r="AF72" s="299"/>
      <c r="AG72" s="299"/>
      <c r="AH72" s="299"/>
      <c r="AI72" s="299"/>
      <c r="AJ72" s="299"/>
      <c r="AK72" s="299"/>
      <c r="AL72" s="299"/>
      <c r="AM72" s="293" t="n">
        <f aca="false">SUM(H72:AL72)</f>
        <v>0</v>
      </c>
      <c r="AN72" s="59"/>
      <c r="AO72" s="59"/>
      <c r="AP72" s="59"/>
      <c r="AQ72" s="59"/>
      <c r="AR72" s="59"/>
      <c r="AS72" s="59"/>
      <c r="AT72" s="59"/>
      <c r="AU72" s="294"/>
      <c r="AV72" s="294"/>
      <c r="AW72" s="294"/>
      <c r="AX72" s="294"/>
    </row>
    <row r="73" customFormat="false" ht="12.75" hidden="true" customHeight="true" outlineLevel="0" collapsed="false">
      <c r="A73" s="295" t="s">
        <v>173</v>
      </c>
      <c r="B73" s="288"/>
      <c r="C73" s="289"/>
      <c r="D73" s="296" t="n">
        <v>0</v>
      </c>
      <c r="E73" s="297" t="n">
        <f aca="false">AM73</f>
        <v>0</v>
      </c>
      <c r="F73" s="298" t="n">
        <f aca="false">E73-D73</f>
        <v>0</v>
      </c>
      <c r="G73" s="284"/>
      <c r="H73" s="299"/>
      <c r="I73" s="299"/>
      <c r="J73" s="299"/>
      <c r="K73" s="299"/>
      <c r="L73" s="299"/>
      <c r="M73" s="299"/>
      <c r="N73" s="299"/>
      <c r="O73" s="299"/>
      <c r="P73" s="299"/>
      <c r="Q73" s="299"/>
      <c r="R73" s="299"/>
      <c r="S73" s="299"/>
      <c r="T73" s="299"/>
      <c r="U73" s="299"/>
      <c r="V73" s="299"/>
      <c r="W73" s="299"/>
      <c r="X73" s="299"/>
      <c r="Y73" s="299"/>
      <c r="Z73" s="299"/>
      <c r="AA73" s="299"/>
      <c r="AB73" s="299"/>
      <c r="AC73" s="299"/>
      <c r="AD73" s="299"/>
      <c r="AE73" s="299"/>
      <c r="AF73" s="299"/>
      <c r="AG73" s="299"/>
      <c r="AH73" s="299"/>
      <c r="AI73" s="299"/>
      <c r="AJ73" s="299"/>
      <c r="AK73" s="299"/>
      <c r="AL73" s="299"/>
      <c r="AM73" s="293" t="n">
        <f aca="false">SUM(H73:AL73)</f>
        <v>0</v>
      </c>
      <c r="AN73" s="59"/>
      <c r="AO73" s="59"/>
      <c r="AP73" s="59"/>
      <c r="AQ73" s="59"/>
      <c r="AR73" s="59"/>
      <c r="AS73" s="59"/>
      <c r="AT73" s="59"/>
      <c r="AU73" s="294"/>
      <c r="AV73" s="294"/>
      <c r="AW73" s="294"/>
      <c r="AX73" s="294"/>
    </row>
    <row r="74" customFormat="false" ht="12.75" hidden="false" customHeight="true" outlineLevel="0" collapsed="false">
      <c r="A74" s="300" t="s">
        <v>205</v>
      </c>
      <c r="B74" s="284"/>
      <c r="C74" s="267"/>
      <c r="D74" s="301"/>
      <c r="E74" s="302"/>
      <c r="F74" s="302"/>
      <c r="G74" s="284"/>
      <c r="H74" s="301"/>
      <c r="I74" s="301"/>
      <c r="J74" s="301"/>
      <c r="K74" s="301"/>
      <c r="L74" s="301"/>
      <c r="M74" s="301"/>
      <c r="N74" s="301"/>
      <c r="O74" s="301"/>
      <c r="P74" s="301"/>
      <c r="Q74" s="301"/>
      <c r="R74" s="301"/>
      <c r="S74" s="301"/>
      <c r="T74" s="301"/>
      <c r="U74" s="301"/>
      <c r="V74" s="301"/>
      <c r="W74" s="301"/>
      <c r="X74" s="301"/>
      <c r="Y74" s="301"/>
      <c r="Z74" s="301"/>
      <c r="AA74" s="301"/>
      <c r="AB74" s="301"/>
      <c r="AC74" s="301"/>
      <c r="AD74" s="301"/>
      <c r="AE74" s="301"/>
      <c r="AF74" s="301"/>
      <c r="AG74" s="301"/>
      <c r="AH74" s="301"/>
      <c r="AI74" s="301"/>
      <c r="AJ74" s="301"/>
      <c r="AK74" s="301"/>
      <c r="AL74" s="301"/>
      <c r="AM74" s="301"/>
      <c r="AN74" s="59"/>
      <c r="AO74" s="59"/>
      <c r="AP74" s="59"/>
      <c r="AQ74" s="59"/>
      <c r="AR74" s="59"/>
      <c r="AS74" s="59"/>
      <c r="AT74" s="59"/>
      <c r="AU74" s="294"/>
      <c r="AV74" s="294"/>
      <c r="AW74" s="294"/>
      <c r="AX74" s="294"/>
    </row>
    <row r="75" customFormat="false" ht="12.75" hidden="false" customHeight="true" outlineLevel="0" collapsed="false">
      <c r="A75" s="284" t="s">
        <v>206</v>
      </c>
      <c r="B75" s="284"/>
      <c r="C75" s="267"/>
      <c r="D75" s="301"/>
      <c r="E75" s="302"/>
      <c r="F75" s="302"/>
      <c r="G75" s="284"/>
      <c r="H75" s="301"/>
      <c r="I75" s="301"/>
      <c r="J75" s="301"/>
      <c r="K75" s="301"/>
      <c r="L75" s="301"/>
      <c r="M75" s="301"/>
      <c r="N75" s="301"/>
      <c r="O75" s="301"/>
      <c r="P75" s="301"/>
      <c r="Q75" s="301"/>
      <c r="R75" s="301"/>
      <c r="S75" s="301"/>
      <c r="T75" s="301"/>
      <c r="U75" s="301"/>
      <c r="V75" s="301"/>
      <c r="W75" s="301"/>
      <c r="X75" s="301"/>
      <c r="Y75" s="301"/>
      <c r="Z75" s="301"/>
      <c r="AA75" s="301"/>
      <c r="AB75" s="301"/>
      <c r="AC75" s="301"/>
      <c r="AD75" s="301"/>
      <c r="AE75" s="301"/>
      <c r="AF75" s="301"/>
      <c r="AG75" s="301"/>
      <c r="AH75" s="301"/>
      <c r="AI75" s="301"/>
      <c r="AJ75" s="301"/>
      <c r="AK75" s="301"/>
      <c r="AL75" s="301"/>
      <c r="AM75" s="301"/>
      <c r="AN75" s="59"/>
      <c r="AO75" s="59"/>
      <c r="AP75" s="59"/>
      <c r="AQ75" s="59"/>
      <c r="AR75" s="59"/>
      <c r="AS75" s="59"/>
      <c r="AT75" s="59"/>
      <c r="AU75" s="294"/>
      <c r="AV75" s="294"/>
      <c r="AW75" s="294"/>
      <c r="AX75" s="294"/>
    </row>
    <row r="76" customFormat="false" ht="12.75" hidden="false" customHeight="true" outlineLevel="0" collapsed="false">
      <c r="A76" s="303" t="s">
        <v>207</v>
      </c>
      <c r="B76" s="304"/>
      <c r="C76" s="289"/>
      <c r="D76" s="290" t="n">
        <v>0</v>
      </c>
      <c r="E76" s="291" t="n">
        <f aca="false">AM76</f>
        <v>0</v>
      </c>
      <c r="F76" s="305" t="n">
        <f aca="false">E76-D76</f>
        <v>0</v>
      </c>
      <c r="G76" s="284"/>
      <c r="H76" s="306"/>
      <c r="I76" s="306"/>
      <c r="J76" s="306"/>
      <c r="K76" s="306"/>
      <c r="L76" s="306"/>
      <c r="M76" s="306"/>
      <c r="N76" s="306"/>
      <c r="O76" s="306"/>
      <c r="P76" s="306"/>
      <c r="Q76" s="306"/>
      <c r="R76" s="306"/>
      <c r="S76" s="306"/>
      <c r="T76" s="306"/>
      <c r="U76" s="306"/>
      <c r="V76" s="306"/>
      <c r="W76" s="306"/>
      <c r="X76" s="306"/>
      <c r="Y76" s="306"/>
      <c r="Z76" s="306"/>
      <c r="AA76" s="306"/>
      <c r="AB76" s="306"/>
      <c r="AC76" s="306"/>
      <c r="AD76" s="306"/>
      <c r="AE76" s="306"/>
      <c r="AF76" s="306"/>
      <c r="AG76" s="306"/>
      <c r="AH76" s="306"/>
      <c r="AI76" s="306"/>
      <c r="AJ76" s="306"/>
      <c r="AK76" s="306"/>
      <c r="AL76" s="306"/>
      <c r="AM76" s="293" t="n">
        <f aca="false">SUM(H76:AL76)</f>
        <v>0</v>
      </c>
      <c r="AN76" s="1"/>
      <c r="AO76" s="1"/>
      <c r="AP76" s="1"/>
      <c r="AQ76" s="1"/>
      <c r="AR76" s="1"/>
      <c r="AS76" s="1"/>
      <c r="AT76" s="1"/>
    </row>
    <row r="77" customFormat="false" ht="12.75" hidden="true" customHeight="true" outlineLevel="0" collapsed="false">
      <c r="A77" s="303" t="s">
        <v>208</v>
      </c>
      <c r="B77" s="304"/>
      <c r="C77" s="289"/>
      <c r="D77" s="290" t="n">
        <v>0</v>
      </c>
      <c r="E77" s="291" t="n">
        <f aca="false">AM77</f>
        <v>0</v>
      </c>
      <c r="F77" s="305" t="n">
        <f aca="false">E77-D77</f>
        <v>0</v>
      </c>
      <c r="G77" s="284"/>
      <c r="H77" s="306"/>
      <c r="I77" s="306"/>
      <c r="J77" s="306"/>
      <c r="K77" s="306"/>
      <c r="L77" s="306"/>
      <c r="M77" s="306"/>
      <c r="N77" s="306"/>
      <c r="O77" s="306"/>
      <c r="P77" s="306"/>
      <c r="Q77" s="306"/>
      <c r="R77" s="306"/>
      <c r="S77" s="306"/>
      <c r="T77" s="306"/>
      <c r="U77" s="306"/>
      <c r="V77" s="306"/>
      <c r="W77" s="306"/>
      <c r="X77" s="306"/>
      <c r="Y77" s="306"/>
      <c r="Z77" s="306"/>
      <c r="AA77" s="306"/>
      <c r="AB77" s="306"/>
      <c r="AC77" s="306"/>
      <c r="AD77" s="306"/>
      <c r="AE77" s="306"/>
      <c r="AF77" s="306"/>
      <c r="AG77" s="306"/>
      <c r="AH77" s="306"/>
      <c r="AI77" s="306"/>
      <c r="AJ77" s="306"/>
      <c r="AK77" s="306"/>
      <c r="AL77" s="306"/>
      <c r="AM77" s="293" t="n">
        <f aca="false">SUM(H77:AL77)</f>
        <v>0</v>
      </c>
      <c r="AN77" s="1"/>
      <c r="AO77" s="1"/>
      <c r="AP77" s="1"/>
      <c r="AQ77" s="1"/>
      <c r="AR77" s="1"/>
      <c r="AS77" s="1"/>
      <c r="AT77" s="1"/>
    </row>
    <row r="78" customFormat="false" ht="12.75" hidden="true" customHeight="true" outlineLevel="0" collapsed="false">
      <c r="A78" s="303" t="s">
        <v>209</v>
      </c>
      <c r="B78" s="304"/>
      <c r="C78" s="289"/>
      <c r="D78" s="290" t="n">
        <v>0</v>
      </c>
      <c r="E78" s="291" t="n">
        <f aca="false">AM78</f>
        <v>0</v>
      </c>
      <c r="F78" s="305" t="n">
        <f aca="false">E78-D78</f>
        <v>0</v>
      </c>
      <c r="G78" s="284"/>
      <c r="H78" s="306"/>
      <c r="I78" s="306"/>
      <c r="J78" s="306"/>
      <c r="K78" s="306"/>
      <c r="L78" s="306"/>
      <c r="M78" s="306"/>
      <c r="N78" s="306"/>
      <c r="O78" s="306"/>
      <c r="P78" s="306"/>
      <c r="Q78" s="306"/>
      <c r="R78" s="306"/>
      <c r="S78" s="306"/>
      <c r="T78" s="306"/>
      <c r="U78" s="306"/>
      <c r="V78" s="306"/>
      <c r="W78" s="306"/>
      <c r="X78" s="306"/>
      <c r="Y78" s="306"/>
      <c r="Z78" s="306"/>
      <c r="AA78" s="306"/>
      <c r="AB78" s="306"/>
      <c r="AC78" s="306"/>
      <c r="AD78" s="306"/>
      <c r="AE78" s="306"/>
      <c r="AF78" s="306"/>
      <c r="AG78" s="306"/>
      <c r="AH78" s="306"/>
      <c r="AI78" s="306"/>
      <c r="AJ78" s="306"/>
      <c r="AK78" s="306"/>
      <c r="AL78" s="306"/>
      <c r="AM78" s="293" t="n">
        <f aca="false">SUM(H78:AL78)</f>
        <v>0</v>
      </c>
      <c r="AN78" s="1"/>
      <c r="AO78" s="1"/>
      <c r="AP78" s="1"/>
      <c r="AQ78" s="1"/>
      <c r="AR78" s="1"/>
      <c r="AS78" s="1"/>
      <c r="AT78" s="1"/>
    </row>
    <row r="79" customFormat="false" ht="12.75" hidden="true" customHeight="true" outlineLevel="0" collapsed="false">
      <c r="A79" s="303" t="s">
        <v>210</v>
      </c>
      <c r="B79" s="304"/>
      <c r="C79" s="289"/>
      <c r="D79" s="290" t="n">
        <v>0</v>
      </c>
      <c r="E79" s="291" t="n">
        <f aca="false">AM79</f>
        <v>0</v>
      </c>
      <c r="F79" s="305" t="n">
        <f aca="false">E79-D79</f>
        <v>0</v>
      </c>
      <c r="G79" s="284"/>
      <c r="H79" s="306"/>
      <c r="I79" s="306"/>
      <c r="J79" s="306"/>
      <c r="K79" s="306"/>
      <c r="L79" s="306"/>
      <c r="M79" s="306"/>
      <c r="N79" s="306"/>
      <c r="O79" s="306"/>
      <c r="P79" s="306"/>
      <c r="Q79" s="306"/>
      <c r="R79" s="306"/>
      <c r="S79" s="306"/>
      <c r="T79" s="306"/>
      <c r="U79" s="306"/>
      <c r="V79" s="306"/>
      <c r="W79" s="306"/>
      <c r="X79" s="306"/>
      <c r="Y79" s="306"/>
      <c r="Z79" s="306"/>
      <c r="AA79" s="306"/>
      <c r="AB79" s="306"/>
      <c r="AC79" s="306"/>
      <c r="AD79" s="306"/>
      <c r="AE79" s="306"/>
      <c r="AF79" s="306"/>
      <c r="AG79" s="306"/>
      <c r="AH79" s="306"/>
      <c r="AI79" s="306"/>
      <c r="AJ79" s="306"/>
      <c r="AK79" s="306"/>
      <c r="AL79" s="306"/>
      <c r="AM79" s="293" t="n">
        <f aca="false">SUM(H79:AL79)</f>
        <v>0</v>
      </c>
      <c r="AN79" s="1"/>
      <c r="AO79" s="1"/>
      <c r="AP79" s="1"/>
      <c r="AQ79" s="1"/>
      <c r="AR79" s="1"/>
      <c r="AS79" s="1"/>
      <c r="AT79" s="1"/>
    </row>
    <row r="80" customFormat="false" ht="12.75" hidden="true" customHeight="true" outlineLevel="0" collapsed="false">
      <c r="A80" s="303" t="s">
        <v>211</v>
      </c>
      <c r="B80" s="304"/>
      <c r="C80" s="289"/>
      <c r="D80" s="290" t="n">
        <v>0</v>
      </c>
      <c r="E80" s="291" t="n">
        <f aca="false">AM80</f>
        <v>0</v>
      </c>
      <c r="F80" s="305" t="n">
        <f aca="false">E80-D80</f>
        <v>0</v>
      </c>
      <c r="G80" s="284"/>
      <c r="H80" s="306"/>
      <c r="I80" s="306"/>
      <c r="J80" s="306"/>
      <c r="K80" s="306"/>
      <c r="L80" s="306"/>
      <c r="M80" s="306"/>
      <c r="N80" s="306"/>
      <c r="O80" s="306"/>
      <c r="P80" s="306"/>
      <c r="Q80" s="306"/>
      <c r="R80" s="306"/>
      <c r="S80" s="306"/>
      <c r="T80" s="306"/>
      <c r="U80" s="306"/>
      <c r="V80" s="306"/>
      <c r="W80" s="306"/>
      <c r="X80" s="306"/>
      <c r="Y80" s="306"/>
      <c r="Z80" s="306"/>
      <c r="AA80" s="306"/>
      <c r="AB80" s="306"/>
      <c r="AC80" s="306"/>
      <c r="AD80" s="306"/>
      <c r="AE80" s="306"/>
      <c r="AF80" s="306"/>
      <c r="AG80" s="306"/>
      <c r="AH80" s="306"/>
      <c r="AI80" s="306"/>
      <c r="AJ80" s="306"/>
      <c r="AK80" s="306"/>
      <c r="AL80" s="306"/>
      <c r="AM80" s="293" t="n">
        <f aca="false">SUM(H80:AL80)</f>
        <v>0</v>
      </c>
      <c r="AN80" s="1"/>
      <c r="AO80" s="1"/>
      <c r="AP80" s="1"/>
      <c r="AQ80" s="1"/>
      <c r="AR80" s="1"/>
      <c r="AS80" s="1"/>
      <c r="AT80" s="1"/>
    </row>
    <row r="81" customFormat="false" ht="12.75" hidden="true" customHeight="true" outlineLevel="0" collapsed="false">
      <c r="A81" s="303" t="s">
        <v>212</v>
      </c>
      <c r="B81" s="304"/>
      <c r="C81" s="289"/>
      <c r="D81" s="290" t="n">
        <v>0</v>
      </c>
      <c r="E81" s="291" t="n">
        <f aca="false">AM81</f>
        <v>0</v>
      </c>
      <c r="F81" s="305" t="n">
        <f aca="false">E81-D81</f>
        <v>0</v>
      </c>
      <c r="G81" s="284"/>
      <c r="H81" s="306"/>
      <c r="I81" s="306"/>
      <c r="J81" s="306"/>
      <c r="K81" s="306"/>
      <c r="L81" s="306"/>
      <c r="M81" s="306"/>
      <c r="N81" s="306"/>
      <c r="O81" s="306"/>
      <c r="P81" s="306"/>
      <c r="Q81" s="306"/>
      <c r="R81" s="306"/>
      <c r="S81" s="306"/>
      <c r="T81" s="306"/>
      <c r="U81" s="306"/>
      <c r="V81" s="306"/>
      <c r="W81" s="306"/>
      <c r="X81" s="306"/>
      <c r="Y81" s="306"/>
      <c r="Z81" s="306"/>
      <c r="AA81" s="306"/>
      <c r="AB81" s="306"/>
      <c r="AC81" s="306"/>
      <c r="AD81" s="306"/>
      <c r="AE81" s="306"/>
      <c r="AF81" s="306"/>
      <c r="AG81" s="306"/>
      <c r="AH81" s="306"/>
      <c r="AI81" s="306"/>
      <c r="AJ81" s="306"/>
      <c r="AK81" s="306"/>
      <c r="AL81" s="306"/>
      <c r="AM81" s="293" t="n">
        <f aca="false">SUM(H81:AL81)</f>
        <v>0</v>
      </c>
      <c r="AN81" s="1"/>
      <c r="AO81" s="1"/>
      <c r="AP81" s="1"/>
      <c r="AQ81" s="1"/>
      <c r="AR81" s="1"/>
      <c r="AS81" s="1"/>
      <c r="AT81" s="1"/>
    </row>
    <row r="82" customFormat="false" ht="12.75" hidden="false" customHeight="true" outlineLevel="0" collapsed="false">
      <c r="A82" s="303" t="s">
        <v>213</v>
      </c>
      <c r="B82" s="304"/>
      <c r="C82" s="289"/>
      <c r="D82" s="290" t="n">
        <v>0</v>
      </c>
      <c r="E82" s="291" t="n">
        <f aca="false">AM82</f>
        <v>0</v>
      </c>
      <c r="F82" s="305" t="n">
        <f aca="false">E82-D82</f>
        <v>0</v>
      </c>
      <c r="G82" s="284"/>
      <c r="H82" s="306"/>
      <c r="I82" s="306"/>
      <c r="J82" s="306"/>
      <c r="K82" s="306"/>
      <c r="L82" s="306"/>
      <c r="M82" s="306"/>
      <c r="N82" s="306"/>
      <c r="O82" s="306"/>
      <c r="P82" s="306"/>
      <c r="Q82" s="306"/>
      <c r="R82" s="306"/>
      <c r="S82" s="306"/>
      <c r="T82" s="306"/>
      <c r="U82" s="306"/>
      <c r="V82" s="306"/>
      <c r="W82" s="306"/>
      <c r="X82" s="306"/>
      <c r="Y82" s="306"/>
      <c r="Z82" s="306"/>
      <c r="AA82" s="306"/>
      <c r="AB82" s="306"/>
      <c r="AC82" s="306"/>
      <c r="AD82" s="306"/>
      <c r="AE82" s="306"/>
      <c r="AF82" s="306"/>
      <c r="AG82" s="306"/>
      <c r="AH82" s="306"/>
      <c r="AI82" s="306"/>
      <c r="AJ82" s="306"/>
      <c r="AK82" s="306"/>
      <c r="AL82" s="306"/>
      <c r="AM82" s="293" t="n">
        <f aca="false">SUM(H82:AL82)</f>
        <v>0</v>
      </c>
      <c r="AN82" s="1"/>
      <c r="AO82" s="1"/>
      <c r="AP82" s="1"/>
      <c r="AQ82" s="1"/>
      <c r="AR82" s="1"/>
      <c r="AS82" s="1"/>
      <c r="AT82" s="1"/>
    </row>
    <row r="83" customFormat="false" ht="12.75" hidden="false" customHeight="true" outlineLevel="0" collapsed="false">
      <c r="A83" s="303" t="s">
        <v>214</v>
      </c>
      <c r="B83" s="304"/>
      <c r="C83" s="289"/>
      <c r="D83" s="290" t="n">
        <v>0</v>
      </c>
      <c r="E83" s="291" t="n">
        <f aca="false">AM83</f>
        <v>0</v>
      </c>
      <c r="F83" s="305" t="n">
        <f aca="false">E83-D83</f>
        <v>0</v>
      </c>
      <c r="G83" s="307" t="s">
        <v>215</v>
      </c>
      <c r="H83" s="308"/>
      <c r="I83" s="308"/>
      <c r="J83" s="308"/>
      <c r="K83" s="308"/>
      <c r="L83" s="308"/>
      <c r="M83" s="308"/>
      <c r="N83" s="308"/>
      <c r="O83" s="308"/>
      <c r="P83" s="308"/>
      <c r="Q83" s="308"/>
      <c r="R83" s="308"/>
      <c r="S83" s="308"/>
      <c r="T83" s="308"/>
      <c r="U83" s="308"/>
      <c r="V83" s="308"/>
      <c r="W83" s="308"/>
      <c r="X83" s="308"/>
      <c r="Y83" s="308"/>
      <c r="Z83" s="308"/>
      <c r="AA83" s="308"/>
      <c r="AB83" s="308"/>
      <c r="AC83" s="308"/>
      <c r="AD83" s="308"/>
      <c r="AE83" s="308"/>
      <c r="AF83" s="308"/>
      <c r="AG83" s="308"/>
      <c r="AH83" s="308"/>
      <c r="AI83" s="308"/>
      <c r="AJ83" s="308"/>
      <c r="AK83" s="308"/>
      <c r="AL83" s="308"/>
      <c r="AM83" s="293" t="n">
        <f aca="false">SUM(H83:AL83)</f>
        <v>0</v>
      </c>
      <c r="AN83" s="1"/>
      <c r="AO83" s="1"/>
      <c r="AP83" s="1"/>
      <c r="AQ83" s="1"/>
      <c r="AR83" s="1"/>
      <c r="AS83" s="1"/>
      <c r="AT83" s="1"/>
    </row>
    <row r="84" customFormat="false" ht="12.75" hidden="true" customHeight="true" outlineLevel="0" collapsed="false">
      <c r="A84" s="309" t="s">
        <v>216</v>
      </c>
      <c r="B84" s="304"/>
      <c r="C84" s="289"/>
      <c r="D84" s="290" t="n">
        <v>0</v>
      </c>
      <c r="E84" s="291" t="n">
        <f aca="false">AM84</f>
        <v>0</v>
      </c>
      <c r="F84" s="305" t="n">
        <f aca="false">E84-D84</f>
        <v>0</v>
      </c>
      <c r="G84" s="284"/>
      <c r="H84" s="306"/>
      <c r="I84" s="306"/>
      <c r="J84" s="306"/>
      <c r="K84" s="306"/>
      <c r="L84" s="306"/>
      <c r="M84" s="306"/>
      <c r="N84" s="306"/>
      <c r="O84" s="306"/>
      <c r="P84" s="306"/>
      <c r="Q84" s="306"/>
      <c r="R84" s="306"/>
      <c r="S84" s="306"/>
      <c r="T84" s="306"/>
      <c r="U84" s="306"/>
      <c r="V84" s="306"/>
      <c r="W84" s="306"/>
      <c r="X84" s="306"/>
      <c r="Y84" s="306"/>
      <c r="Z84" s="306"/>
      <c r="AA84" s="306"/>
      <c r="AB84" s="306"/>
      <c r="AC84" s="306"/>
      <c r="AD84" s="306"/>
      <c r="AE84" s="306"/>
      <c r="AF84" s="306"/>
      <c r="AG84" s="306"/>
      <c r="AH84" s="306"/>
      <c r="AI84" s="306"/>
      <c r="AJ84" s="306"/>
      <c r="AK84" s="306"/>
      <c r="AL84" s="306"/>
      <c r="AM84" s="293" t="n">
        <f aca="false">SUM(H84:AL84)</f>
        <v>0</v>
      </c>
      <c r="AN84" s="1"/>
      <c r="AO84" s="1"/>
      <c r="AP84" s="1"/>
      <c r="AQ84" s="1"/>
      <c r="AR84" s="1"/>
      <c r="AS84" s="1"/>
      <c r="AT84" s="1"/>
    </row>
    <row r="85" customFormat="false" ht="12.75" hidden="true" customHeight="true" outlineLevel="0" collapsed="false">
      <c r="A85" s="309" t="s">
        <v>216</v>
      </c>
      <c r="B85" s="304"/>
      <c r="C85" s="289"/>
      <c r="D85" s="290" t="n">
        <v>0</v>
      </c>
      <c r="E85" s="291" t="n">
        <f aca="false">AM85</f>
        <v>0</v>
      </c>
      <c r="F85" s="305" t="n">
        <f aca="false">E85-D85</f>
        <v>0</v>
      </c>
      <c r="G85" s="284"/>
      <c r="H85" s="306"/>
      <c r="I85" s="306"/>
      <c r="J85" s="306"/>
      <c r="K85" s="306"/>
      <c r="L85" s="306"/>
      <c r="M85" s="306"/>
      <c r="N85" s="306"/>
      <c r="O85" s="306"/>
      <c r="P85" s="306"/>
      <c r="Q85" s="306"/>
      <c r="R85" s="306"/>
      <c r="S85" s="306"/>
      <c r="T85" s="306"/>
      <c r="U85" s="306"/>
      <c r="V85" s="306"/>
      <c r="W85" s="306"/>
      <c r="X85" s="306"/>
      <c r="Y85" s="306"/>
      <c r="Z85" s="306"/>
      <c r="AA85" s="306"/>
      <c r="AB85" s="306"/>
      <c r="AC85" s="306"/>
      <c r="AD85" s="306"/>
      <c r="AE85" s="306"/>
      <c r="AF85" s="306"/>
      <c r="AG85" s="306"/>
      <c r="AH85" s="306"/>
      <c r="AI85" s="306"/>
      <c r="AJ85" s="306"/>
      <c r="AK85" s="306"/>
      <c r="AL85" s="306"/>
      <c r="AM85" s="293" t="n">
        <f aca="false">SUM(H85:AL85)</f>
        <v>0</v>
      </c>
      <c r="AN85" s="1"/>
      <c r="AO85" s="1"/>
      <c r="AP85" s="1"/>
      <c r="AQ85" s="1"/>
      <c r="AR85" s="1"/>
      <c r="AS85" s="1"/>
      <c r="AT85" s="1"/>
    </row>
    <row r="86" customFormat="false" ht="12.75" hidden="true" customHeight="true" outlineLevel="0" collapsed="false">
      <c r="A86" s="309" t="s">
        <v>216</v>
      </c>
      <c r="B86" s="304"/>
      <c r="C86" s="289"/>
      <c r="D86" s="290" t="n">
        <v>0</v>
      </c>
      <c r="E86" s="291" t="n">
        <f aca="false">AM86</f>
        <v>0</v>
      </c>
      <c r="F86" s="305" t="n">
        <f aca="false">E86-D86</f>
        <v>0</v>
      </c>
      <c r="G86" s="284"/>
      <c r="H86" s="306"/>
      <c r="I86" s="306"/>
      <c r="J86" s="306"/>
      <c r="K86" s="306"/>
      <c r="L86" s="306"/>
      <c r="M86" s="306"/>
      <c r="N86" s="306"/>
      <c r="O86" s="306"/>
      <c r="P86" s="306"/>
      <c r="Q86" s="306"/>
      <c r="R86" s="306"/>
      <c r="S86" s="306"/>
      <c r="T86" s="306"/>
      <c r="U86" s="306"/>
      <c r="V86" s="306"/>
      <c r="W86" s="306"/>
      <c r="X86" s="306"/>
      <c r="Y86" s="306"/>
      <c r="Z86" s="306"/>
      <c r="AA86" s="306"/>
      <c r="AB86" s="306"/>
      <c r="AC86" s="306"/>
      <c r="AD86" s="306"/>
      <c r="AE86" s="306"/>
      <c r="AF86" s="306"/>
      <c r="AG86" s="306"/>
      <c r="AH86" s="306"/>
      <c r="AI86" s="306"/>
      <c r="AJ86" s="306"/>
      <c r="AK86" s="306"/>
      <c r="AL86" s="306"/>
      <c r="AM86" s="293" t="n">
        <f aca="false">SUM(H86:AL86)</f>
        <v>0</v>
      </c>
      <c r="AN86" s="1"/>
      <c r="AO86" s="1"/>
      <c r="AP86" s="1"/>
      <c r="AQ86" s="1"/>
      <c r="AR86" s="1"/>
      <c r="AS86" s="1"/>
      <c r="AT86" s="1"/>
    </row>
    <row r="87" customFormat="false" ht="12.75" hidden="false" customHeight="true" outlineLevel="0" collapsed="false">
      <c r="A87" s="303" t="s">
        <v>217</v>
      </c>
      <c r="B87" s="304"/>
      <c r="C87" s="289"/>
      <c r="D87" s="290" t="n">
        <v>0</v>
      </c>
      <c r="E87" s="291" t="n">
        <f aca="false">AM87</f>
        <v>2963</v>
      </c>
      <c r="F87" s="305" t="n">
        <f aca="false">E87-D87</f>
        <v>2963</v>
      </c>
      <c r="G87" s="284"/>
      <c r="H87" s="306"/>
      <c r="I87" s="306"/>
      <c r="J87" s="306"/>
      <c r="K87" s="306"/>
      <c r="L87" s="306"/>
      <c r="M87" s="306"/>
      <c r="N87" s="306"/>
      <c r="O87" s="306"/>
      <c r="P87" s="306"/>
      <c r="Q87" s="306"/>
      <c r="R87" s="306"/>
      <c r="S87" s="306"/>
      <c r="T87" s="306"/>
      <c r="U87" s="306"/>
      <c r="V87" s="306"/>
      <c r="W87" s="306"/>
      <c r="X87" s="306"/>
      <c r="Y87" s="306"/>
      <c r="Z87" s="306"/>
      <c r="AA87" s="306"/>
      <c r="AB87" s="306"/>
      <c r="AC87" s="306"/>
      <c r="AD87" s="306"/>
      <c r="AE87" s="306"/>
      <c r="AF87" s="306"/>
      <c r="AG87" s="306"/>
      <c r="AJ87" s="306"/>
      <c r="AK87" s="306"/>
      <c r="AL87" s="306" t="n">
        <f aca="false">2961+2</f>
        <v>2963</v>
      </c>
      <c r="AM87" s="293" t="n">
        <f aca="false">SUM(H87:AL87)</f>
        <v>2963</v>
      </c>
      <c r="AN87" s="1"/>
      <c r="AO87" s="1"/>
      <c r="AP87" s="1"/>
      <c r="AQ87" s="1"/>
      <c r="AR87" s="1"/>
      <c r="AS87" s="1"/>
      <c r="AT87" s="1"/>
    </row>
    <row r="88" customFormat="false" ht="12.75" hidden="false" customHeight="true" outlineLevel="0" collapsed="false">
      <c r="A88" s="288" t="s">
        <v>218</v>
      </c>
      <c r="B88" s="304"/>
      <c r="C88" s="289"/>
      <c r="D88" s="290" t="n">
        <v>0</v>
      </c>
      <c r="E88" s="291" t="n">
        <f aca="false">AM88</f>
        <v>0</v>
      </c>
      <c r="F88" s="305" t="n">
        <f aca="false">E88-D88</f>
        <v>0</v>
      </c>
      <c r="G88" s="284"/>
      <c r="H88" s="306"/>
      <c r="I88" s="306"/>
      <c r="J88" s="306"/>
      <c r="K88" s="306"/>
      <c r="L88" s="306"/>
      <c r="M88" s="306"/>
      <c r="N88" s="306"/>
      <c r="O88" s="306"/>
      <c r="P88" s="306"/>
      <c r="Q88" s="306"/>
      <c r="R88" s="306"/>
      <c r="S88" s="306"/>
      <c r="T88" s="306"/>
      <c r="U88" s="306"/>
      <c r="V88" s="306"/>
      <c r="W88" s="306"/>
      <c r="X88" s="306"/>
      <c r="Y88" s="306"/>
      <c r="Z88" s="306"/>
      <c r="AA88" s="306"/>
      <c r="AB88" s="306"/>
      <c r="AC88" s="306"/>
      <c r="AD88" s="306"/>
      <c r="AE88" s="306"/>
      <c r="AF88" s="306"/>
      <c r="AG88" s="306"/>
      <c r="AH88" s="306"/>
      <c r="AI88" s="306"/>
      <c r="AJ88" s="306"/>
      <c r="AK88" s="306"/>
      <c r="AL88" s="306"/>
      <c r="AM88" s="293" t="n">
        <f aca="false">SUM(H88:AL88)</f>
        <v>0</v>
      </c>
      <c r="AN88" s="1"/>
      <c r="AO88" s="1"/>
      <c r="AP88" s="1"/>
      <c r="AQ88" s="1"/>
      <c r="AR88" s="1"/>
      <c r="AS88" s="1"/>
      <c r="AT88" s="1"/>
    </row>
    <row r="89" customFormat="false" ht="12.75" hidden="true" customHeight="true" outlineLevel="0" collapsed="false">
      <c r="A89" s="288" t="s">
        <v>219</v>
      </c>
      <c r="B89" s="304"/>
      <c r="C89" s="289"/>
      <c r="D89" s="290" t="n">
        <v>0</v>
      </c>
      <c r="E89" s="291" t="n">
        <f aca="false">AM89</f>
        <v>0</v>
      </c>
      <c r="F89" s="305" t="n">
        <f aca="false">E89-D89</f>
        <v>0</v>
      </c>
      <c r="G89" s="284"/>
      <c r="H89" s="306"/>
      <c r="I89" s="306"/>
      <c r="J89" s="306"/>
      <c r="K89" s="306"/>
      <c r="L89" s="306"/>
      <c r="M89" s="306"/>
      <c r="N89" s="306"/>
      <c r="O89" s="306"/>
      <c r="P89" s="306"/>
      <c r="Q89" s="306"/>
      <c r="R89" s="306"/>
      <c r="S89" s="306"/>
      <c r="T89" s="306"/>
      <c r="U89" s="306"/>
      <c r="V89" s="306"/>
      <c r="W89" s="306"/>
      <c r="X89" s="306"/>
      <c r="Y89" s="306"/>
      <c r="Z89" s="306"/>
      <c r="AA89" s="306"/>
      <c r="AB89" s="306"/>
      <c r="AC89" s="306"/>
      <c r="AD89" s="306"/>
      <c r="AE89" s="306"/>
      <c r="AF89" s="306"/>
      <c r="AG89" s="306"/>
      <c r="AH89" s="306"/>
      <c r="AI89" s="306"/>
      <c r="AJ89" s="306"/>
      <c r="AK89" s="306"/>
      <c r="AL89" s="306"/>
      <c r="AM89" s="293" t="n">
        <f aca="false">SUM(H89:AL89)</f>
        <v>0</v>
      </c>
      <c r="AN89" s="1"/>
      <c r="AO89" s="1"/>
      <c r="AP89" s="1"/>
      <c r="AQ89" s="1"/>
      <c r="AR89" s="1"/>
      <c r="AS89" s="1"/>
      <c r="AT89" s="1"/>
    </row>
    <row r="90" customFormat="false" ht="12.75" hidden="true" customHeight="true" outlineLevel="0" collapsed="false">
      <c r="A90" s="288" t="s">
        <v>220</v>
      </c>
      <c r="B90" s="304"/>
      <c r="C90" s="289"/>
      <c r="D90" s="290" t="n">
        <v>0</v>
      </c>
      <c r="E90" s="291" t="n">
        <f aca="false">AM90</f>
        <v>0</v>
      </c>
      <c r="F90" s="305" t="n">
        <f aca="false">E90-D90</f>
        <v>0</v>
      </c>
      <c r="G90" s="284"/>
      <c r="H90" s="306"/>
      <c r="I90" s="306"/>
      <c r="J90" s="306"/>
      <c r="K90" s="306"/>
      <c r="L90" s="306"/>
      <c r="M90" s="306"/>
      <c r="N90" s="306"/>
      <c r="O90" s="306"/>
      <c r="P90" s="306"/>
      <c r="Q90" s="306"/>
      <c r="R90" s="306"/>
      <c r="S90" s="306"/>
      <c r="T90" s="306"/>
      <c r="U90" s="306"/>
      <c r="V90" s="306"/>
      <c r="W90" s="306"/>
      <c r="X90" s="306"/>
      <c r="Y90" s="306"/>
      <c r="Z90" s="306"/>
      <c r="AA90" s="306"/>
      <c r="AB90" s="306"/>
      <c r="AC90" s="306"/>
      <c r="AD90" s="306"/>
      <c r="AE90" s="306"/>
      <c r="AF90" s="306"/>
      <c r="AG90" s="306"/>
      <c r="AH90" s="306"/>
      <c r="AI90" s="306"/>
      <c r="AJ90" s="306"/>
      <c r="AK90" s="306"/>
      <c r="AL90" s="306"/>
      <c r="AM90" s="293" t="n">
        <f aca="false">SUM(H90:AL90)</f>
        <v>0</v>
      </c>
      <c r="AN90" s="1"/>
      <c r="AO90" s="1"/>
      <c r="AP90" s="1"/>
      <c r="AQ90" s="1"/>
      <c r="AR90" s="1"/>
      <c r="AS90" s="1"/>
      <c r="AT90" s="1"/>
    </row>
    <row r="91" customFormat="false" ht="12.75" hidden="false" customHeight="true" outlineLevel="0" collapsed="false">
      <c r="A91" s="310" t="s">
        <v>221</v>
      </c>
      <c r="B91" s="311"/>
      <c r="C91" s="289"/>
      <c r="D91" s="290" t="n">
        <v>0</v>
      </c>
      <c r="E91" s="291" t="n">
        <f aca="false">AM91</f>
        <v>0</v>
      </c>
      <c r="F91" s="305" t="n">
        <f aca="false">E91-D91</f>
        <v>0</v>
      </c>
      <c r="G91" s="284"/>
      <c r="H91" s="312"/>
      <c r="I91" s="312"/>
      <c r="J91" s="312"/>
      <c r="K91" s="312"/>
      <c r="L91" s="312"/>
      <c r="M91" s="312"/>
      <c r="N91" s="312"/>
      <c r="O91" s="312"/>
      <c r="P91" s="312"/>
      <c r="Q91" s="312"/>
      <c r="R91" s="312"/>
      <c r="S91" s="312"/>
      <c r="T91" s="312"/>
      <c r="U91" s="312"/>
      <c r="V91" s="312"/>
      <c r="W91" s="312"/>
      <c r="X91" s="312"/>
      <c r="Y91" s="312"/>
      <c r="Z91" s="312"/>
      <c r="AA91" s="312"/>
      <c r="AB91" s="312"/>
      <c r="AC91" s="312"/>
      <c r="AD91" s="312"/>
      <c r="AE91" s="312"/>
      <c r="AF91" s="312"/>
      <c r="AG91" s="312"/>
      <c r="AH91" s="312"/>
      <c r="AI91" s="312"/>
      <c r="AJ91" s="312"/>
      <c r="AK91" s="312"/>
      <c r="AL91" s="312"/>
      <c r="AM91" s="293" t="n">
        <f aca="false">SUM(H91:AL91)</f>
        <v>0</v>
      </c>
      <c r="AN91" s="1"/>
      <c r="AO91" s="1"/>
      <c r="AP91" s="1"/>
      <c r="AQ91" s="1"/>
      <c r="AR91" s="1"/>
      <c r="AS91" s="1"/>
      <c r="AT91" s="1"/>
    </row>
    <row r="92" customFormat="false" ht="12.75" hidden="false" customHeight="true" outlineLevel="0" collapsed="false">
      <c r="A92" s="288" t="s">
        <v>222</v>
      </c>
      <c r="B92" s="304"/>
      <c r="C92" s="289"/>
      <c r="D92" s="290" t="n">
        <v>0</v>
      </c>
      <c r="E92" s="291" t="n">
        <f aca="false">AM92</f>
        <v>0</v>
      </c>
      <c r="F92" s="305" t="n">
        <f aca="false">E92-D92</f>
        <v>0</v>
      </c>
      <c r="G92" s="284"/>
      <c r="H92" s="306"/>
      <c r="I92" s="306"/>
      <c r="J92" s="306"/>
      <c r="K92" s="306"/>
      <c r="L92" s="306"/>
      <c r="M92" s="306"/>
      <c r="N92" s="306"/>
      <c r="O92" s="306"/>
      <c r="P92" s="306"/>
      <c r="Q92" s="306"/>
      <c r="R92" s="306"/>
      <c r="S92" s="306"/>
      <c r="T92" s="306"/>
      <c r="U92" s="306"/>
      <c r="V92" s="306"/>
      <c r="W92" s="306"/>
      <c r="X92" s="306"/>
      <c r="Y92" s="306"/>
      <c r="Z92" s="306"/>
      <c r="AA92" s="306"/>
      <c r="AB92" s="306"/>
      <c r="AC92" s="306"/>
      <c r="AD92" s="306"/>
      <c r="AE92" s="306"/>
      <c r="AF92" s="306"/>
      <c r="AG92" s="306"/>
      <c r="AH92" s="306"/>
      <c r="AI92" s="306"/>
      <c r="AJ92" s="306"/>
      <c r="AK92" s="306"/>
      <c r="AL92" s="306"/>
      <c r="AM92" s="293" t="n">
        <f aca="false">SUM(H92:AL92)</f>
        <v>0</v>
      </c>
      <c r="AN92" s="1"/>
      <c r="AO92" s="1"/>
      <c r="AP92" s="1"/>
      <c r="AQ92" s="1"/>
      <c r="AR92" s="1"/>
      <c r="AS92" s="1"/>
      <c r="AT92" s="1"/>
    </row>
    <row r="93" customFormat="false" ht="12.75" hidden="true" customHeight="true" outlineLevel="0" collapsed="false">
      <c r="A93" s="288" t="s">
        <v>223</v>
      </c>
      <c r="B93" s="304"/>
      <c r="C93" s="289"/>
      <c r="D93" s="290" t="n">
        <v>0</v>
      </c>
      <c r="E93" s="291" t="n">
        <f aca="false">AM93</f>
        <v>0</v>
      </c>
      <c r="F93" s="305" t="n">
        <f aca="false">E93-D93</f>
        <v>0</v>
      </c>
      <c r="G93" s="284"/>
      <c r="H93" s="306"/>
      <c r="I93" s="306"/>
      <c r="J93" s="306"/>
      <c r="K93" s="306"/>
      <c r="L93" s="306"/>
      <c r="M93" s="306"/>
      <c r="N93" s="306"/>
      <c r="O93" s="306"/>
      <c r="P93" s="306"/>
      <c r="Q93" s="306"/>
      <c r="R93" s="306"/>
      <c r="S93" s="306"/>
      <c r="T93" s="306"/>
      <c r="U93" s="306"/>
      <c r="V93" s="306"/>
      <c r="W93" s="306"/>
      <c r="X93" s="306"/>
      <c r="Y93" s="306"/>
      <c r="Z93" s="306"/>
      <c r="AA93" s="306"/>
      <c r="AB93" s="306"/>
      <c r="AC93" s="306"/>
      <c r="AD93" s="306"/>
      <c r="AE93" s="306"/>
      <c r="AF93" s="306"/>
      <c r="AG93" s="306"/>
      <c r="AH93" s="306"/>
      <c r="AI93" s="306"/>
      <c r="AJ93" s="306"/>
      <c r="AK93" s="306"/>
      <c r="AL93" s="306"/>
      <c r="AM93" s="293" t="n">
        <f aca="false">SUM(H93:AL93)</f>
        <v>0</v>
      </c>
      <c r="AN93" s="1"/>
      <c r="AO93" s="1"/>
      <c r="AP93" s="1"/>
      <c r="AQ93" s="1"/>
      <c r="AR93" s="1"/>
      <c r="AS93" s="1"/>
      <c r="AT93" s="1"/>
    </row>
    <row r="94" customFormat="false" ht="12.75" hidden="false" customHeight="true" outlineLevel="0" collapsed="false">
      <c r="A94" s="288" t="s">
        <v>213</v>
      </c>
      <c r="B94" s="304"/>
      <c r="C94" s="289"/>
      <c r="D94" s="290" t="n">
        <v>0</v>
      </c>
      <c r="E94" s="291" t="n">
        <f aca="false">AM94</f>
        <v>0</v>
      </c>
      <c r="F94" s="305" t="n">
        <f aca="false">E94-D94</f>
        <v>0</v>
      </c>
      <c r="G94" s="284"/>
      <c r="H94" s="306"/>
      <c r="I94" s="306"/>
      <c r="J94" s="306"/>
      <c r="K94" s="306"/>
      <c r="L94" s="306"/>
      <c r="M94" s="306"/>
      <c r="N94" s="306"/>
      <c r="O94" s="306"/>
      <c r="P94" s="306"/>
      <c r="Q94" s="306"/>
      <c r="R94" s="306"/>
      <c r="S94" s="306"/>
      <c r="T94" s="306"/>
      <c r="U94" s="306"/>
      <c r="V94" s="306"/>
      <c r="W94" s="306"/>
      <c r="X94" s="306"/>
      <c r="Y94" s="306"/>
      <c r="Z94" s="306"/>
      <c r="AA94" s="306"/>
      <c r="AB94" s="306"/>
      <c r="AC94" s="306"/>
      <c r="AD94" s="306"/>
      <c r="AE94" s="306"/>
      <c r="AF94" s="306"/>
      <c r="AG94" s="306"/>
      <c r="AH94" s="306"/>
      <c r="AI94" s="306"/>
      <c r="AJ94" s="306"/>
      <c r="AK94" s="306"/>
      <c r="AL94" s="306"/>
      <c r="AM94" s="293" t="n">
        <f aca="false">SUM(H94:AL94)</f>
        <v>0</v>
      </c>
      <c r="AN94" s="1"/>
      <c r="AO94" s="1"/>
      <c r="AP94" s="1"/>
      <c r="AQ94" s="1"/>
      <c r="AR94" s="1"/>
      <c r="AS94" s="1"/>
      <c r="AT94" s="1"/>
    </row>
    <row r="95" customFormat="false" ht="12.75" hidden="false" customHeight="true" outlineLevel="0" collapsed="false">
      <c r="A95" s="288" t="s">
        <v>214</v>
      </c>
      <c r="B95" s="304"/>
      <c r="C95" s="289"/>
      <c r="D95" s="290" t="n">
        <v>0</v>
      </c>
      <c r="E95" s="291" t="n">
        <f aca="false">AM95</f>
        <v>0</v>
      </c>
      <c r="F95" s="305" t="n">
        <f aca="false">E95-D95</f>
        <v>0</v>
      </c>
      <c r="G95" s="284"/>
      <c r="H95" s="306"/>
      <c r="I95" s="306"/>
      <c r="J95" s="306"/>
      <c r="K95" s="306"/>
      <c r="L95" s="306"/>
      <c r="M95" s="306"/>
      <c r="N95" s="306"/>
      <c r="O95" s="306"/>
      <c r="P95" s="306"/>
      <c r="Q95" s="306"/>
      <c r="R95" s="306"/>
      <c r="S95" s="306"/>
      <c r="T95" s="306"/>
      <c r="U95" s="306"/>
      <c r="V95" s="306"/>
      <c r="W95" s="306"/>
      <c r="X95" s="306"/>
      <c r="Y95" s="306"/>
      <c r="Z95" s="306"/>
      <c r="AA95" s="306"/>
      <c r="AB95" s="306"/>
      <c r="AC95" s="306"/>
      <c r="AD95" s="306"/>
      <c r="AE95" s="306"/>
      <c r="AF95" s="306"/>
      <c r="AG95" s="306"/>
      <c r="AH95" s="306"/>
      <c r="AI95" s="306"/>
      <c r="AJ95" s="306"/>
      <c r="AK95" s="306"/>
      <c r="AL95" s="306"/>
      <c r="AM95" s="293" t="n">
        <f aca="false">SUM(H95:AL95)</f>
        <v>0</v>
      </c>
      <c r="AN95" s="1"/>
      <c r="AO95" s="1"/>
      <c r="AP95" s="1"/>
      <c r="AQ95" s="1"/>
      <c r="AR95" s="1"/>
      <c r="AS95" s="1"/>
      <c r="AT95" s="1"/>
    </row>
    <row r="96" customFormat="false" ht="12.75" hidden="false" customHeight="true" outlineLevel="0" collapsed="false">
      <c r="A96" s="288" t="s">
        <v>224</v>
      </c>
      <c r="B96" s="304"/>
      <c r="C96" s="289"/>
      <c r="D96" s="290" t="n">
        <v>0</v>
      </c>
      <c r="E96" s="291" t="n">
        <f aca="false">AM96</f>
        <v>0</v>
      </c>
      <c r="F96" s="305" t="n">
        <f aca="false">E96-D96</f>
        <v>0</v>
      </c>
      <c r="G96" s="284"/>
      <c r="H96" s="306"/>
      <c r="I96" s="306"/>
      <c r="J96" s="306"/>
      <c r="K96" s="306"/>
      <c r="L96" s="306"/>
      <c r="M96" s="306"/>
      <c r="N96" s="306"/>
      <c r="O96" s="306"/>
      <c r="P96" s="306"/>
      <c r="Q96" s="306"/>
      <c r="R96" s="306"/>
      <c r="S96" s="306"/>
      <c r="T96" s="306"/>
      <c r="U96" s="306"/>
      <c r="V96" s="306"/>
      <c r="W96" s="306"/>
      <c r="X96" s="306"/>
      <c r="Y96" s="306"/>
      <c r="Z96" s="306"/>
      <c r="AA96" s="306"/>
      <c r="AB96" s="306"/>
      <c r="AC96" s="306"/>
      <c r="AD96" s="306"/>
      <c r="AE96" s="306"/>
      <c r="AF96" s="306"/>
      <c r="AG96" s="306"/>
      <c r="AH96" s="306"/>
      <c r="AI96" s="306"/>
      <c r="AJ96" s="306"/>
      <c r="AK96" s="306"/>
      <c r="AL96" s="306"/>
      <c r="AM96" s="293" t="n">
        <f aca="false">SUM(H96:AL96)</f>
        <v>0</v>
      </c>
      <c r="AN96" s="1"/>
      <c r="AO96" s="1"/>
      <c r="AP96" s="1"/>
      <c r="AQ96" s="1"/>
      <c r="AR96" s="1"/>
      <c r="AS96" s="1"/>
      <c r="AT96" s="1"/>
    </row>
    <row r="97" customFormat="false" ht="12.75" hidden="false" customHeight="true" outlineLevel="0" collapsed="false">
      <c r="A97" s="288" t="s">
        <v>225</v>
      </c>
      <c r="B97" s="304"/>
      <c r="C97" s="289"/>
      <c r="D97" s="290" t="n">
        <v>0</v>
      </c>
      <c r="E97" s="291" t="n">
        <f aca="false">AM97</f>
        <v>0</v>
      </c>
      <c r="F97" s="305" t="n">
        <f aca="false">E97-D97</f>
        <v>0</v>
      </c>
      <c r="G97" s="284"/>
      <c r="H97" s="306"/>
      <c r="I97" s="306"/>
      <c r="J97" s="306"/>
      <c r="K97" s="306"/>
      <c r="L97" s="306"/>
      <c r="M97" s="306"/>
      <c r="N97" s="306"/>
      <c r="O97" s="306"/>
      <c r="P97" s="306"/>
      <c r="Q97" s="306"/>
      <c r="R97" s="306"/>
      <c r="S97" s="306"/>
      <c r="T97" s="306"/>
      <c r="U97" s="306"/>
      <c r="V97" s="306"/>
      <c r="W97" s="306"/>
      <c r="X97" s="306"/>
      <c r="Y97" s="306"/>
      <c r="Z97" s="306"/>
      <c r="AA97" s="306"/>
      <c r="AB97" s="306"/>
      <c r="AC97" s="306"/>
      <c r="AD97" s="306"/>
      <c r="AE97" s="306"/>
      <c r="AF97" s="306"/>
      <c r="AG97" s="306"/>
      <c r="AH97" s="306"/>
      <c r="AI97" s="306"/>
      <c r="AJ97" s="306"/>
      <c r="AK97" s="306"/>
      <c r="AL97" s="306"/>
      <c r="AM97" s="293" t="n">
        <f aca="false">SUM(H97:AL97)</f>
        <v>0</v>
      </c>
      <c r="AN97" s="1"/>
      <c r="AO97" s="1"/>
      <c r="AP97" s="1"/>
      <c r="AQ97" s="1"/>
      <c r="AR97" s="1"/>
      <c r="AS97" s="1"/>
      <c r="AT97" s="1"/>
    </row>
    <row r="98" customFormat="false" ht="12.75" hidden="false" customHeight="true" outlineLevel="0" collapsed="false">
      <c r="A98" s="288" t="s">
        <v>226</v>
      </c>
      <c r="B98" s="304"/>
      <c r="C98" s="289"/>
      <c r="D98" s="290" t="n">
        <v>0</v>
      </c>
      <c r="E98" s="291" t="n">
        <f aca="false">AM98</f>
        <v>0</v>
      </c>
      <c r="F98" s="305" t="n">
        <f aca="false">E98-D98</f>
        <v>0</v>
      </c>
      <c r="G98" s="284"/>
      <c r="H98" s="306"/>
      <c r="I98" s="306"/>
      <c r="J98" s="306"/>
      <c r="K98" s="306"/>
      <c r="L98" s="306"/>
      <c r="M98" s="306"/>
      <c r="N98" s="306"/>
      <c r="O98" s="306"/>
      <c r="P98" s="306"/>
      <c r="Q98" s="306"/>
      <c r="R98" s="306"/>
      <c r="S98" s="306"/>
      <c r="T98" s="306"/>
      <c r="U98" s="306"/>
      <c r="V98" s="306"/>
      <c r="W98" s="306"/>
      <c r="X98" s="306"/>
      <c r="Y98" s="306"/>
      <c r="Z98" s="306"/>
      <c r="AA98" s="306"/>
      <c r="AB98" s="306"/>
      <c r="AC98" s="306"/>
      <c r="AD98" s="306"/>
      <c r="AE98" s="306"/>
      <c r="AF98" s="306"/>
      <c r="AG98" s="306"/>
      <c r="AH98" s="306"/>
      <c r="AI98" s="306"/>
      <c r="AJ98" s="306"/>
      <c r="AK98" s="306"/>
      <c r="AL98" s="306"/>
      <c r="AM98" s="293" t="n">
        <f aca="false">SUM(H98:AL98)</f>
        <v>0</v>
      </c>
      <c r="AN98" s="1"/>
      <c r="AO98" s="1"/>
      <c r="AP98" s="1"/>
      <c r="AQ98" s="1"/>
      <c r="AR98" s="1"/>
      <c r="AS98" s="1"/>
      <c r="AT98" s="1"/>
    </row>
    <row r="99" customFormat="false" ht="12.75" hidden="true" customHeight="true" outlineLevel="0" collapsed="false">
      <c r="A99" s="288" t="s">
        <v>227</v>
      </c>
      <c r="B99" s="304"/>
      <c r="C99" s="289"/>
      <c r="D99" s="290" t="n">
        <v>0</v>
      </c>
      <c r="E99" s="291" t="n">
        <f aca="false">AM99</f>
        <v>0</v>
      </c>
      <c r="F99" s="305" t="n">
        <f aca="false">E99-D99</f>
        <v>0</v>
      </c>
      <c r="G99" s="284"/>
      <c r="H99" s="306"/>
      <c r="I99" s="306"/>
      <c r="J99" s="306"/>
      <c r="K99" s="306"/>
      <c r="L99" s="306"/>
      <c r="M99" s="306"/>
      <c r="N99" s="306"/>
      <c r="O99" s="306"/>
      <c r="P99" s="306"/>
      <c r="Q99" s="306"/>
      <c r="R99" s="306"/>
      <c r="S99" s="306"/>
      <c r="T99" s="306"/>
      <c r="U99" s="306"/>
      <c r="V99" s="306"/>
      <c r="W99" s="306"/>
      <c r="X99" s="306"/>
      <c r="Y99" s="306"/>
      <c r="Z99" s="306"/>
      <c r="AA99" s="306"/>
      <c r="AB99" s="306"/>
      <c r="AC99" s="306"/>
      <c r="AD99" s="306"/>
      <c r="AE99" s="306"/>
      <c r="AF99" s="306"/>
      <c r="AG99" s="306"/>
      <c r="AH99" s="306"/>
      <c r="AI99" s="306"/>
      <c r="AJ99" s="306"/>
      <c r="AK99" s="306"/>
      <c r="AL99" s="306"/>
      <c r="AM99" s="293" t="n">
        <f aca="false">SUM(H99:AL99)</f>
        <v>0</v>
      </c>
      <c r="AN99" s="1"/>
      <c r="AO99" s="1"/>
      <c r="AP99" s="1"/>
      <c r="AQ99" s="1"/>
      <c r="AR99" s="1"/>
      <c r="AS99" s="1"/>
      <c r="AT99" s="1"/>
    </row>
    <row r="100" customFormat="false" ht="12.75" hidden="true" customHeight="true" outlineLevel="0" collapsed="false">
      <c r="A100" s="313" t="s">
        <v>216</v>
      </c>
      <c r="B100" s="304"/>
      <c r="C100" s="289"/>
      <c r="D100" s="290" t="n">
        <v>0</v>
      </c>
      <c r="E100" s="291" t="n">
        <f aca="false">AM100</f>
        <v>0</v>
      </c>
      <c r="F100" s="305" t="n">
        <f aca="false">E100-D100</f>
        <v>0</v>
      </c>
      <c r="G100" s="284"/>
      <c r="H100" s="306"/>
      <c r="I100" s="306"/>
      <c r="J100" s="306"/>
      <c r="K100" s="306"/>
      <c r="L100" s="306"/>
      <c r="M100" s="306"/>
      <c r="N100" s="306"/>
      <c r="O100" s="306"/>
      <c r="P100" s="306"/>
      <c r="Q100" s="306"/>
      <c r="R100" s="306"/>
      <c r="S100" s="306"/>
      <c r="T100" s="306"/>
      <c r="U100" s="306"/>
      <c r="V100" s="306"/>
      <c r="W100" s="306"/>
      <c r="X100" s="306"/>
      <c r="Y100" s="306"/>
      <c r="Z100" s="306"/>
      <c r="AA100" s="306"/>
      <c r="AB100" s="306"/>
      <c r="AC100" s="306"/>
      <c r="AD100" s="306"/>
      <c r="AE100" s="306"/>
      <c r="AF100" s="306"/>
      <c r="AG100" s="306"/>
      <c r="AH100" s="306"/>
      <c r="AI100" s="306"/>
      <c r="AJ100" s="306"/>
      <c r="AK100" s="306"/>
      <c r="AL100" s="306"/>
      <c r="AM100" s="293" t="n">
        <f aca="false">SUM(H100:AL100)</f>
        <v>0</v>
      </c>
      <c r="AN100" s="1"/>
      <c r="AO100" s="1"/>
      <c r="AP100" s="1"/>
      <c r="AQ100" s="1"/>
      <c r="AR100" s="1"/>
      <c r="AS100" s="1"/>
      <c r="AT100" s="1"/>
    </row>
    <row r="101" customFormat="false" ht="12.75" hidden="true" customHeight="true" outlineLevel="0" collapsed="false">
      <c r="A101" s="313" t="s">
        <v>216</v>
      </c>
      <c r="B101" s="304"/>
      <c r="C101" s="289"/>
      <c r="D101" s="290" t="n">
        <v>0</v>
      </c>
      <c r="E101" s="291" t="n">
        <f aca="false">AM101</f>
        <v>0</v>
      </c>
      <c r="F101" s="305" t="n">
        <f aca="false">E101-D101</f>
        <v>0</v>
      </c>
      <c r="G101" s="284"/>
      <c r="H101" s="306"/>
      <c r="I101" s="306"/>
      <c r="J101" s="306"/>
      <c r="K101" s="306"/>
      <c r="L101" s="306"/>
      <c r="M101" s="306"/>
      <c r="N101" s="306"/>
      <c r="O101" s="306"/>
      <c r="P101" s="306"/>
      <c r="Q101" s="306"/>
      <c r="R101" s="306"/>
      <c r="S101" s="306"/>
      <c r="T101" s="306"/>
      <c r="U101" s="306"/>
      <c r="V101" s="306"/>
      <c r="W101" s="306"/>
      <c r="X101" s="306"/>
      <c r="Y101" s="306"/>
      <c r="Z101" s="306"/>
      <c r="AA101" s="306"/>
      <c r="AB101" s="306"/>
      <c r="AC101" s="306"/>
      <c r="AD101" s="306"/>
      <c r="AE101" s="306"/>
      <c r="AF101" s="306"/>
      <c r="AG101" s="306"/>
      <c r="AH101" s="306"/>
      <c r="AI101" s="306"/>
      <c r="AJ101" s="306"/>
      <c r="AK101" s="306"/>
      <c r="AL101" s="306"/>
      <c r="AM101" s="293" t="n">
        <f aca="false">SUM(H101:AL101)</f>
        <v>0</v>
      </c>
      <c r="AN101" s="1"/>
      <c r="AO101" s="1"/>
      <c r="AP101" s="1"/>
      <c r="AQ101" s="1"/>
      <c r="AR101" s="1"/>
      <c r="AS101" s="1"/>
      <c r="AT101" s="1"/>
    </row>
    <row r="102" customFormat="false" ht="12.75" hidden="true" customHeight="true" outlineLevel="0" collapsed="false">
      <c r="A102" s="314" t="s">
        <v>228</v>
      </c>
      <c r="B102" s="304"/>
      <c r="C102" s="289"/>
      <c r="D102" s="290" t="n">
        <v>0</v>
      </c>
      <c r="E102" s="291" t="n">
        <f aca="false">AM102</f>
        <v>0</v>
      </c>
      <c r="F102" s="305" t="n">
        <f aca="false">E102-D102</f>
        <v>0</v>
      </c>
      <c r="G102" s="284"/>
      <c r="H102" s="306"/>
      <c r="I102" s="306"/>
      <c r="J102" s="306"/>
      <c r="K102" s="306"/>
      <c r="L102" s="306"/>
      <c r="M102" s="306"/>
      <c r="N102" s="306"/>
      <c r="O102" s="306"/>
      <c r="P102" s="306"/>
      <c r="Q102" s="306"/>
      <c r="R102" s="306"/>
      <c r="S102" s="306"/>
      <c r="T102" s="306"/>
      <c r="U102" s="306"/>
      <c r="V102" s="306"/>
      <c r="W102" s="306"/>
      <c r="X102" s="306"/>
      <c r="Y102" s="306"/>
      <c r="Z102" s="306"/>
      <c r="AA102" s="306"/>
      <c r="AB102" s="306"/>
      <c r="AC102" s="306"/>
      <c r="AD102" s="306"/>
      <c r="AE102" s="306"/>
      <c r="AF102" s="306"/>
      <c r="AG102" s="306"/>
      <c r="AH102" s="306"/>
      <c r="AI102" s="306"/>
      <c r="AJ102" s="306"/>
      <c r="AK102" s="306"/>
      <c r="AL102" s="306"/>
      <c r="AM102" s="293" t="n">
        <f aca="false">SUM(H102:AL102)</f>
        <v>0</v>
      </c>
      <c r="AN102" s="1"/>
      <c r="AO102" s="1"/>
      <c r="AP102" s="1"/>
      <c r="AQ102" s="1"/>
      <c r="AR102" s="1"/>
      <c r="AS102" s="1"/>
      <c r="AT102" s="1"/>
    </row>
    <row r="103" customFormat="false" ht="12.75" hidden="false" customHeight="true" outlineLevel="0" collapsed="false">
      <c r="A103" s="314" t="s">
        <v>229</v>
      </c>
      <c r="B103" s="288"/>
      <c r="C103" s="289"/>
      <c r="D103" s="290" t="n">
        <v>0</v>
      </c>
      <c r="E103" s="291" t="n">
        <f aca="false">AM103</f>
        <v>0</v>
      </c>
      <c r="F103" s="305" t="n">
        <f aca="false">E103-D103</f>
        <v>0</v>
      </c>
      <c r="G103" s="284"/>
      <c r="H103" s="308"/>
      <c r="I103" s="308"/>
      <c r="J103" s="308"/>
      <c r="K103" s="308"/>
      <c r="L103" s="308"/>
      <c r="M103" s="308"/>
      <c r="N103" s="308"/>
      <c r="O103" s="308"/>
      <c r="P103" s="308"/>
      <c r="Q103" s="308"/>
      <c r="R103" s="308"/>
      <c r="S103" s="308"/>
      <c r="T103" s="308"/>
      <c r="U103" s="308"/>
      <c r="V103" s="308"/>
      <c r="W103" s="308"/>
      <c r="X103" s="308"/>
      <c r="Y103" s="308"/>
      <c r="Z103" s="308"/>
      <c r="AA103" s="308"/>
      <c r="AB103" s="308"/>
      <c r="AC103" s="308"/>
      <c r="AD103" s="308"/>
      <c r="AE103" s="308"/>
      <c r="AF103" s="308"/>
      <c r="AG103" s="308"/>
      <c r="AH103" s="308"/>
      <c r="AI103" s="308"/>
      <c r="AJ103" s="308"/>
      <c r="AK103" s="308"/>
      <c r="AL103" s="308"/>
      <c r="AM103" s="293" t="n">
        <f aca="false">SUM(H103:AL103)</f>
        <v>0</v>
      </c>
      <c r="AN103" s="1"/>
      <c r="AO103" s="1"/>
      <c r="AP103" s="1"/>
      <c r="AQ103" s="1"/>
      <c r="AR103" s="1"/>
      <c r="AS103" s="1"/>
      <c r="AT103" s="1"/>
    </row>
    <row r="104" customFormat="false" ht="12.75" hidden="true" customHeight="true" outlineLevel="0" collapsed="false">
      <c r="A104" s="314" t="s">
        <v>230</v>
      </c>
      <c r="B104" s="288"/>
      <c r="C104" s="289"/>
      <c r="D104" s="290" t="n">
        <v>0</v>
      </c>
      <c r="E104" s="291" t="n">
        <f aca="false">AM104</f>
        <v>0</v>
      </c>
      <c r="F104" s="305" t="n">
        <f aca="false">E104-D104</f>
        <v>0</v>
      </c>
      <c r="G104" s="284"/>
      <c r="H104" s="315"/>
      <c r="I104" s="315"/>
      <c r="J104" s="315"/>
      <c r="K104" s="315"/>
      <c r="L104" s="315"/>
      <c r="M104" s="315"/>
      <c r="N104" s="315"/>
      <c r="O104" s="315"/>
      <c r="P104" s="315"/>
      <c r="Q104" s="315"/>
      <c r="R104" s="315"/>
      <c r="S104" s="315"/>
      <c r="T104" s="315"/>
      <c r="U104" s="315"/>
      <c r="V104" s="315"/>
      <c r="W104" s="315"/>
      <c r="X104" s="315"/>
      <c r="Y104" s="315"/>
      <c r="Z104" s="315"/>
      <c r="AA104" s="315"/>
      <c r="AB104" s="315"/>
      <c r="AC104" s="315"/>
      <c r="AD104" s="315"/>
      <c r="AE104" s="315"/>
      <c r="AF104" s="315"/>
      <c r="AG104" s="315"/>
      <c r="AH104" s="315"/>
      <c r="AI104" s="315"/>
      <c r="AJ104" s="315"/>
      <c r="AK104" s="315"/>
      <c r="AL104" s="315"/>
      <c r="AM104" s="293" t="n">
        <f aca="false">SUM(H104:AL104)</f>
        <v>0</v>
      </c>
      <c r="AN104" s="1"/>
      <c r="AO104" s="1"/>
      <c r="AP104" s="1"/>
      <c r="AQ104" s="1"/>
      <c r="AR104" s="1"/>
      <c r="AS104" s="1"/>
      <c r="AT104" s="1"/>
    </row>
    <row r="105" customFormat="false" ht="12.75" hidden="true" customHeight="true" outlineLevel="0" collapsed="false">
      <c r="A105" s="316" t="s">
        <v>216</v>
      </c>
      <c r="B105" s="288"/>
      <c r="C105" s="289"/>
      <c r="D105" s="290" t="n">
        <v>0</v>
      </c>
      <c r="E105" s="291" t="n">
        <f aca="false">AM105</f>
        <v>0</v>
      </c>
      <c r="F105" s="305" t="n">
        <f aca="false">E105-D105</f>
        <v>0</v>
      </c>
      <c r="G105" s="284"/>
      <c r="H105" s="315"/>
      <c r="I105" s="315"/>
      <c r="J105" s="315"/>
      <c r="K105" s="315"/>
      <c r="L105" s="315"/>
      <c r="M105" s="315"/>
      <c r="N105" s="315"/>
      <c r="O105" s="315"/>
      <c r="P105" s="315"/>
      <c r="Q105" s="315"/>
      <c r="R105" s="315"/>
      <c r="S105" s="315"/>
      <c r="T105" s="315"/>
      <c r="U105" s="315"/>
      <c r="V105" s="315"/>
      <c r="W105" s="315"/>
      <c r="X105" s="315"/>
      <c r="Y105" s="315"/>
      <c r="Z105" s="315"/>
      <c r="AA105" s="315"/>
      <c r="AB105" s="315"/>
      <c r="AC105" s="315"/>
      <c r="AD105" s="315"/>
      <c r="AE105" s="315"/>
      <c r="AF105" s="315"/>
      <c r="AG105" s="315"/>
      <c r="AH105" s="315"/>
      <c r="AI105" s="315"/>
      <c r="AJ105" s="315"/>
      <c r="AK105" s="315"/>
      <c r="AL105" s="315"/>
      <c r="AM105" s="293" t="n">
        <f aca="false">SUM(H105:AL105)</f>
        <v>0</v>
      </c>
      <c r="AN105" s="1"/>
      <c r="AO105" s="1"/>
      <c r="AP105" s="1"/>
      <c r="AQ105" s="1"/>
      <c r="AR105" s="1"/>
      <c r="AS105" s="1"/>
      <c r="AT105" s="1"/>
    </row>
    <row r="106" customFormat="false" ht="12.75" hidden="false" customHeight="true" outlineLevel="0" collapsed="false">
      <c r="A106" s="314" t="s">
        <v>231</v>
      </c>
      <c r="B106" s="288"/>
      <c r="C106" s="289"/>
      <c r="D106" s="290" t="n">
        <v>0</v>
      </c>
      <c r="E106" s="291" t="n">
        <f aca="false">AM106</f>
        <v>0</v>
      </c>
      <c r="F106" s="305" t="n">
        <f aca="false">E106-D106</f>
        <v>0</v>
      </c>
      <c r="G106" s="284"/>
      <c r="H106" s="317"/>
      <c r="I106" s="317"/>
      <c r="J106" s="317"/>
      <c r="K106" s="317"/>
      <c r="L106" s="317"/>
      <c r="M106" s="317"/>
      <c r="N106" s="317"/>
      <c r="O106" s="317"/>
      <c r="P106" s="317"/>
      <c r="Q106" s="317"/>
      <c r="R106" s="317"/>
      <c r="S106" s="317"/>
      <c r="T106" s="317"/>
      <c r="U106" s="317"/>
      <c r="V106" s="317"/>
      <c r="W106" s="317"/>
      <c r="X106" s="317"/>
      <c r="Y106" s="317"/>
      <c r="Z106" s="317"/>
      <c r="AA106" s="317"/>
      <c r="AB106" s="317"/>
      <c r="AC106" s="317"/>
      <c r="AD106" s="317"/>
      <c r="AE106" s="317"/>
      <c r="AF106" s="317"/>
      <c r="AG106" s="317"/>
      <c r="AH106" s="317"/>
      <c r="AI106" s="317"/>
      <c r="AJ106" s="317"/>
      <c r="AK106" s="317"/>
      <c r="AL106" s="317"/>
      <c r="AM106" s="293" t="n">
        <f aca="false">SUM(H106:AL106)</f>
        <v>0</v>
      </c>
      <c r="AN106" s="1"/>
      <c r="AO106" s="1"/>
      <c r="AP106" s="1"/>
      <c r="AQ106" s="1"/>
      <c r="AR106" s="1"/>
      <c r="AS106" s="1"/>
      <c r="AT106" s="1"/>
    </row>
    <row r="107" customFormat="false" ht="12" hidden="false" customHeight="true" outlineLevel="0" collapsed="false">
      <c r="A107" s="287" t="s">
        <v>232</v>
      </c>
      <c r="B107" s="288"/>
      <c r="C107" s="289"/>
      <c r="D107" s="318" t="n">
        <v>0</v>
      </c>
      <c r="E107" s="318" t="n">
        <f aca="false">SUM(E76:E106)-E87-E88</f>
        <v>0</v>
      </c>
      <c r="F107" s="318" t="n">
        <f aca="false">E107-D107</f>
        <v>0</v>
      </c>
      <c r="G107" s="284"/>
      <c r="H107" s="318" t="n">
        <v>0</v>
      </c>
      <c r="I107" s="318" t="n">
        <v>0</v>
      </c>
      <c r="J107" s="318" t="n">
        <v>0</v>
      </c>
      <c r="K107" s="318" t="n">
        <v>0</v>
      </c>
      <c r="L107" s="318" t="n">
        <v>0</v>
      </c>
      <c r="M107" s="318" t="n">
        <v>0</v>
      </c>
      <c r="N107" s="318" t="n">
        <v>0</v>
      </c>
      <c r="O107" s="318" t="n">
        <v>0</v>
      </c>
      <c r="P107" s="318" t="n">
        <v>0</v>
      </c>
      <c r="Q107" s="318"/>
      <c r="R107" s="318" t="n">
        <v>0</v>
      </c>
      <c r="S107" s="318" t="n">
        <v>0</v>
      </c>
      <c r="T107" s="318" t="n">
        <v>0</v>
      </c>
      <c r="U107" s="318" t="n">
        <v>0</v>
      </c>
      <c r="V107" s="318" t="n">
        <v>0</v>
      </c>
      <c r="W107" s="318" t="n">
        <v>0</v>
      </c>
      <c r="X107" s="318" t="n">
        <v>0</v>
      </c>
      <c r="Y107" s="318" t="n">
        <v>0</v>
      </c>
      <c r="Z107" s="318" t="n">
        <v>0</v>
      </c>
      <c r="AA107" s="318" t="n">
        <v>0</v>
      </c>
      <c r="AB107" s="318" t="n">
        <v>0</v>
      </c>
      <c r="AC107" s="318" t="n">
        <v>0</v>
      </c>
      <c r="AD107" s="318" t="n">
        <v>0</v>
      </c>
      <c r="AE107" s="318" t="n">
        <v>0</v>
      </c>
      <c r="AF107" s="318" t="n">
        <v>0</v>
      </c>
      <c r="AG107" s="318" t="n">
        <v>0</v>
      </c>
      <c r="AH107" s="318" t="n">
        <v>0</v>
      </c>
      <c r="AI107" s="318" t="n">
        <v>0</v>
      </c>
      <c r="AJ107" s="318" t="n">
        <v>0</v>
      </c>
      <c r="AK107" s="318" t="n">
        <v>0</v>
      </c>
      <c r="AL107" s="318" t="n">
        <v>0</v>
      </c>
      <c r="AM107" s="318" t="n">
        <f aca="false">SUM(AM76:AM106)</f>
        <v>2963</v>
      </c>
      <c r="AN107" s="1"/>
      <c r="AO107" s="1"/>
      <c r="AP107" s="1"/>
      <c r="AQ107" s="1"/>
      <c r="AR107" s="1"/>
      <c r="AS107" s="1"/>
      <c r="AT107" s="1"/>
    </row>
    <row r="108" customFormat="false" ht="12.75" hidden="false" customHeight="true" outlineLevel="0" collapsed="false">
      <c r="A108" s="319" t="s">
        <v>233</v>
      </c>
      <c r="B108" s="288"/>
      <c r="C108" s="289"/>
      <c r="D108" s="290" t="n">
        <v>0</v>
      </c>
      <c r="E108" s="291" t="n">
        <f aca="false">AM108</f>
        <v>0</v>
      </c>
      <c r="F108" s="320" t="n">
        <f aca="false">E108-D108</f>
        <v>0</v>
      </c>
      <c r="G108" s="284"/>
      <c r="H108" s="321"/>
      <c r="I108" s="321"/>
      <c r="J108" s="321"/>
      <c r="K108" s="321"/>
      <c r="L108" s="321"/>
      <c r="M108" s="321"/>
      <c r="N108" s="321"/>
      <c r="O108" s="321"/>
      <c r="P108" s="321"/>
      <c r="Q108" s="321"/>
      <c r="R108" s="321"/>
      <c r="S108" s="321"/>
      <c r="T108" s="321"/>
      <c r="U108" s="321"/>
      <c r="V108" s="321"/>
      <c r="W108" s="321"/>
      <c r="X108" s="321"/>
      <c r="Y108" s="321"/>
      <c r="Z108" s="321"/>
      <c r="AA108" s="321"/>
      <c r="AB108" s="321"/>
      <c r="AC108" s="321"/>
      <c r="AD108" s="321"/>
      <c r="AE108" s="321"/>
      <c r="AF108" s="321"/>
      <c r="AG108" s="321"/>
      <c r="AH108" s="321"/>
      <c r="AI108" s="321"/>
      <c r="AJ108" s="321"/>
      <c r="AK108" s="321"/>
      <c r="AL108" s="321"/>
      <c r="AM108" s="293" t="n">
        <f aca="false">SUM(H108:AL108)</f>
        <v>0</v>
      </c>
      <c r="AN108" s="1"/>
      <c r="AO108" s="1"/>
      <c r="AP108" s="1"/>
      <c r="AQ108" s="1"/>
      <c r="AR108" s="1"/>
      <c r="AS108" s="1"/>
      <c r="AT108" s="1"/>
    </row>
    <row r="109" customFormat="false" ht="12.75" hidden="true" customHeight="true" outlineLevel="0" collapsed="false">
      <c r="A109" s="322" t="s">
        <v>216</v>
      </c>
      <c r="B109" s="288"/>
      <c r="C109" s="289"/>
      <c r="D109" s="290" t="n">
        <v>0</v>
      </c>
      <c r="E109" s="291" t="n">
        <f aca="false">AM109</f>
        <v>0</v>
      </c>
      <c r="F109" s="320" t="n">
        <f aca="false">E109-D109</f>
        <v>0</v>
      </c>
      <c r="G109" s="284"/>
      <c r="H109" s="323"/>
      <c r="I109" s="323"/>
      <c r="J109" s="323"/>
      <c r="K109" s="323"/>
      <c r="L109" s="323"/>
      <c r="M109" s="323"/>
      <c r="N109" s="323"/>
      <c r="O109" s="323"/>
      <c r="P109" s="323"/>
      <c r="Q109" s="323"/>
      <c r="R109" s="323"/>
      <c r="S109" s="323"/>
      <c r="T109" s="323"/>
      <c r="U109" s="323"/>
      <c r="V109" s="323"/>
      <c r="W109" s="323"/>
      <c r="X109" s="323"/>
      <c r="Y109" s="323"/>
      <c r="Z109" s="323"/>
      <c r="AA109" s="323"/>
      <c r="AB109" s="323"/>
      <c r="AC109" s="323"/>
      <c r="AD109" s="323"/>
      <c r="AE109" s="323"/>
      <c r="AF109" s="323"/>
      <c r="AG109" s="323"/>
      <c r="AH109" s="323"/>
      <c r="AI109" s="323"/>
      <c r="AJ109" s="323"/>
      <c r="AK109" s="323"/>
      <c r="AL109" s="323"/>
      <c r="AM109" s="293" t="n">
        <f aca="false">SUM(H109:AL109)</f>
        <v>0</v>
      </c>
      <c r="AN109" s="1"/>
      <c r="AO109" s="1"/>
      <c r="AP109" s="1"/>
      <c r="AQ109" s="1"/>
      <c r="AR109" s="1"/>
      <c r="AS109" s="1"/>
      <c r="AT109" s="1"/>
    </row>
    <row r="110" customFormat="false" ht="12.75" hidden="true" customHeight="true" outlineLevel="0" collapsed="false">
      <c r="A110" s="322" t="s">
        <v>216</v>
      </c>
      <c r="B110" s="288"/>
      <c r="C110" s="289"/>
      <c r="D110" s="290" t="n">
        <v>0</v>
      </c>
      <c r="E110" s="291" t="n">
        <f aca="false">AM110</f>
        <v>0</v>
      </c>
      <c r="F110" s="320" t="n">
        <f aca="false">E110-D110</f>
        <v>0</v>
      </c>
      <c r="G110" s="284"/>
      <c r="H110" s="323"/>
      <c r="I110" s="323"/>
      <c r="J110" s="323"/>
      <c r="K110" s="323"/>
      <c r="L110" s="323"/>
      <c r="M110" s="323"/>
      <c r="N110" s="323"/>
      <c r="O110" s="323"/>
      <c r="P110" s="323"/>
      <c r="Q110" s="323"/>
      <c r="R110" s="323"/>
      <c r="S110" s="323"/>
      <c r="T110" s="323"/>
      <c r="U110" s="323"/>
      <c r="V110" s="323"/>
      <c r="W110" s="323"/>
      <c r="X110" s="323"/>
      <c r="Y110" s="323"/>
      <c r="Z110" s="323"/>
      <c r="AA110" s="323"/>
      <c r="AB110" s="323"/>
      <c r="AC110" s="323"/>
      <c r="AD110" s="323"/>
      <c r="AE110" s="323"/>
      <c r="AF110" s="323"/>
      <c r="AG110" s="323"/>
      <c r="AH110" s="323"/>
      <c r="AI110" s="323"/>
      <c r="AJ110" s="323"/>
      <c r="AK110" s="323"/>
      <c r="AL110" s="323"/>
      <c r="AM110" s="293" t="n">
        <f aca="false">SUM(H110:AL110)</f>
        <v>0</v>
      </c>
      <c r="AN110" s="1"/>
      <c r="AO110" s="1"/>
      <c r="AP110" s="1"/>
      <c r="AQ110" s="1"/>
      <c r="AR110" s="1"/>
      <c r="AS110" s="1"/>
      <c r="AT110" s="1"/>
    </row>
    <row r="111" customFormat="false" ht="12.75" hidden="true" customHeight="true" outlineLevel="0" collapsed="false">
      <c r="A111" s="322" t="s">
        <v>216</v>
      </c>
      <c r="B111" s="288"/>
      <c r="C111" s="289"/>
      <c r="D111" s="290" t="n">
        <v>0</v>
      </c>
      <c r="E111" s="291" t="n">
        <f aca="false">AM111</f>
        <v>0</v>
      </c>
      <c r="F111" s="320" t="n">
        <f aca="false">E111-D111</f>
        <v>0</v>
      </c>
      <c r="G111" s="284"/>
      <c r="H111" s="323"/>
      <c r="I111" s="323"/>
      <c r="J111" s="323"/>
      <c r="K111" s="323"/>
      <c r="L111" s="323"/>
      <c r="M111" s="323"/>
      <c r="N111" s="323"/>
      <c r="O111" s="323"/>
      <c r="P111" s="323"/>
      <c r="Q111" s="323"/>
      <c r="R111" s="323"/>
      <c r="S111" s="323"/>
      <c r="T111" s="323"/>
      <c r="U111" s="323"/>
      <c r="V111" s="323"/>
      <c r="W111" s="323"/>
      <c r="X111" s="323"/>
      <c r="Y111" s="323"/>
      <c r="Z111" s="323"/>
      <c r="AA111" s="323"/>
      <c r="AB111" s="323"/>
      <c r="AC111" s="323"/>
      <c r="AD111" s="323"/>
      <c r="AE111" s="323"/>
      <c r="AF111" s="323"/>
      <c r="AG111" s="323"/>
      <c r="AH111" s="323"/>
      <c r="AI111" s="323"/>
      <c r="AJ111" s="323"/>
      <c r="AK111" s="323"/>
      <c r="AL111" s="323"/>
      <c r="AM111" s="293" t="n">
        <f aca="false">SUM(H111:AL111)</f>
        <v>0</v>
      </c>
      <c r="AN111" s="1"/>
      <c r="AO111" s="1"/>
      <c r="AP111" s="1"/>
      <c r="AQ111" s="1"/>
      <c r="AR111" s="1"/>
      <c r="AS111" s="1"/>
      <c r="AT111" s="1"/>
    </row>
    <row r="112" customFormat="false" ht="12.75" hidden="false" customHeight="true" outlineLevel="0" collapsed="false">
      <c r="A112" s="319" t="s">
        <v>43</v>
      </c>
      <c r="B112" s="288"/>
      <c r="C112" s="289"/>
      <c r="D112" s="290" t="n">
        <v>0</v>
      </c>
      <c r="E112" s="291" t="n">
        <f aca="false">AM112</f>
        <v>0</v>
      </c>
      <c r="F112" s="320" t="n">
        <f aca="false">E112-D112</f>
        <v>0</v>
      </c>
      <c r="G112" s="284"/>
      <c r="H112" s="323"/>
      <c r="I112" s="323"/>
      <c r="J112" s="323"/>
      <c r="K112" s="323"/>
      <c r="L112" s="323"/>
      <c r="M112" s="323"/>
      <c r="N112" s="323"/>
      <c r="O112" s="323"/>
      <c r="P112" s="323"/>
      <c r="Q112" s="323"/>
      <c r="R112" s="323"/>
      <c r="S112" s="323"/>
      <c r="T112" s="323"/>
      <c r="U112" s="323"/>
      <c r="V112" s="323"/>
      <c r="W112" s="323"/>
      <c r="X112" s="323"/>
      <c r="Y112" s="323"/>
      <c r="Z112" s="323"/>
      <c r="AA112" s="323"/>
      <c r="AB112" s="323"/>
      <c r="AC112" s="323"/>
      <c r="AD112" s="323"/>
      <c r="AE112" s="323"/>
      <c r="AF112" s="323"/>
      <c r="AG112" s="323"/>
      <c r="AH112" s="323"/>
      <c r="AI112" s="323"/>
      <c r="AJ112" s="323"/>
      <c r="AK112" s="323"/>
      <c r="AL112" s="323"/>
      <c r="AM112" s="293" t="n">
        <f aca="false">SUM(H112:AL112)</f>
        <v>0</v>
      </c>
      <c r="AN112" s="1"/>
      <c r="AO112" s="1"/>
      <c r="AP112" s="1"/>
      <c r="AQ112" s="1"/>
      <c r="AR112" s="1"/>
      <c r="AS112" s="1"/>
      <c r="AT112" s="1"/>
    </row>
    <row r="113" customFormat="false" ht="12.75" hidden="false" customHeight="true" outlineLevel="0" collapsed="false">
      <c r="A113" s="319" t="s">
        <v>45</v>
      </c>
      <c r="B113" s="288"/>
      <c r="C113" s="289"/>
      <c r="D113" s="290" t="n">
        <v>0</v>
      </c>
      <c r="E113" s="291" t="n">
        <f aca="false">AM113</f>
        <v>0</v>
      </c>
      <c r="F113" s="320" t="n">
        <f aca="false">E113-D113</f>
        <v>0</v>
      </c>
      <c r="G113" s="284"/>
      <c r="H113" s="323"/>
      <c r="I113" s="323"/>
      <c r="J113" s="323"/>
      <c r="K113" s="323"/>
      <c r="L113" s="323"/>
      <c r="M113" s="323"/>
      <c r="N113" s="323"/>
      <c r="O113" s="323"/>
      <c r="P113" s="323"/>
      <c r="Q113" s="323"/>
      <c r="R113" s="323"/>
      <c r="S113" s="323"/>
      <c r="T113" s="323"/>
      <c r="U113" s="323"/>
      <c r="V113" s="323"/>
      <c r="W113" s="323"/>
      <c r="X113" s="323"/>
      <c r="Y113" s="323"/>
      <c r="Z113" s="323"/>
      <c r="AA113" s="323"/>
      <c r="AB113" s="323"/>
      <c r="AC113" s="323"/>
      <c r="AD113" s="323"/>
      <c r="AE113" s="323"/>
      <c r="AF113" s="323"/>
      <c r="AG113" s="323"/>
      <c r="AH113" s="323"/>
      <c r="AI113" s="323"/>
      <c r="AJ113" s="323"/>
      <c r="AK113" s="323"/>
      <c r="AL113" s="323"/>
      <c r="AM113" s="293" t="n">
        <f aca="false">SUM(H113:AL113)</f>
        <v>0</v>
      </c>
      <c r="AN113" s="1"/>
      <c r="AO113" s="1"/>
      <c r="AP113" s="1"/>
      <c r="AQ113" s="1"/>
      <c r="AR113" s="1"/>
      <c r="AS113" s="1"/>
      <c r="AT113" s="1"/>
    </row>
    <row r="114" customFormat="false" ht="12.75" hidden="false" customHeight="true" outlineLevel="0" collapsed="false">
      <c r="A114" s="319" t="s">
        <v>234</v>
      </c>
      <c r="B114" s="288"/>
      <c r="C114" s="289"/>
      <c r="D114" s="324" t="n">
        <v>0</v>
      </c>
      <c r="E114" s="325" t="n">
        <f aca="false">AM114</f>
        <v>0</v>
      </c>
      <c r="F114" s="326" t="n">
        <f aca="false">E114-D114</f>
        <v>0</v>
      </c>
      <c r="G114" s="284"/>
      <c r="H114" s="327"/>
      <c r="I114" s="327"/>
      <c r="J114" s="327"/>
      <c r="K114" s="327"/>
      <c r="L114" s="327"/>
      <c r="M114" s="327"/>
      <c r="N114" s="327"/>
      <c r="O114" s="327"/>
      <c r="P114" s="327"/>
      <c r="Q114" s="327"/>
      <c r="R114" s="327"/>
      <c r="S114" s="327"/>
      <c r="T114" s="327"/>
      <c r="U114" s="327"/>
      <c r="V114" s="327"/>
      <c r="W114" s="327"/>
      <c r="X114" s="327"/>
      <c r="Y114" s="327"/>
      <c r="Z114" s="327"/>
      <c r="AA114" s="327"/>
      <c r="AB114" s="327"/>
      <c r="AC114" s="327"/>
      <c r="AD114" s="327"/>
      <c r="AE114" s="327"/>
      <c r="AF114" s="327"/>
      <c r="AG114" s="327"/>
      <c r="AH114" s="327"/>
      <c r="AI114" s="327"/>
      <c r="AJ114" s="327"/>
      <c r="AK114" s="327"/>
      <c r="AL114" s="327"/>
      <c r="AM114" s="328" t="n">
        <f aca="false">SUM(H114:AL114)</f>
        <v>0</v>
      </c>
      <c r="AN114" s="1"/>
      <c r="AO114" s="1"/>
      <c r="AP114" s="1"/>
      <c r="AQ114" s="1"/>
      <c r="AR114" s="1"/>
      <c r="AS114" s="1"/>
      <c r="AT114" s="1"/>
    </row>
    <row r="115" customFormat="false" ht="12.75" hidden="true" customHeight="true" outlineLevel="0" collapsed="false">
      <c r="A115" s="322" t="s">
        <v>216</v>
      </c>
      <c r="B115" s="288"/>
      <c r="C115" s="289"/>
      <c r="D115" s="329" t="n">
        <v>0</v>
      </c>
      <c r="E115" s="330" t="n">
        <f aca="false">AM115</f>
        <v>0</v>
      </c>
      <c r="F115" s="331" t="n">
        <f aca="false">E115-D115</f>
        <v>0</v>
      </c>
      <c r="G115" s="284"/>
      <c r="H115" s="327" t="n">
        <v>0</v>
      </c>
      <c r="I115" s="327" t="n">
        <v>0</v>
      </c>
      <c r="J115" s="327" t="n">
        <v>0</v>
      </c>
      <c r="K115" s="327" t="n">
        <v>0</v>
      </c>
      <c r="L115" s="327" t="n">
        <v>0</v>
      </c>
      <c r="M115" s="327" t="n">
        <v>0</v>
      </c>
      <c r="N115" s="327" t="n">
        <v>0</v>
      </c>
      <c r="O115" s="327" t="n">
        <v>0</v>
      </c>
      <c r="P115" s="327" t="n">
        <v>0</v>
      </c>
      <c r="Q115" s="327" t="n">
        <v>0</v>
      </c>
      <c r="R115" s="327" t="n">
        <v>0</v>
      </c>
      <c r="S115" s="327" t="n">
        <v>0</v>
      </c>
      <c r="T115" s="327" t="n">
        <v>0</v>
      </c>
      <c r="U115" s="327" t="n">
        <v>0</v>
      </c>
      <c r="V115" s="327" t="n">
        <v>0</v>
      </c>
      <c r="W115" s="327" t="n">
        <v>0</v>
      </c>
      <c r="X115" s="327" t="n">
        <v>0</v>
      </c>
      <c r="Y115" s="327" t="n">
        <v>0</v>
      </c>
      <c r="Z115" s="327" t="n">
        <v>0</v>
      </c>
      <c r="AA115" s="327" t="n">
        <v>0</v>
      </c>
      <c r="AB115" s="327" t="n">
        <v>0</v>
      </c>
      <c r="AC115" s="327" t="n">
        <v>0</v>
      </c>
      <c r="AD115" s="327" t="n">
        <v>0</v>
      </c>
      <c r="AE115" s="327" t="n">
        <v>0</v>
      </c>
      <c r="AF115" s="327" t="n">
        <v>0</v>
      </c>
      <c r="AG115" s="327" t="n">
        <v>0</v>
      </c>
      <c r="AH115" s="327" t="n">
        <v>0</v>
      </c>
      <c r="AI115" s="327" t="n">
        <v>0</v>
      </c>
      <c r="AJ115" s="327" t="n">
        <v>0</v>
      </c>
      <c r="AK115" s="327" t="n">
        <v>0</v>
      </c>
      <c r="AL115" s="327" t="n">
        <v>0</v>
      </c>
      <c r="AM115" s="332" t="n">
        <f aca="false">SUM(H115:AL115)</f>
        <v>0</v>
      </c>
      <c r="AN115" s="1"/>
      <c r="AO115" s="1"/>
      <c r="AP115" s="1"/>
      <c r="AQ115" s="1"/>
      <c r="AR115" s="1"/>
      <c r="AS115" s="1"/>
      <c r="AT115" s="1"/>
    </row>
    <row r="116" customFormat="false" ht="12.75" hidden="true" customHeight="true" outlineLevel="0" collapsed="false">
      <c r="A116" s="322" t="s">
        <v>216</v>
      </c>
      <c r="B116" s="288"/>
      <c r="C116" s="289"/>
      <c r="D116" s="333" t="n">
        <v>0</v>
      </c>
      <c r="E116" s="334" t="n">
        <f aca="false">AM116</f>
        <v>0</v>
      </c>
      <c r="F116" s="331" t="n">
        <f aca="false">E116-D116</f>
        <v>0</v>
      </c>
      <c r="G116" s="335"/>
      <c r="H116" s="327" t="n">
        <v>0</v>
      </c>
      <c r="I116" s="327" t="n">
        <v>0</v>
      </c>
      <c r="J116" s="327" t="n">
        <v>0</v>
      </c>
      <c r="K116" s="327" t="n">
        <v>0</v>
      </c>
      <c r="L116" s="327" t="n">
        <v>0</v>
      </c>
      <c r="M116" s="327" t="n">
        <v>0</v>
      </c>
      <c r="N116" s="327" t="n">
        <v>0</v>
      </c>
      <c r="O116" s="327" t="n">
        <v>0</v>
      </c>
      <c r="P116" s="327" t="n">
        <v>0</v>
      </c>
      <c r="Q116" s="327" t="n">
        <v>0</v>
      </c>
      <c r="R116" s="327" t="n">
        <v>0</v>
      </c>
      <c r="S116" s="327" t="n">
        <v>0</v>
      </c>
      <c r="T116" s="327" t="n">
        <v>0</v>
      </c>
      <c r="U116" s="327" t="n">
        <v>0</v>
      </c>
      <c r="V116" s="327" t="n">
        <v>0</v>
      </c>
      <c r="W116" s="327" t="n">
        <v>0</v>
      </c>
      <c r="X116" s="327" t="n">
        <v>0</v>
      </c>
      <c r="Y116" s="327" t="n">
        <v>0</v>
      </c>
      <c r="Z116" s="327" t="n">
        <v>0</v>
      </c>
      <c r="AA116" s="327" t="n">
        <v>0</v>
      </c>
      <c r="AB116" s="327" t="n">
        <v>0</v>
      </c>
      <c r="AC116" s="327" t="n">
        <v>0</v>
      </c>
      <c r="AD116" s="327" t="n">
        <v>0</v>
      </c>
      <c r="AE116" s="327" t="n">
        <v>0</v>
      </c>
      <c r="AF116" s="327" t="n">
        <v>0</v>
      </c>
      <c r="AG116" s="327" t="n">
        <v>0</v>
      </c>
      <c r="AH116" s="327" t="n">
        <v>0</v>
      </c>
      <c r="AI116" s="327" t="n">
        <v>0</v>
      </c>
      <c r="AJ116" s="327" t="n">
        <v>0</v>
      </c>
      <c r="AK116" s="327" t="n">
        <v>0</v>
      </c>
      <c r="AL116" s="327" t="n">
        <v>0</v>
      </c>
      <c r="AM116" s="332" t="n">
        <f aca="false">SUM(H116:AL116)</f>
        <v>0</v>
      </c>
      <c r="AN116" s="1"/>
      <c r="AO116" s="1"/>
      <c r="AP116" s="1"/>
      <c r="AQ116" s="1"/>
      <c r="AR116" s="1"/>
      <c r="AS116" s="1"/>
      <c r="AT116" s="1"/>
    </row>
    <row r="117" customFormat="false" ht="12.75" hidden="false" customHeight="true" outlineLevel="0" collapsed="false">
      <c r="A117" s="287" t="s">
        <v>235</v>
      </c>
      <c r="B117" s="288"/>
      <c r="C117" s="289"/>
      <c r="D117" s="324" t="n">
        <v>0</v>
      </c>
      <c r="E117" s="325" t="n">
        <f aca="false">E114+E113+E112+E108+E107+E73+E72+E71</f>
        <v>0</v>
      </c>
      <c r="F117" s="336" t="n">
        <f aca="false">E117-D117</f>
        <v>0</v>
      </c>
      <c r="G117" s="267"/>
      <c r="H117" s="327" t="n">
        <v>0</v>
      </c>
      <c r="I117" s="327" t="n">
        <v>0</v>
      </c>
      <c r="J117" s="327" t="n">
        <v>0</v>
      </c>
      <c r="K117" s="327" t="n">
        <v>0</v>
      </c>
      <c r="L117" s="327" t="n">
        <v>0</v>
      </c>
      <c r="M117" s="327" t="n">
        <v>0</v>
      </c>
      <c r="N117" s="327" t="n">
        <v>0</v>
      </c>
      <c r="O117" s="327" t="n">
        <v>0</v>
      </c>
      <c r="P117" s="327" t="n">
        <v>0</v>
      </c>
      <c r="Q117" s="327" t="n">
        <v>0</v>
      </c>
      <c r="R117" s="327" t="n">
        <v>0</v>
      </c>
      <c r="S117" s="327" t="n">
        <v>0</v>
      </c>
      <c r="T117" s="327" t="n">
        <v>0</v>
      </c>
      <c r="U117" s="327" t="n">
        <v>0</v>
      </c>
      <c r="V117" s="327" t="n">
        <v>0</v>
      </c>
      <c r="W117" s="327" t="n">
        <v>0</v>
      </c>
      <c r="X117" s="327" t="n">
        <v>0</v>
      </c>
      <c r="Y117" s="327" t="n">
        <v>0</v>
      </c>
      <c r="Z117" s="327" t="n">
        <v>0</v>
      </c>
      <c r="AA117" s="327" t="n">
        <v>0</v>
      </c>
      <c r="AB117" s="327" t="n">
        <v>0</v>
      </c>
      <c r="AC117" s="327" t="n">
        <v>0</v>
      </c>
      <c r="AD117" s="327" t="n">
        <v>0</v>
      </c>
      <c r="AE117" s="327" t="n">
        <v>0</v>
      </c>
      <c r="AF117" s="327" t="n">
        <v>0</v>
      </c>
      <c r="AG117" s="327" t="n">
        <v>0</v>
      </c>
      <c r="AH117" s="327" t="n">
        <v>0</v>
      </c>
      <c r="AI117" s="327" t="n">
        <v>0</v>
      </c>
      <c r="AJ117" s="327" t="n">
        <v>0</v>
      </c>
      <c r="AK117" s="327" t="n">
        <v>0</v>
      </c>
      <c r="AL117" s="327" t="n">
        <v>0</v>
      </c>
      <c r="AM117" s="318" t="n">
        <f aca="false">AM114+AM110+AM108+AM71+AM72+AM73+AM107</f>
        <v>2963</v>
      </c>
      <c r="AN117" s="59"/>
      <c r="AO117" s="59"/>
      <c r="AP117" s="59"/>
      <c r="AQ117" s="59"/>
      <c r="AR117" s="59"/>
      <c r="AS117" s="59"/>
      <c r="AT117" s="59"/>
      <c r="AU117" s="294"/>
      <c r="AV117" s="294"/>
      <c r="AW117" s="294"/>
      <c r="AX117" s="294"/>
      <c r="AY117" s="294"/>
      <c r="AZ117" s="294"/>
      <c r="BA117" s="294"/>
      <c r="BB117" s="294"/>
      <c r="BC117" s="294"/>
      <c r="BD117" s="294"/>
      <c r="BE117" s="294"/>
      <c r="BF117" s="294"/>
      <c r="BG117" s="294"/>
      <c r="BH117" s="294"/>
      <c r="BI117" s="294"/>
      <c r="BJ117" s="294"/>
      <c r="BK117" s="294"/>
      <c r="BL117" s="294"/>
      <c r="BM117" s="294"/>
      <c r="BN117" s="294"/>
      <c r="BO117" s="294"/>
      <c r="BP117" s="294"/>
      <c r="BQ117" s="294"/>
      <c r="BR117" s="294"/>
      <c r="BS117" s="294"/>
      <c r="BT117" s="294"/>
      <c r="BU117" s="294"/>
      <c r="BV117" s="294"/>
      <c r="BW117" s="294"/>
      <c r="BX117" s="294"/>
      <c r="BY117" s="294"/>
      <c r="BZ117" s="294"/>
      <c r="CA117" s="294"/>
      <c r="CB117" s="294"/>
      <c r="CC117" s="294"/>
      <c r="CD117" s="294"/>
      <c r="CE117" s="294"/>
      <c r="CF117" s="294"/>
      <c r="CG117" s="294"/>
      <c r="CH117" s="294"/>
      <c r="CI117" s="294"/>
      <c r="CJ117" s="294"/>
      <c r="CK117" s="294"/>
      <c r="CL117" s="294"/>
      <c r="CM117" s="294"/>
      <c r="CN117" s="294"/>
      <c r="CO117" s="294"/>
      <c r="CP117" s="294"/>
      <c r="CQ117" s="294"/>
      <c r="CR117" s="294"/>
      <c r="CS117" s="294"/>
      <c r="CT117" s="294"/>
      <c r="CU117" s="294"/>
      <c r="CV117" s="294"/>
      <c r="CW117" s="294"/>
      <c r="CX117" s="294"/>
      <c r="CY117" s="294"/>
      <c r="CZ117" s="294"/>
      <c r="DA117" s="294"/>
      <c r="DB117" s="294"/>
      <c r="DC117" s="294"/>
      <c r="DD117" s="294"/>
      <c r="DE117" s="294"/>
      <c r="DF117" s="294"/>
      <c r="DG117" s="294"/>
      <c r="DH117" s="294"/>
      <c r="DI117" s="294"/>
      <c r="DJ117" s="294"/>
      <c r="DK117" s="294"/>
      <c r="DL117" s="294"/>
      <c r="DM117" s="294"/>
      <c r="DN117" s="294"/>
      <c r="DO117" s="294"/>
      <c r="DP117" s="294"/>
      <c r="DQ117" s="294"/>
      <c r="DR117" s="294"/>
      <c r="DS117" s="294"/>
      <c r="DT117" s="294"/>
      <c r="DU117" s="294"/>
      <c r="DV117" s="294"/>
      <c r="DW117" s="294"/>
      <c r="DX117" s="294"/>
      <c r="DY117" s="294"/>
      <c r="DZ117" s="294"/>
      <c r="EA117" s="294"/>
      <c r="EB117" s="294"/>
      <c r="EC117" s="294"/>
      <c r="ED117" s="294"/>
      <c r="EE117" s="294"/>
      <c r="EF117" s="294"/>
      <c r="EG117" s="294"/>
      <c r="EH117" s="294"/>
      <c r="EI117" s="294"/>
      <c r="EJ117" s="294"/>
      <c r="EK117" s="294"/>
      <c r="EL117" s="294"/>
      <c r="EM117" s="294"/>
      <c r="EN117" s="294"/>
      <c r="EO117" s="294"/>
      <c r="EP117" s="294"/>
      <c r="EQ117" s="294"/>
      <c r="ER117" s="294"/>
      <c r="ES117" s="294"/>
      <c r="ET117" s="294"/>
      <c r="EU117" s="294"/>
      <c r="EV117" s="294"/>
      <c r="EW117" s="294"/>
      <c r="EX117" s="294"/>
      <c r="EY117" s="294"/>
      <c r="EZ117" s="294"/>
      <c r="FA117" s="294"/>
      <c r="FB117" s="294"/>
      <c r="FC117" s="294"/>
      <c r="FD117" s="294"/>
      <c r="FE117" s="294"/>
      <c r="FF117" s="294"/>
      <c r="FG117" s="294"/>
      <c r="FH117" s="294"/>
      <c r="FI117" s="294"/>
      <c r="FJ117" s="294"/>
      <c r="FK117" s="294"/>
      <c r="FL117" s="294"/>
      <c r="FM117" s="294"/>
      <c r="FN117" s="294"/>
      <c r="FO117" s="294"/>
      <c r="FP117" s="294"/>
      <c r="FQ117" s="294"/>
      <c r="FR117" s="294"/>
      <c r="FS117" s="294"/>
      <c r="FT117" s="294"/>
      <c r="FU117" s="294"/>
      <c r="FV117" s="294"/>
      <c r="FW117" s="294"/>
      <c r="FX117" s="294"/>
      <c r="FY117" s="294"/>
      <c r="FZ117" s="294"/>
      <c r="GA117" s="294"/>
      <c r="GB117" s="294"/>
      <c r="GC117" s="294"/>
      <c r="GD117" s="294"/>
      <c r="GE117" s="294"/>
      <c r="GF117" s="294"/>
      <c r="GG117" s="294"/>
      <c r="GH117" s="294"/>
      <c r="GI117" s="294"/>
      <c r="GJ117" s="294"/>
      <c r="GK117" s="294"/>
      <c r="GL117" s="294"/>
      <c r="GM117" s="294"/>
      <c r="GN117" s="294"/>
      <c r="GO117" s="294"/>
      <c r="GP117" s="294"/>
      <c r="GQ117" s="294"/>
      <c r="GR117" s="294"/>
      <c r="GS117" s="294"/>
      <c r="GT117" s="294"/>
      <c r="GU117" s="294"/>
      <c r="GV117" s="294"/>
      <c r="GW117" s="294"/>
      <c r="GX117" s="294"/>
      <c r="GY117" s="294"/>
      <c r="GZ117" s="294"/>
      <c r="HA117" s="294"/>
      <c r="HB117" s="294"/>
      <c r="HC117" s="294"/>
      <c r="HD117" s="294"/>
      <c r="HE117" s="294"/>
      <c r="HF117" s="294"/>
      <c r="HG117" s="294"/>
      <c r="HH117" s="294"/>
      <c r="HI117" s="294"/>
      <c r="HJ117" s="294"/>
      <c r="HK117" s="294"/>
      <c r="HL117" s="294"/>
      <c r="HM117" s="294"/>
      <c r="HN117" s="294"/>
      <c r="HO117" s="294"/>
      <c r="HP117" s="294"/>
      <c r="HQ117" s="294"/>
      <c r="HR117" s="294"/>
      <c r="HS117" s="294"/>
      <c r="HT117" s="294"/>
      <c r="HU117" s="294"/>
      <c r="HV117" s="294"/>
      <c r="HW117" s="294"/>
      <c r="HX117" s="294"/>
      <c r="HY117" s="294"/>
      <c r="HZ117" s="294"/>
      <c r="IA117" s="294"/>
      <c r="IB117" s="294"/>
      <c r="IC117" s="294"/>
      <c r="ID117" s="294"/>
      <c r="IE117" s="294"/>
      <c r="IF117" s="294"/>
      <c r="IG117" s="294"/>
      <c r="IH117" s="294"/>
      <c r="II117" s="294"/>
      <c r="IJ117" s="294"/>
      <c r="IK117" s="294"/>
      <c r="IL117" s="294"/>
      <c r="IM117" s="294"/>
      <c r="IN117" s="294"/>
      <c r="IO117" s="294"/>
      <c r="IP117" s="294"/>
      <c r="IQ117" s="294"/>
      <c r="IR117" s="294"/>
      <c r="IS117" s="294"/>
      <c r="IT117" s="294"/>
      <c r="IU117" s="294"/>
      <c r="IV117" s="294"/>
      <c r="IW117" s="294"/>
    </row>
    <row r="118" customFormat="false" ht="12.75" hidden="false" customHeight="true" outlineLevel="0" collapsed="false">
      <c r="A118" s="337" t="s">
        <v>41</v>
      </c>
      <c r="B118" s="338"/>
      <c r="C118" s="338"/>
      <c r="D118" s="339" t="n">
        <v>0</v>
      </c>
      <c r="E118" s="340" t="n">
        <f aca="false">AM118</f>
        <v>0</v>
      </c>
      <c r="F118" s="341" t="n">
        <f aca="false">E118-D118</f>
        <v>0</v>
      </c>
      <c r="H118" s="342"/>
      <c r="I118" s="342"/>
      <c r="J118" s="342"/>
      <c r="K118" s="342"/>
      <c r="L118" s="342"/>
      <c r="M118" s="342"/>
      <c r="N118" s="342"/>
      <c r="O118" s="342"/>
      <c r="P118" s="342"/>
      <c r="Q118" s="342"/>
      <c r="R118" s="342"/>
      <c r="S118" s="342"/>
      <c r="T118" s="342"/>
      <c r="U118" s="342"/>
      <c r="V118" s="342"/>
      <c r="W118" s="342"/>
      <c r="X118" s="342"/>
      <c r="Y118" s="342"/>
      <c r="Z118" s="342"/>
      <c r="AA118" s="342"/>
      <c r="AB118" s="342"/>
      <c r="AC118" s="342"/>
      <c r="AD118" s="342"/>
      <c r="AE118" s="342"/>
      <c r="AF118" s="342"/>
      <c r="AG118" s="342"/>
      <c r="AH118" s="342"/>
      <c r="AI118" s="342"/>
      <c r="AJ118" s="342"/>
      <c r="AK118" s="342"/>
      <c r="AL118" s="342"/>
      <c r="AM118" s="341" t="n">
        <f aca="false">SUM(H118:AL118)</f>
        <v>0</v>
      </c>
      <c r="AN118" s="1"/>
      <c r="AO118" s="1"/>
      <c r="AP118" s="1"/>
      <c r="AQ118" s="1"/>
      <c r="AR118" s="1"/>
      <c r="AS118" s="1"/>
      <c r="AT118" s="1"/>
    </row>
    <row r="119" customFormat="false" ht="12.75" hidden="false" customHeight="true" outlineLevel="0" collapsed="false">
      <c r="H119" s="343" t="n">
        <f aca="false">B4</f>
        <v>37591</v>
      </c>
      <c r="I119" s="343" t="n">
        <f aca="false">H119+1</f>
        <v>37592</v>
      </c>
      <c r="J119" s="343" t="n">
        <f aca="false">I119+1</f>
        <v>37593</v>
      </c>
      <c r="K119" s="343" t="n">
        <f aca="false">J119+1</f>
        <v>37594</v>
      </c>
      <c r="L119" s="343" t="n">
        <f aca="false">K119+1</f>
        <v>37595</v>
      </c>
      <c r="M119" s="343" t="n">
        <f aca="false">L119+1</f>
        <v>37596</v>
      </c>
      <c r="N119" s="343" t="n">
        <f aca="false">M119+1</f>
        <v>37597</v>
      </c>
      <c r="O119" s="343" t="n">
        <f aca="false">N119+1</f>
        <v>37598</v>
      </c>
      <c r="P119" s="343" t="n">
        <f aca="false">O119+1</f>
        <v>37599</v>
      </c>
      <c r="Q119" s="343" t="n">
        <f aca="false">P119+1</f>
        <v>37600</v>
      </c>
      <c r="R119" s="343" t="n">
        <f aca="false">Q119+1</f>
        <v>37601</v>
      </c>
      <c r="S119" s="343" t="n">
        <f aca="false">R119+1</f>
        <v>37602</v>
      </c>
      <c r="T119" s="343" t="n">
        <f aca="false">S119+1</f>
        <v>37603</v>
      </c>
      <c r="U119" s="343" t="n">
        <f aca="false">T119+1</f>
        <v>37604</v>
      </c>
      <c r="V119" s="343" t="n">
        <f aca="false">U119+1</f>
        <v>37605</v>
      </c>
      <c r="W119" s="343" t="n">
        <f aca="false">V119+1</f>
        <v>37606</v>
      </c>
      <c r="X119" s="343" t="n">
        <f aca="false">W119+1</f>
        <v>37607</v>
      </c>
      <c r="Y119" s="343" t="n">
        <f aca="false">X119+1</f>
        <v>37608</v>
      </c>
      <c r="Z119" s="343" t="n">
        <f aca="false">Y119+1</f>
        <v>37609</v>
      </c>
      <c r="AA119" s="343" t="n">
        <f aca="false">Z119+1</f>
        <v>37610</v>
      </c>
      <c r="AB119" s="343" t="n">
        <f aca="false">AA119+1</f>
        <v>37611</v>
      </c>
      <c r="AC119" s="343" t="n">
        <f aca="false">AB119+1</f>
        <v>37612</v>
      </c>
      <c r="AD119" s="343" t="n">
        <f aca="false">AC119+1</f>
        <v>37613</v>
      </c>
      <c r="AE119" s="343" t="n">
        <f aca="false">AD119+1</f>
        <v>37614</v>
      </c>
      <c r="AF119" s="343" t="n">
        <f aca="false">AE119+1</f>
        <v>37615</v>
      </c>
      <c r="AG119" s="343" t="n">
        <f aca="false">AF119+1</f>
        <v>37616</v>
      </c>
      <c r="AH119" s="343" t="n">
        <f aca="false">AG119+1</f>
        <v>37617</v>
      </c>
      <c r="AI119" s="343" t="n">
        <f aca="false">AH119+1</f>
        <v>37618</v>
      </c>
      <c r="AJ119" s="343" t="n">
        <f aca="false">AI119+1</f>
        <v>37619</v>
      </c>
      <c r="AK119" s="343" t="n">
        <f aca="false">AJ119+1</f>
        <v>37620</v>
      </c>
      <c r="AL119" s="343" t="n">
        <f aca="false">AK119+1</f>
        <v>37621</v>
      </c>
      <c r="AN119" s="1"/>
      <c r="AO119" s="1"/>
      <c r="AP119" s="1"/>
      <c r="AQ119" s="1"/>
      <c r="AR119" s="1"/>
      <c r="AS119" s="1"/>
      <c r="AT119" s="1"/>
    </row>
    <row r="120" customFormat="false" ht="12.75" hidden="false" customHeight="true" outlineLevel="0" collapsed="false">
      <c r="A120" s="344" t="s">
        <v>236</v>
      </c>
      <c r="B120" s="344"/>
      <c r="K120" s="70"/>
      <c r="L120" s="70"/>
      <c r="M120" s="70"/>
      <c r="N120" s="345"/>
      <c r="O120" s="70"/>
      <c r="P120" s="70"/>
      <c r="Q120" s="70"/>
      <c r="R120" s="70"/>
      <c r="AJ120" s="1"/>
      <c r="AK120" s="1"/>
      <c r="AN120" s="1"/>
      <c r="AO120" s="1"/>
      <c r="AP120" s="1"/>
      <c r="AQ120" s="1"/>
      <c r="AR120" s="1"/>
      <c r="AS120" s="1"/>
      <c r="AT120" s="1"/>
    </row>
    <row r="121" customFormat="false" ht="12.75" hidden="false" customHeight="true" outlineLevel="0" collapsed="false">
      <c r="K121" s="70"/>
      <c r="L121" s="70"/>
      <c r="M121" s="70"/>
      <c r="N121" s="345"/>
      <c r="O121" s="70"/>
      <c r="P121" s="70"/>
      <c r="Q121" s="70"/>
      <c r="R121" s="70"/>
      <c r="AJ121" s="1"/>
      <c r="AK121" s="1"/>
      <c r="AN121" s="1"/>
      <c r="AO121" s="1"/>
      <c r="AP121" s="1"/>
      <c r="AQ121" s="1"/>
      <c r="AR121" s="1"/>
      <c r="AS121" s="1"/>
      <c r="AT121" s="1"/>
    </row>
    <row r="122" customFormat="false" ht="14.25" hidden="false" customHeight="false" outlineLevel="0" collapsed="false">
      <c r="A122" s="346" t="s">
        <v>237</v>
      </c>
      <c r="B122" s="347"/>
      <c r="C122" s="348"/>
      <c r="D122" s="349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  <c r="CW122" s="1"/>
      <c r="CX122" s="1"/>
      <c r="CY122" s="1"/>
      <c r="CZ122" s="1"/>
      <c r="DA122" s="1"/>
      <c r="DB122" s="1"/>
      <c r="DC122" s="1"/>
      <c r="DD122" s="1"/>
      <c r="DE122" s="1"/>
      <c r="DF122" s="1"/>
      <c r="DG122" s="1"/>
      <c r="DH122" s="1"/>
      <c r="DI122" s="1"/>
      <c r="DJ122" s="1"/>
      <c r="DK122" s="1"/>
      <c r="DL122" s="1"/>
      <c r="DM122" s="1"/>
      <c r="DN122" s="1"/>
      <c r="DO122" s="1"/>
      <c r="DP122" s="1"/>
      <c r="DQ122" s="1"/>
      <c r="DR122" s="1"/>
      <c r="DS122" s="1"/>
      <c r="DT122" s="1"/>
      <c r="DU122" s="1"/>
      <c r="DV122" s="1"/>
      <c r="DW122" s="1"/>
      <c r="DX122" s="1"/>
      <c r="DY122" s="1"/>
      <c r="DZ122" s="1"/>
      <c r="EA122" s="1"/>
      <c r="EB122" s="1"/>
      <c r="EC122" s="1"/>
      <c r="ED122" s="1"/>
      <c r="EE122" s="1"/>
      <c r="EF122" s="1"/>
      <c r="EG122" s="1"/>
      <c r="EH122" s="1"/>
      <c r="EI122" s="1"/>
      <c r="EJ122" s="1"/>
      <c r="EK122" s="1"/>
      <c r="EL122" s="1"/>
      <c r="EM122" s="1"/>
      <c r="EN122" s="1"/>
      <c r="EO122" s="1"/>
      <c r="EP122" s="1"/>
      <c r="EQ122" s="1"/>
      <c r="ER122" s="1"/>
      <c r="ES122" s="1"/>
      <c r="ET122" s="1"/>
      <c r="EU122" s="1"/>
      <c r="EV122" s="1"/>
      <c r="EW122" s="1"/>
      <c r="EX122" s="1"/>
      <c r="EY122" s="1"/>
      <c r="EZ122" s="1"/>
      <c r="FA122" s="1"/>
      <c r="FB122" s="1"/>
      <c r="FC122" s="1"/>
      <c r="FD122" s="1"/>
      <c r="FE122" s="1"/>
      <c r="FF122" s="1"/>
      <c r="FG122" s="1"/>
      <c r="FH122" s="1"/>
      <c r="FI122" s="1"/>
      <c r="FJ122" s="1"/>
      <c r="FK122" s="1"/>
      <c r="FL122" s="1"/>
      <c r="FM122" s="1"/>
      <c r="FN122" s="1"/>
      <c r="FO122" s="1"/>
      <c r="FP122" s="1"/>
      <c r="FQ122" s="1"/>
      <c r="FR122" s="1"/>
      <c r="FS122" s="1"/>
      <c r="FT122" s="1"/>
      <c r="FU122" s="1"/>
      <c r="FV122" s="1"/>
      <c r="FW122" s="1"/>
      <c r="FX122" s="1"/>
      <c r="FY122" s="1"/>
      <c r="FZ122" s="1"/>
      <c r="GA122" s="1"/>
      <c r="GB122" s="1"/>
      <c r="GC122" s="1"/>
      <c r="GD122" s="1"/>
      <c r="GE122" s="1"/>
      <c r="GF122" s="1"/>
      <c r="GG122" s="1"/>
      <c r="GH122" s="1"/>
      <c r="GI122" s="1"/>
      <c r="GJ122" s="1"/>
      <c r="GK122" s="1"/>
      <c r="GL122" s="1"/>
      <c r="GM122" s="1"/>
      <c r="GN122" s="1"/>
      <c r="GO122" s="1"/>
      <c r="GP122" s="1"/>
      <c r="GQ122" s="1"/>
      <c r="GR122" s="1"/>
      <c r="GS122" s="1"/>
      <c r="GT122" s="1"/>
      <c r="GU122" s="1"/>
      <c r="GV122" s="1"/>
      <c r="GW122" s="1"/>
      <c r="GX122" s="1"/>
      <c r="GY122" s="1"/>
      <c r="GZ122" s="1"/>
      <c r="HA122" s="1"/>
      <c r="HB122" s="1"/>
      <c r="HC122" s="1"/>
      <c r="HD122" s="1"/>
      <c r="HE122" s="1"/>
      <c r="HF122" s="1"/>
      <c r="HG122" s="1"/>
      <c r="HH122" s="1"/>
      <c r="HI122" s="1"/>
      <c r="HJ122" s="1"/>
      <c r="HK122" s="1"/>
      <c r="HL122" s="1"/>
      <c r="HM122" s="1"/>
      <c r="HN122" s="1"/>
      <c r="HO122" s="1"/>
      <c r="HP122" s="1"/>
      <c r="HQ122" s="1"/>
      <c r="HR122" s="1"/>
      <c r="HS122" s="1"/>
      <c r="HT122" s="1"/>
      <c r="HU122" s="1"/>
      <c r="HV122" s="1"/>
      <c r="HW122" s="1"/>
      <c r="HX122" s="1"/>
      <c r="HY122" s="1"/>
      <c r="HZ122" s="1"/>
      <c r="IA122" s="1"/>
      <c r="IB122" s="1"/>
      <c r="IC122" s="1"/>
      <c r="ID122" s="1"/>
      <c r="IE122" s="1"/>
      <c r="IF122" s="1"/>
      <c r="IG122" s="1"/>
      <c r="IH122" s="1"/>
      <c r="II122" s="1"/>
      <c r="IJ122" s="1"/>
      <c r="IK122" s="1"/>
      <c r="IL122" s="1"/>
      <c r="IM122" s="1"/>
      <c r="IN122" s="1"/>
      <c r="IO122" s="1"/>
      <c r="IP122" s="1"/>
      <c r="IQ122" s="1"/>
      <c r="IR122" s="1"/>
      <c r="IS122" s="1"/>
      <c r="IT122" s="1"/>
      <c r="IU122" s="1"/>
      <c r="IV122" s="1"/>
      <c r="IW122" s="1"/>
    </row>
    <row r="123" customFormat="false" ht="12.75" hidden="false" customHeight="true" outlineLevel="0" collapsed="false">
      <c r="A123" s="350" t="s">
        <v>238</v>
      </c>
      <c r="B123" s="351" t="s">
        <v>176</v>
      </c>
      <c r="C123" s="351" t="s">
        <v>149</v>
      </c>
      <c r="D123" s="352" t="s">
        <v>239</v>
      </c>
      <c r="E123" s="70"/>
      <c r="F123" s="70"/>
      <c r="G123" s="70"/>
      <c r="H123" s="70"/>
      <c r="I123" s="70"/>
      <c r="J123" s="70"/>
      <c r="K123" s="70"/>
      <c r="L123" s="70"/>
      <c r="M123" s="70"/>
      <c r="N123" s="345"/>
      <c r="O123" s="70"/>
      <c r="P123" s="70"/>
      <c r="Q123" s="70"/>
      <c r="R123" s="70"/>
      <c r="AJ123" s="1"/>
      <c r="AK123" s="1"/>
      <c r="AN123" s="1"/>
      <c r="AO123" s="1"/>
      <c r="AP123" s="1"/>
      <c r="AQ123" s="1"/>
      <c r="AR123" s="1"/>
      <c r="AS123" s="1"/>
      <c r="AT123" s="1"/>
    </row>
    <row r="124" customFormat="false" ht="12.75" hidden="false" customHeight="true" outlineLevel="0" collapsed="false">
      <c r="A124" s="353" t="s">
        <v>240</v>
      </c>
      <c r="B124" s="354" t="n">
        <v>0</v>
      </c>
      <c r="C124" s="354" t="n">
        <f aca="false">E103</f>
        <v>0</v>
      </c>
      <c r="D124" s="355" t="n">
        <f aca="false">+C124+B124</f>
        <v>0</v>
      </c>
      <c r="E124" s="356"/>
      <c r="F124" s="356"/>
      <c r="G124" s="356"/>
      <c r="H124" s="356"/>
      <c r="I124" s="356"/>
      <c r="J124" s="356"/>
      <c r="K124" s="356"/>
      <c r="L124" s="356"/>
      <c r="M124" s="356"/>
      <c r="N124" s="357"/>
      <c r="O124" s="357"/>
      <c r="P124" s="357"/>
      <c r="Q124" s="357"/>
      <c r="R124" s="70"/>
      <c r="AJ124" s="1"/>
      <c r="AK124" s="1"/>
      <c r="AN124" s="1"/>
      <c r="AO124" s="1"/>
      <c r="AP124" s="1"/>
      <c r="AQ124" s="1"/>
      <c r="AR124" s="1"/>
      <c r="AS124" s="1"/>
      <c r="AT124" s="1"/>
    </row>
    <row r="125" customFormat="false" ht="12.75" hidden="false" customHeight="true" outlineLevel="0" collapsed="false">
      <c r="A125" s="353" t="s">
        <v>241</v>
      </c>
      <c r="B125" s="354" t="n">
        <v>0</v>
      </c>
      <c r="C125" s="354" t="n">
        <f aca="false">E102</f>
        <v>0</v>
      </c>
      <c r="D125" s="355" t="n">
        <f aca="false">+C125+B125</f>
        <v>0</v>
      </c>
      <c r="E125" s="335"/>
      <c r="F125" s="335"/>
      <c r="G125" s="335"/>
      <c r="H125" s="335"/>
      <c r="I125" s="335"/>
      <c r="J125" s="335"/>
      <c r="K125" s="335"/>
      <c r="L125" s="335"/>
      <c r="M125" s="335"/>
      <c r="N125" s="335"/>
      <c r="O125" s="335"/>
      <c r="P125" s="335"/>
      <c r="Q125" s="335"/>
      <c r="R125" s="70"/>
      <c r="AJ125" s="1"/>
      <c r="AK125" s="1"/>
      <c r="AN125" s="1"/>
      <c r="AO125" s="1"/>
      <c r="AP125" s="1"/>
      <c r="AQ125" s="1"/>
      <c r="AR125" s="1"/>
      <c r="AS125" s="1"/>
      <c r="AT125" s="1"/>
    </row>
    <row r="126" customFormat="false" ht="12.75" hidden="false" customHeight="true" outlineLevel="0" collapsed="false">
      <c r="A126" s="353" t="s">
        <v>242</v>
      </c>
      <c r="B126" s="354" t="n">
        <v>0</v>
      </c>
      <c r="C126" s="354" t="n">
        <f aca="false">E104</f>
        <v>0</v>
      </c>
      <c r="D126" s="355" t="n">
        <f aca="false">+C126+B126</f>
        <v>0</v>
      </c>
      <c r="E126" s="335"/>
      <c r="F126" s="335"/>
      <c r="G126" s="335"/>
      <c r="H126" s="335"/>
      <c r="I126" s="335"/>
      <c r="J126" s="335"/>
      <c r="K126" s="335"/>
      <c r="L126" s="335"/>
      <c r="M126" s="335"/>
      <c r="N126" s="335"/>
      <c r="O126" s="335"/>
      <c r="P126" s="335"/>
      <c r="Q126" s="335"/>
      <c r="R126" s="70"/>
      <c r="AJ126" s="1"/>
      <c r="AK126" s="1"/>
      <c r="AN126" s="1"/>
      <c r="AO126" s="1"/>
      <c r="AP126" s="1"/>
      <c r="AQ126" s="1"/>
      <c r="AR126" s="1"/>
      <c r="AS126" s="1"/>
      <c r="AT126" s="1"/>
    </row>
    <row r="127" customFormat="false" ht="12.75" hidden="false" customHeight="true" outlineLevel="0" collapsed="false">
      <c r="A127" s="358" t="s">
        <v>243</v>
      </c>
      <c r="B127" s="359" t="n">
        <v>0</v>
      </c>
      <c r="C127" s="359" t="n">
        <f aca="false">SUM(C124:C126)</f>
        <v>0</v>
      </c>
      <c r="D127" s="360" t="n">
        <f aca="false">SUM(B127:C127)</f>
        <v>0</v>
      </c>
      <c r="E127" s="335"/>
      <c r="F127" s="335"/>
      <c r="G127" s="335"/>
      <c r="H127" s="335"/>
      <c r="I127" s="335"/>
      <c r="J127" s="335"/>
      <c r="K127" s="335"/>
      <c r="L127" s="335"/>
      <c r="M127" s="335"/>
      <c r="N127" s="335"/>
      <c r="O127" s="361"/>
      <c r="P127" s="361"/>
      <c r="Q127" s="361"/>
      <c r="R127" s="70"/>
      <c r="AJ127" s="1"/>
      <c r="AK127" s="1"/>
      <c r="AN127" s="1"/>
      <c r="AO127" s="1"/>
      <c r="AP127" s="1"/>
      <c r="AQ127" s="1"/>
      <c r="AR127" s="1"/>
      <c r="AS127" s="1"/>
      <c r="AT127" s="1"/>
    </row>
    <row r="128" customFormat="false" ht="12.75" hidden="false" customHeight="true" outlineLevel="0" collapsed="false">
      <c r="A128" s="23"/>
      <c r="B128" s="70"/>
      <c r="C128" s="70"/>
      <c r="D128" s="70"/>
      <c r="E128" s="362"/>
      <c r="F128" s="70"/>
      <c r="K128" s="70"/>
      <c r="L128" s="70"/>
      <c r="M128" s="70"/>
      <c r="N128" s="345"/>
      <c r="O128" s="70"/>
      <c r="P128" s="70"/>
      <c r="Q128" s="70"/>
      <c r="R128" s="70"/>
      <c r="AJ128" s="1"/>
      <c r="AK128" s="1"/>
      <c r="AN128" s="1"/>
      <c r="AO128" s="1"/>
      <c r="AP128" s="1"/>
      <c r="AQ128" s="1"/>
      <c r="AR128" s="1"/>
      <c r="AS128" s="1"/>
      <c r="AT128" s="1"/>
    </row>
    <row r="129" customFormat="false" ht="12.75" hidden="false" customHeight="true" outlineLevel="0" collapsed="false">
      <c r="A129" s="23"/>
      <c r="B129" s="70"/>
      <c r="C129" s="70"/>
      <c r="D129" s="70"/>
      <c r="E129" s="362"/>
      <c r="F129" s="70"/>
      <c r="K129" s="70"/>
      <c r="L129" s="70"/>
      <c r="M129" s="70"/>
      <c r="N129" s="345"/>
      <c r="O129" s="70"/>
      <c r="P129" s="70"/>
      <c r="Q129" s="70"/>
      <c r="R129" s="70"/>
      <c r="AJ129" s="1"/>
      <c r="AK129" s="1"/>
      <c r="AN129" s="1"/>
      <c r="AO129" s="1"/>
      <c r="AP129" s="1"/>
      <c r="AQ129" s="1"/>
      <c r="AR129" s="1"/>
      <c r="AS129" s="1"/>
      <c r="AT129" s="1"/>
    </row>
    <row r="130" customFormat="false" ht="12.75" hidden="false" customHeight="true" outlineLevel="0" collapsed="false">
      <c r="A130" s="363" t="s">
        <v>244</v>
      </c>
      <c r="B130" s="364"/>
      <c r="C130" s="364"/>
      <c r="D130" s="364"/>
      <c r="E130" s="365"/>
      <c r="F130" s="364"/>
      <c r="G130" s="364"/>
      <c r="H130" s="364"/>
      <c r="I130" s="366"/>
      <c r="K130" s="70"/>
      <c r="L130" s="70"/>
      <c r="M130" s="70"/>
      <c r="N130" s="345"/>
      <c r="O130" s="70"/>
      <c r="P130" s="70"/>
      <c r="Q130" s="70"/>
      <c r="R130" s="70"/>
      <c r="AJ130" s="1"/>
      <c r="AK130" s="1"/>
      <c r="AN130" s="1"/>
      <c r="AO130" s="1"/>
      <c r="AP130" s="1"/>
      <c r="AQ130" s="1"/>
      <c r="AR130" s="1"/>
      <c r="AS130" s="1"/>
      <c r="AT130" s="1"/>
    </row>
    <row r="131" customFormat="false" ht="12.75" hidden="false" customHeight="true" outlineLevel="0" collapsed="false">
      <c r="A131" s="367"/>
      <c r="B131" s="258"/>
      <c r="C131" s="368" t="s">
        <v>245</v>
      </c>
      <c r="D131" s="368"/>
      <c r="E131" s="368" t="s">
        <v>246</v>
      </c>
      <c r="F131" s="368"/>
      <c r="G131" s="368"/>
      <c r="H131" s="368" t="s">
        <v>247</v>
      </c>
      <c r="I131" s="369" t="s">
        <v>248</v>
      </c>
      <c r="K131" s="70"/>
      <c r="L131" s="70"/>
      <c r="M131" s="70"/>
      <c r="N131" s="345"/>
      <c r="O131" s="70"/>
      <c r="P131" s="70"/>
      <c r="Q131" s="70"/>
      <c r="R131" s="70"/>
      <c r="AJ131" s="1"/>
      <c r="AK131" s="1"/>
      <c r="AN131" s="1"/>
      <c r="AO131" s="1"/>
      <c r="AP131" s="1"/>
      <c r="AQ131" s="1"/>
      <c r="AR131" s="1"/>
      <c r="AS131" s="1"/>
      <c r="AT131" s="1"/>
    </row>
    <row r="132" customFormat="false" ht="12.75" hidden="false" customHeight="true" outlineLevel="0" collapsed="false">
      <c r="A132" s="370" t="s">
        <v>43</v>
      </c>
      <c r="B132" s="258" t="n">
        <f aca="false">E137+G137</f>
        <v>0</v>
      </c>
      <c r="C132" s="371" t="s">
        <v>124</v>
      </c>
      <c r="D132" s="372" t="s">
        <v>249</v>
      </c>
      <c r="E132" s="371" t="s">
        <v>124</v>
      </c>
      <c r="F132" s="373" t="s">
        <v>249</v>
      </c>
      <c r="G132" s="374"/>
      <c r="H132" s="375" t="s">
        <v>250</v>
      </c>
      <c r="I132" s="376"/>
      <c r="K132" s="70"/>
      <c r="L132" s="70"/>
      <c r="M132" s="70"/>
      <c r="N132" s="345"/>
      <c r="O132" s="70"/>
      <c r="P132" s="70"/>
      <c r="Q132" s="70"/>
      <c r="R132" s="70"/>
      <c r="AJ132" s="1"/>
      <c r="AK132" s="1"/>
      <c r="AN132" s="1"/>
      <c r="AO132" s="1"/>
      <c r="AP132" s="1"/>
      <c r="AQ132" s="1"/>
      <c r="AR132" s="1"/>
      <c r="AS132" s="1"/>
      <c r="AT132" s="1"/>
    </row>
    <row r="133" customFormat="false" ht="12.75" hidden="false" customHeight="true" outlineLevel="0" collapsed="false">
      <c r="A133" s="370" t="s">
        <v>251</v>
      </c>
      <c r="B133" s="258" t="n">
        <f aca="false">C137</f>
        <v>0</v>
      </c>
      <c r="C133" s="342" t="n">
        <f aca="false">VLOOKUP($B$5,$S$8:$AI$38,9,0)</f>
        <v>998000</v>
      </c>
      <c r="D133" s="342" t="n">
        <f aca="false">-VLOOKUP($B$5,$S$8:$AG$38,7,0)</f>
        <v>998000</v>
      </c>
      <c r="E133" s="342"/>
      <c r="F133" s="377" t="n">
        <f aca="false">-J9</f>
        <v>-0</v>
      </c>
      <c r="G133" s="378"/>
      <c r="H133" s="379" t="s">
        <v>252</v>
      </c>
      <c r="I133" s="380"/>
      <c r="K133" s="70"/>
      <c r="L133" s="70"/>
      <c r="M133" s="70"/>
      <c r="N133" s="345"/>
      <c r="O133" s="70"/>
      <c r="P133" s="70"/>
      <c r="Q133" s="70"/>
      <c r="R133" s="70"/>
      <c r="AJ133" s="1"/>
      <c r="AK133" s="1"/>
      <c r="AN133" s="1"/>
      <c r="AO133" s="1"/>
      <c r="AP133" s="1"/>
      <c r="AQ133" s="1"/>
      <c r="AR133" s="1"/>
      <c r="AS133" s="1"/>
      <c r="AT133" s="1"/>
    </row>
    <row r="134" customFormat="false" ht="12.75" hidden="false" customHeight="true" outlineLevel="0" collapsed="false">
      <c r="A134" s="370" t="s">
        <v>131</v>
      </c>
      <c r="B134" s="381" t="n">
        <f aca="false">H137</f>
        <v>0</v>
      </c>
      <c r="C134" s="382" t="s">
        <v>249</v>
      </c>
      <c r="D134" s="383" t="s">
        <v>199</v>
      </c>
      <c r="E134" s="382" t="s">
        <v>249</v>
      </c>
      <c r="F134" s="384" t="s">
        <v>199</v>
      </c>
      <c r="G134" s="383" t="s">
        <v>125</v>
      </c>
      <c r="H134" s="385" t="s">
        <v>253</v>
      </c>
      <c r="I134" s="386"/>
      <c r="K134" s="70"/>
      <c r="L134" s="70"/>
      <c r="M134" s="70"/>
      <c r="N134" s="345"/>
      <c r="O134" s="70"/>
      <c r="P134" s="70"/>
      <c r="Q134" s="70"/>
      <c r="R134" s="70"/>
      <c r="AJ134" s="1"/>
      <c r="AK134" s="1"/>
      <c r="AN134" s="1"/>
      <c r="AO134" s="1"/>
      <c r="AP134" s="1"/>
      <c r="AQ134" s="1"/>
      <c r="AR134" s="1"/>
      <c r="AS134" s="1"/>
      <c r="AT134" s="1"/>
    </row>
    <row r="135" customFormat="false" ht="12.75" hidden="false" customHeight="true" outlineLevel="0" collapsed="false">
      <c r="A135" s="367"/>
      <c r="B135" s="387"/>
      <c r="C135" s="388" t="s">
        <v>254</v>
      </c>
      <c r="D135" s="389" t="s">
        <v>249</v>
      </c>
      <c r="E135" s="388" t="s">
        <v>254</v>
      </c>
      <c r="F135" s="390" t="s">
        <v>249</v>
      </c>
      <c r="G135" s="389" t="s">
        <v>255</v>
      </c>
      <c r="H135" s="135"/>
      <c r="I135" s="391" t="s">
        <v>142</v>
      </c>
      <c r="K135" s="70"/>
      <c r="L135" s="70"/>
      <c r="M135" s="70"/>
      <c r="N135" s="345"/>
      <c r="O135" s="70"/>
      <c r="P135" s="70"/>
      <c r="Q135" s="70"/>
      <c r="R135" s="70"/>
      <c r="AJ135" s="1"/>
      <c r="AK135" s="1"/>
      <c r="AN135" s="1"/>
      <c r="AO135" s="1"/>
      <c r="AP135" s="1"/>
      <c r="AQ135" s="1"/>
      <c r="AR135" s="1"/>
      <c r="AS135" s="1"/>
      <c r="AT135" s="1"/>
    </row>
    <row r="136" customFormat="false" ht="12.75" hidden="false" customHeight="true" outlineLevel="0" collapsed="false">
      <c r="A136" s="392" t="s">
        <v>256</v>
      </c>
      <c r="B136" s="387"/>
      <c r="C136" s="393" t="n">
        <v>33330.24</v>
      </c>
      <c r="D136" s="394" t="n">
        <v>12326306.8</v>
      </c>
      <c r="E136" s="395" t="n">
        <v>0</v>
      </c>
      <c r="F136" s="395" t="n">
        <v>0</v>
      </c>
      <c r="G136" s="394" t="n">
        <v>0</v>
      </c>
      <c r="H136" s="396" t="n">
        <v>0</v>
      </c>
      <c r="I136" s="397" t="n">
        <v>12359637.04</v>
      </c>
      <c r="K136" s="70"/>
      <c r="L136" s="70"/>
      <c r="M136" s="70"/>
      <c r="N136" s="345"/>
      <c r="O136" s="70"/>
      <c r="P136" s="70"/>
      <c r="Q136" s="70"/>
      <c r="R136" s="70"/>
      <c r="AJ136" s="1"/>
      <c r="AK136" s="1"/>
      <c r="AN136" s="1"/>
      <c r="AO136" s="1"/>
      <c r="AP136" s="1"/>
      <c r="AQ136" s="1"/>
      <c r="AR136" s="1"/>
      <c r="AS136" s="1"/>
      <c r="AT136" s="1"/>
    </row>
    <row r="137" customFormat="false" ht="12.75" hidden="false" customHeight="true" outlineLevel="0" collapsed="false">
      <c r="A137" s="392" t="s">
        <v>257</v>
      </c>
      <c r="B137" s="1"/>
      <c r="C137" s="398" t="n">
        <f aca="false">C133-D137</f>
        <v>0</v>
      </c>
      <c r="D137" s="399" t="n">
        <f aca="false">D133</f>
        <v>998000</v>
      </c>
      <c r="E137" s="400" t="n">
        <f aca="false">E133-E174-F137</f>
        <v>0</v>
      </c>
      <c r="F137" s="401" t="n">
        <f aca="false">E133+F133</f>
        <v>0</v>
      </c>
      <c r="G137" s="402"/>
      <c r="H137" s="403"/>
      <c r="I137" s="404" t="n">
        <f aca="false">SUM(C137:H137)</f>
        <v>998000</v>
      </c>
      <c r="K137" s="70"/>
      <c r="L137" s="70"/>
      <c r="M137" s="70"/>
      <c r="N137" s="345"/>
      <c r="O137" s="70"/>
      <c r="P137" s="70"/>
      <c r="Q137" s="70"/>
      <c r="R137" s="70"/>
      <c r="AJ137" s="1"/>
      <c r="AK137" s="1"/>
      <c r="AN137" s="1"/>
      <c r="AO137" s="1"/>
      <c r="AP137" s="1"/>
      <c r="AQ137" s="1"/>
      <c r="AR137" s="1"/>
      <c r="AS137" s="1"/>
      <c r="AT137" s="1"/>
    </row>
    <row r="138" customFormat="false" ht="12.75" hidden="false" customHeight="true" outlineLevel="0" collapsed="false">
      <c r="A138" s="392" t="s">
        <v>116</v>
      </c>
      <c r="B138" s="1"/>
      <c r="C138" s="405" t="n">
        <f aca="false">SUM(C136:C137)</f>
        <v>33330.24</v>
      </c>
      <c r="D138" s="406" t="n">
        <f aca="false">SUM(D136:D137)</f>
        <v>13324306.8</v>
      </c>
      <c r="E138" s="407" t="n">
        <f aca="false">SUM(E136:E137)</f>
        <v>0</v>
      </c>
      <c r="F138" s="407" t="n">
        <f aca="false">SUM(F136:F137)</f>
        <v>0</v>
      </c>
      <c r="G138" s="407" t="n">
        <f aca="false">SUM(G136:G137)</f>
        <v>0</v>
      </c>
      <c r="H138" s="408" t="n">
        <f aca="false">SUM(H136:H137)</f>
        <v>0</v>
      </c>
      <c r="I138" s="409" t="n">
        <f aca="false">SUM(I136:I137)</f>
        <v>13357637.04</v>
      </c>
      <c r="K138" s="70"/>
      <c r="L138" s="70"/>
      <c r="M138" s="70"/>
      <c r="N138" s="345"/>
      <c r="O138" s="70"/>
      <c r="P138" s="70"/>
      <c r="Q138" s="70"/>
      <c r="R138" s="70"/>
      <c r="AJ138" s="1"/>
      <c r="AK138" s="1"/>
      <c r="AN138" s="1"/>
      <c r="AO138" s="1"/>
      <c r="AP138" s="1"/>
      <c r="AQ138" s="1"/>
      <c r="AR138" s="1"/>
      <c r="AS138" s="1"/>
      <c r="AT138" s="1"/>
    </row>
    <row r="139" customFormat="false" ht="12.75" hidden="false" customHeight="true" outlineLevel="0" collapsed="false">
      <c r="A139" s="392" t="s">
        <v>258</v>
      </c>
      <c r="B139" s="1"/>
      <c r="C139" s="410" t="n">
        <f aca="false">SUM(C137:D137)</f>
        <v>998000</v>
      </c>
      <c r="D139" s="410"/>
      <c r="E139" s="410" t="n">
        <f aca="false">E137+F137+G137</f>
        <v>0</v>
      </c>
      <c r="F139" s="410"/>
      <c r="G139" s="410"/>
      <c r="H139" s="410"/>
      <c r="I139" s="411"/>
      <c r="K139" s="70"/>
      <c r="L139" s="70"/>
      <c r="M139" s="70"/>
      <c r="N139" s="345"/>
      <c r="O139" s="70"/>
      <c r="P139" s="70"/>
      <c r="Q139" s="70"/>
      <c r="R139" s="70"/>
      <c r="AJ139" s="1"/>
      <c r="AK139" s="1"/>
      <c r="AN139" s="1"/>
      <c r="AO139" s="1"/>
      <c r="AP139" s="1"/>
      <c r="AQ139" s="1"/>
      <c r="AR139" s="1"/>
      <c r="AS139" s="1"/>
      <c r="AT139" s="1"/>
    </row>
    <row r="140" customFormat="false" ht="12.75" hidden="false" customHeight="true" outlineLevel="0" collapsed="false">
      <c r="A140" s="392" t="s">
        <v>259</v>
      </c>
      <c r="B140" s="1"/>
      <c r="C140" s="410" t="n">
        <f aca="false">SUM(C173:D173)</f>
        <v>998000</v>
      </c>
      <c r="D140" s="410"/>
      <c r="E140" s="410" t="n">
        <f aca="false">E173+G173+F173</f>
        <v>0</v>
      </c>
      <c r="F140" s="410"/>
      <c r="G140" s="410"/>
      <c r="H140" s="410"/>
      <c r="I140" s="411"/>
      <c r="K140" s="70"/>
      <c r="L140" s="70"/>
      <c r="M140" s="70"/>
      <c r="N140" s="345"/>
      <c r="O140" s="70"/>
      <c r="P140" s="70"/>
      <c r="Q140" s="70"/>
      <c r="R140" s="70"/>
      <c r="AJ140" s="1"/>
      <c r="AK140" s="1"/>
      <c r="AN140" s="1"/>
      <c r="AO140" s="1"/>
      <c r="AP140" s="1"/>
      <c r="AQ140" s="1"/>
      <c r="AR140" s="1"/>
      <c r="AS140" s="1"/>
      <c r="AT140" s="1"/>
    </row>
    <row r="141" customFormat="false" ht="12.75" hidden="false" customHeight="true" outlineLevel="0" collapsed="false">
      <c r="A141" s="367"/>
      <c r="B141" s="1"/>
      <c r="C141" s="1"/>
      <c r="D141" s="1"/>
      <c r="E141" s="1"/>
      <c r="F141" s="1"/>
      <c r="G141" s="1"/>
      <c r="H141" s="1"/>
      <c r="I141" s="412"/>
      <c r="K141" s="70"/>
      <c r="L141" s="70"/>
      <c r="M141" s="70"/>
      <c r="N141" s="345"/>
      <c r="O141" s="70"/>
      <c r="P141" s="70"/>
      <c r="Q141" s="70"/>
      <c r="R141" s="70"/>
      <c r="AJ141" s="1"/>
      <c r="AK141" s="1"/>
      <c r="AN141" s="1"/>
      <c r="AO141" s="1"/>
      <c r="AP141" s="1"/>
      <c r="AQ141" s="1"/>
      <c r="AR141" s="1"/>
      <c r="AS141" s="1"/>
      <c r="AT141" s="1"/>
    </row>
    <row r="142" customFormat="false" ht="12.75" hidden="false" customHeight="true" outlineLevel="0" collapsed="false">
      <c r="A142" s="367"/>
      <c r="B142" s="413" t="n">
        <f aca="false">+B4</f>
        <v>37591</v>
      </c>
      <c r="C142" s="414"/>
      <c r="D142" s="414"/>
      <c r="E142" s="414"/>
      <c r="F142" s="414"/>
      <c r="G142" s="414"/>
      <c r="H142" s="414"/>
      <c r="I142" s="415" t="n">
        <f aca="false">SUM(C142:H142)</f>
        <v>0</v>
      </c>
      <c r="K142" s="70"/>
      <c r="L142" s="70"/>
      <c r="M142" s="70"/>
      <c r="N142" s="345"/>
      <c r="O142" s="70"/>
      <c r="P142" s="70"/>
      <c r="Q142" s="70"/>
      <c r="R142" s="70"/>
      <c r="AJ142" s="1"/>
      <c r="AK142" s="1"/>
      <c r="AN142" s="1"/>
      <c r="AO142" s="1"/>
      <c r="AP142" s="1"/>
      <c r="AQ142" s="1"/>
      <c r="AR142" s="1"/>
      <c r="AS142" s="1"/>
      <c r="AT142" s="1"/>
    </row>
    <row r="143" customFormat="false" ht="12.75" hidden="false" customHeight="true" outlineLevel="0" collapsed="false">
      <c r="A143" s="367"/>
      <c r="B143" s="413" t="n">
        <f aca="false">+B142+1</f>
        <v>37592</v>
      </c>
      <c r="C143" s="416"/>
      <c r="D143" s="416"/>
      <c r="E143" s="416"/>
      <c r="F143" s="416"/>
      <c r="G143" s="416"/>
      <c r="H143" s="416"/>
      <c r="I143" s="417" t="n">
        <f aca="false">SUM(C143:H143)</f>
        <v>0</v>
      </c>
      <c r="K143" s="70"/>
      <c r="L143" s="70"/>
      <c r="M143" s="70"/>
      <c r="N143" s="345"/>
      <c r="O143" s="70"/>
      <c r="P143" s="70"/>
      <c r="Q143" s="70"/>
      <c r="R143" s="70"/>
      <c r="AJ143" s="1"/>
      <c r="AK143" s="1"/>
      <c r="AN143" s="1"/>
      <c r="AO143" s="1"/>
      <c r="AP143" s="1"/>
      <c r="AQ143" s="1"/>
      <c r="AR143" s="1"/>
      <c r="AS143" s="1"/>
      <c r="AT143" s="1"/>
    </row>
    <row r="144" customFormat="false" ht="12.75" hidden="false" customHeight="true" outlineLevel="0" collapsed="false">
      <c r="A144" s="367"/>
      <c r="B144" s="413" t="n">
        <f aca="false">+B143+1</f>
        <v>37593</v>
      </c>
      <c r="C144" s="416"/>
      <c r="D144" s="416"/>
      <c r="E144" s="416"/>
      <c r="F144" s="416"/>
      <c r="G144" s="416"/>
      <c r="H144" s="416"/>
      <c r="I144" s="417" t="n">
        <f aca="false">SUM(C144:H144)</f>
        <v>0</v>
      </c>
      <c r="K144" s="70"/>
      <c r="L144" s="70"/>
      <c r="M144" s="70"/>
      <c r="N144" s="345"/>
      <c r="O144" s="70"/>
      <c r="P144" s="70"/>
      <c r="Q144" s="70"/>
      <c r="R144" s="70"/>
      <c r="AJ144" s="1"/>
      <c r="AK144" s="1"/>
      <c r="AN144" s="1"/>
      <c r="AO144" s="1"/>
      <c r="AP144" s="1"/>
      <c r="AQ144" s="1"/>
      <c r="AR144" s="1"/>
      <c r="AS144" s="1"/>
      <c r="AT144" s="1"/>
    </row>
    <row r="145" customFormat="false" ht="12.75" hidden="false" customHeight="true" outlineLevel="0" collapsed="false">
      <c r="A145" s="367"/>
      <c r="B145" s="413" t="n">
        <f aca="false">+B144+1</f>
        <v>37594</v>
      </c>
      <c r="C145" s="416"/>
      <c r="D145" s="416"/>
      <c r="E145" s="416"/>
      <c r="F145" s="416"/>
      <c r="G145" s="416"/>
      <c r="H145" s="416"/>
      <c r="I145" s="417" t="n">
        <f aca="false">SUM(C145:H145)</f>
        <v>0</v>
      </c>
      <c r="K145" s="70"/>
      <c r="L145" s="70"/>
      <c r="M145" s="70"/>
      <c r="N145" s="345"/>
      <c r="O145" s="70"/>
      <c r="P145" s="70"/>
      <c r="Q145" s="70"/>
      <c r="R145" s="70"/>
      <c r="AJ145" s="1"/>
      <c r="AK145" s="1"/>
      <c r="AN145" s="1"/>
      <c r="AO145" s="1"/>
      <c r="AP145" s="1"/>
      <c r="AQ145" s="1"/>
      <c r="AR145" s="1"/>
      <c r="AS145" s="1"/>
      <c r="AT145" s="1"/>
    </row>
    <row r="146" customFormat="false" ht="12.75" hidden="false" customHeight="true" outlineLevel="0" collapsed="false">
      <c r="A146" s="367"/>
      <c r="B146" s="413" t="n">
        <f aca="false">+B145+1</f>
        <v>37595</v>
      </c>
      <c r="C146" s="416"/>
      <c r="D146" s="416"/>
      <c r="E146" s="416"/>
      <c r="F146" s="416"/>
      <c r="G146" s="416"/>
      <c r="H146" s="416"/>
      <c r="I146" s="417" t="n">
        <f aca="false">SUM(C146:H146)</f>
        <v>0</v>
      </c>
      <c r="K146" s="70"/>
      <c r="L146" s="70"/>
      <c r="M146" s="70"/>
      <c r="N146" s="345"/>
      <c r="O146" s="70"/>
      <c r="P146" s="70"/>
      <c r="Q146" s="70"/>
      <c r="R146" s="70"/>
      <c r="AJ146" s="1"/>
      <c r="AK146" s="1"/>
      <c r="AN146" s="1"/>
      <c r="AO146" s="1"/>
      <c r="AP146" s="1"/>
      <c r="AQ146" s="1"/>
      <c r="AR146" s="1"/>
      <c r="AS146" s="1"/>
      <c r="AT146" s="1"/>
    </row>
    <row r="147" customFormat="false" ht="12.75" hidden="false" customHeight="true" outlineLevel="0" collapsed="false">
      <c r="A147" s="367"/>
      <c r="B147" s="413" t="n">
        <f aca="false">+B146+1</f>
        <v>37596</v>
      </c>
      <c r="C147" s="416"/>
      <c r="D147" s="416"/>
      <c r="E147" s="416"/>
      <c r="F147" s="416"/>
      <c r="G147" s="416"/>
      <c r="H147" s="416"/>
      <c r="I147" s="417" t="n">
        <f aca="false">SUM(C147:H147)</f>
        <v>0</v>
      </c>
      <c r="K147" s="70"/>
      <c r="L147" s="70"/>
      <c r="M147" s="70"/>
      <c r="N147" s="345"/>
      <c r="O147" s="70"/>
      <c r="P147" s="70"/>
      <c r="Q147" s="70"/>
      <c r="R147" s="70"/>
      <c r="AJ147" s="1"/>
      <c r="AK147" s="1"/>
      <c r="AN147" s="1"/>
      <c r="AO147" s="1"/>
      <c r="AP147" s="1"/>
      <c r="AQ147" s="1"/>
      <c r="AR147" s="1"/>
      <c r="AS147" s="1"/>
      <c r="AT147" s="1"/>
    </row>
    <row r="148" customFormat="false" ht="12.75" hidden="false" customHeight="true" outlineLevel="0" collapsed="false">
      <c r="A148" s="367"/>
      <c r="B148" s="413" t="n">
        <f aca="false">+B147+1</f>
        <v>37597</v>
      </c>
      <c r="C148" s="416"/>
      <c r="D148" s="416"/>
      <c r="E148" s="416"/>
      <c r="F148" s="416"/>
      <c r="G148" s="416"/>
      <c r="H148" s="416"/>
      <c r="I148" s="417" t="n">
        <f aca="false">SUM(C148:H148)</f>
        <v>0</v>
      </c>
      <c r="K148" s="70"/>
      <c r="L148" s="70"/>
      <c r="M148" s="70"/>
      <c r="N148" s="345"/>
      <c r="O148" s="70"/>
      <c r="P148" s="70"/>
      <c r="Q148" s="70"/>
      <c r="R148" s="70"/>
      <c r="AJ148" s="1"/>
      <c r="AK148" s="1"/>
      <c r="AN148" s="1"/>
      <c r="AO148" s="1"/>
      <c r="AP148" s="1"/>
      <c r="AQ148" s="1"/>
      <c r="AR148" s="1"/>
      <c r="AS148" s="1"/>
      <c r="AT148" s="1"/>
    </row>
    <row r="149" customFormat="false" ht="12.75" hidden="false" customHeight="true" outlineLevel="0" collapsed="false">
      <c r="A149" s="367"/>
      <c r="B149" s="413" t="n">
        <f aca="false">+B148+1</f>
        <v>37598</v>
      </c>
      <c r="C149" s="416"/>
      <c r="D149" s="416"/>
      <c r="E149" s="416"/>
      <c r="F149" s="416"/>
      <c r="G149" s="416"/>
      <c r="H149" s="416"/>
      <c r="I149" s="417" t="n">
        <f aca="false">SUM(C149:H149)</f>
        <v>0</v>
      </c>
      <c r="K149" s="70"/>
      <c r="L149" s="70"/>
      <c r="M149" s="70"/>
      <c r="N149" s="345"/>
      <c r="O149" s="70"/>
      <c r="P149" s="70"/>
      <c r="Q149" s="70"/>
      <c r="R149" s="70"/>
      <c r="AJ149" s="1"/>
      <c r="AK149" s="1"/>
      <c r="AN149" s="1"/>
      <c r="AO149" s="1"/>
      <c r="AP149" s="1"/>
      <c r="AQ149" s="1"/>
      <c r="AR149" s="1"/>
      <c r="AS149" s="1"/>
      <c r="AT149" s="1"/>
    </row>
    <row r="150" customFormat="false" ht="12.75" hidden="false" customHeight="true" outlineLevel="0" collapsed="false">
      <c r="A150" s="367"/>
      <c r="B150" s="413" t="n">
        <f aca="false">+B149+1</f>
        <v>37599</v>
      </c>
      <c r="C150" s="416"/>
      <c r="D150" s="416"/>
      <c r="E150" s="416"/>
      <c r="F150" s="416"/>
      <c r="G150" s="416"/>
      <c r="H150" s="416"/>
      <c r="I150" s="417" t="n">
        <f aca="false">SUM(C150:H150)</f>
        <v>0</v>
      </c>
      <c r="K150" s="70"/>
      <c r="L150" s="70"/>
      <c r="M150" s="70"/>
      <c r="N150" s="345"/>
      <c r="O150" s="70"/>
      <c r="P150" s="70"/>
      <c r="Q150" s="70"/>
      <c r="R150" s="70"/>
      <c r="AJ150" s="1"/>
      <c r="AK150" s="1"/>
      <c r="AN150" s="1"/>
      <c r="AO150" s="1"/>
      <c r="AP150" s="1"/>
      <c r="AQ150" s="1"/>
      <c r="AR150" s="1"/>
      <c r="AS150" s="1"/>
      <c r="AT150" s="1"/>
    </row>
    <row r="151" customFormat="false" ht="12.75" hidden="false" customHeight="true" outlineLevel="0" collapsed="false">
      <c r="A151" s="367"/>
      <c r="B151" s="413" t="n">
        <f aca="false">+B150+1</f>
        <v>37600</v>
      </c>
      <c r="C151" s="416"/>
      <c r="D151" s="416"/>
      <c r="E151" s="416"/>
      <c r="F151" s="416"/>
      <c r="G151" s="416"/>
      <c r="H151" s="416"/>
      <c r="I151" s="417" t="n">
        <f aca="false">SUM(C151:H151)</f>
        <v>0</v>
      </c>
      <c r="K151" s="70"/>
      <c r="L151" s="70"/>
      <c r="M151" s="70"/>
      <c r="N151" s="345"/>
      <c r="O151" s="70"/>
      <c r="P151" s="70"/>
      <c r="Q151" s="70"/>
      <c r="R151" s="70"/>
      <c r="AJ151" s="1"/>
      <c r="AK151" s="1"/>
      <c r="AN151" s="1"/>
      <c r="AO151" s="1"/>
      <c r="AP151" s="1"/>
      <c r="AQ151" s="1"/>
      <c r="AR151" s="1"/>
      <c r="AS151" s="1"/>
      <c r="AT151" s="1"/>
    </row>
    <row r="152" customFormat="false" ht="12.75" hidden="false" customHeight="true" outlineLevel="0" collapsed="false">
      <c r="A152" s="367"/>
      <c r="B152" s="413" t="n">
        <f aca="false">+B151+1</f>
        <v>37601</v>
      </c>
      <c r="C152" s="416"/>
      <c r="D152" s="416"/>
      <c r="E152" s="416"/>
      <c r="F152" s="416"/>
      <c r="G152" s="416"/>
      <c r="H152" s="416"/>
      <c r="I152" s="417" t="n">
        <f aca="false">SUM(C152:H152)</f>
        <v>0</v>
      </c>
      <c r="K152" s="70"/>
      <c r="L152" s="70"/>
      <c r="M152" s="70"/>
      <c r="N152" s="345"/>
      <c r="O152" s="70"/>
      <c r="P152" s="70"/>
      <c r="Q152" s="70"/>
      <c r="R152" s="70"/>
      <c r="AJ152" s="1"/>
      <c r="AK152" s="1"/>
      <c r="AN152" s="1"/>
      <c r="AO152" s="1"/>
      <c r="AP152" s="1"/>
      <c r="AQ152" s="1"/>
      <c r="AR152" s="1"/>
      <c r="AS152" s="1"/>
      <c r="AT152" s="1"/>
    </row>
    <row r="153" customFormat="false" ht="12.75" hidden="false" customHeight="true" outlineLevel="0" collapsed="false">
      <c r="A153" s="367"/>
      <c r="B153" s="413" t="n">
        <f aca="false">+B152+1</f>
        <v>37602</v>
      </c>
      <c r="C153" s="416"/>
      <c r="D153" s="416"/>
      <c r="E153" s="416"/>
      <c r="F153" s="416"/>
      <c r="G153" s="416"/>
      <c r="H153" s="416"/>
      <c r="I153" s="417" t="n">
        <f aca="false">SUM(C153:H153)</f>
        <v>0</v>
      </c>
      <c r="K153" s="70"/>
      <c r="L153" s="70"/>
      <c r="M153" s="70"/>
      <c r="N153" s="345"/>
      <c r="O153" s="70"/>
      <c r="P153" s="70"/>
      <c r="Q153" s="70"/>
      <c r="R153" s="70"/>
      <c r="AJ153" s="1"/>
      <c r="AK153" s="1"/>
      <c r="AN153" s="1"/>
      <c r="AO153" s="1"/>
      <c r="AP153" s="1"/>
      <c r="AQ153" s="1"/>
      <c r="AR153" s="1"/>
      <c r="AS153" s="1"/>
      <c r="AT153" s="1"/>
    </row>
    <row r="154" customFormat="false" ht="12.75" hidden="false" customHeight="true" outlineLevel="0" collapsed="false">
      <c r="A154" s="367"/>
      <c r="B154" s="413" t="n">
        <f aca="false">+B153+1</f>
        <v>37603</v>
      </c>
      <c r="C154" s="416"/>
      <c r="D154" s="416"/>
      <c r="E154" s="416"/>
      <c r="F154" s="416"/>
      <c r="G154" s="416"/>
      <c r="H154" s="416"/>
      <c r="I154" s="417" t="n">
        <f aca="false">SUM(C154:H154)</f>
        <v>0</v>
      </c>
      <c r="K154" s="70"/>
      <c r="L154" s="70"/>
      <c r="M154" s="70"/>
      <c r="N154" s="345"/>
      <c r="O154" s="70"/>
      <c r="P154" s="70"/>
      <c r="Q154" s="70"/>
      <c r="R154" s="70"/>
      <c r="AJ154" s="1"/>
      <c r="AK154" s="1"/>
      <c r="AN154" s="1"/>
      <c r="AO154" s="1"/>
      <c r="AP154" s="1"/>
      <c r="AQ154" s="1"/>
      <c r="AR154" s="1"/>
      <c r="AS154" s="1"/>
      <c r="AT154" s="1"/>
    </row>
    <row r="155" customFormat="false" ht="12.75" hidden="false" customHeight="true" outlineLevel="0" collapsed="false">
      <c r="A155" s="367"/>
      <c r="B155" s="413" t="n">
        <f aca="false">+B154+1</f>
        <v>37604</v>
      </c>
      <c r="C155" s="416"/>
      <c r="D155" s="416"/>
      <c r="E155" s="416"/>
      <c r="F155" s="416"/>
      <c r="G155" s="416"/>
      <c r="H155" s="416"/>
      <c r="I155" s="417" t="n">
        <f aca="false">SUM(C155:H155)</f>
        <v>0</v>
      </c>
      <c r="K155" s="70"/>
      <c r="L155" s="70"/>
      <c r="M155" s="70"/>
      <c r="N155" s="345"/>
      <c r="O155" s="70"/>
      <c r="P155" s="70"/>
      <c r="Q155" s="70"/>
      <c r="R155" s="70"/>
      <c r="AJ155" s="1"/>
      <c r="AK155" s="1"/>
      <c r="AN155" s="1"/>
      <c r="AO155" s="1"/>
      <c r="AP155" s="1"/>
      <c r="AQ155" s="1"/>
      <c r="AR155" s="1"/>
      <c r="AS155" s="1"/>
      <c r="AT155" s="1"/>
    </row>
    <row r="156" customFormat="false" ht="12.75" hidden="false" customHeight="true" outlineLevel="0" collapsed="false">
      <c r="A156" s="367"/>
      <c r="B156" s="413" t="n">
        <f aca="false">+B155+1</f>
        <v>37605</v>
      </c>
      <c r="C156" s="416"/>
      <c r="D156" s="416"/>
      <c r="E156" s="416"/>
      <c r="F156" s="416"/>
      <c r="G156" s="416"/>
      <c r="H156" s="416"/>
      <c r="I156" s="417" t="n">
        <f aca="false">SUM(C156:H156)</f>
        <v>0</v>
      </c>
      <c r="K156" s="70"/>
      <c r="L156" s="70"/>
      <c r="M156" s="70"/>
      <c r="N156" s="345"/>
      <c r="O156" s="70"/>
      <c r="P156" s="70"/>
      <c r="Q156" s="70"/>
      <c r="R156" s="70"/>
      <c r="AJ156" s="1"/>
      <c r="AK156" s="1"/>
      <c r="AN156" s="1"/>
      <c r="AO156" s="1"/>
      <c r="AP156" s="1"/>
      <c r="AQ156" s="1"/>
      <c r="AR156" s="1"/>
      <c r="AS156" s="1"/>
      <c r="AT156" s="1"/>
    </row>
    <row r="157" customFormat="false" ht="12.75" hidden="false" customHeight="true" outlineLevel="0" collapsed="false">
      <c r="A157" s="367"/>
      <c r="B157" s="413" t="n">
        <f aca="false">+B156+1</f>
        <v>37606</v>
      </c>
      <c r="C157" s="416"/>
      <c r="D157" s="416"/>
      <c r="E157" s="416"/>
      <c r="F157" s="416"/>
      <c r="G157" s="416"/>
      <c r="H157" s="416"/>
      <c r="I157" s="417" t="n">
        <f aca="false">SUM(C157:H157)</f>
        <v>0</v>
      </c>
      <c r="K157" s="70"/>
      <c r="L157" s="70"/>
      <c r="M157" s="70"/>
      <c r="N157" s="345"/>
      <c r="O157" s="70"/>
      <c r="P157" s="70"/>
      <c r="Q157" s="70"/>
      <c r="R157" s="70"/>
      <c r="AJ157" s="1"/>
      <c r="AK157" s="1"/>
      <c r="AN157" s="1"/>
      <c r="AO157" s="1"/>
      <c r="AP157" s="1"/>
      <c r="AQ157" s="1"/>
      <c r="AR157" s="1"/>
      <c r="AS157" s="1"/>
      <c r="AT157" s="1"/>
    </row>
    <row r="158" customFormat="false" ht="12.75" hidden="false" customHeight="true" outlineLevel="0" collapsed="false">
      <c r="A158" s="367"/>
      <c r="B158" s="413" t="n">
        <f aca="false">+B157+1</f>
        <v>37607</v>
      </c>
      <c r="C158" s="393"/>
      <c r="D158" s="394"/>
      <c r="E158" s="393"/>
      <c r="F158" s="395"/>
      <c r="G158" s="416"/>
      <c r="H158" s="416"/>
      <c r="I158" s="417" t="n">
        <f aca="false">SUM(C158:H158)</f>
        <v>0</v>
      </c>
      <c r="K158" s="70"/>
      <c r="L158" s="70"/>
      <c r="M158" s="70"/>
      <c r="N158" s="345"/>
      <c r="O158" s="70"/>
      <c r="P158" s="70"/>
      <c r="Q158" s="70"/>
      <c r="R158" s="70"/>
      <c r="AJ158" s="1"/>
      <c r="AK158" s="1"/>
      <c r="AN158" s="1"/>
      <c r="AO158" s="1"/>
      <c r="AP158" s="1"/>
      <c r="AQ158" s="1"/>
      <c r="AR158" s="1"/>
      <c r="AS158" s="1"/>
      <c r="AT158" s="1"/>
    </row>
    <row r="159" customFormat="false" ht="12.75" hidden="false" customHeight="true" outlineLevel="0" collapsed="false">
      <c r="A159" s="367"/>
      <c r="B159" s="413" t="n">
        <f aca="false">+B158+1</f>
        <v>37608</v>
      </c>
      <c r="C159" s="416"/>
      <c r="D159" s="416"/>
      <c r="E159" s="416"/>
      <c r="F159" s="416"/>
      <c r="G159" s="416"/>
      <c r="H159" s="416"/>
      <c r="I159" s="417" t="n">
        <f aca="false">SUM(C159:H159)</f>
        <v>0</v>
      </c>
      <c r="K159" s="70"/>
      <c r="L159" s="70"/>
      <c r="M159" s="70"/>
      <c r="N159" s="345"/>
      <c r="O159" s="70"/>
      <c r="P159" s="70"/>
      <c r="Q159" s="70"/>
      <c r="R159" s="70"/>
      <c r="AJ159" s="1"/>
      <c r="AK159" s="1"/>
      <c r="AN159" s="1"/>
      <c r="AO159" s="1"/>
      <c r="AP159" s="1"/>
      <c r="AQ159" s="1"/>
      <c r="AR159" s="1"/>
      <c r="AS159" s="1"/>
      <c r="AT159" s="1"/>
    </row>
    <row r="160" customFormat="false" ht="12.75" hidden="false" customHeight="true" outlineLevel="0" collapsed="false">
      <c r="A160" s="418"/>
      <c r="B160" s="413" t="n">
        <f aca="false">+B159+1</f>
        <v>37609</v>
      </c>
      <c r="C160" s="393"/>
      <c r="D160" s="394"/>
      <c r="E160" s="393"/>
      <c r="F160" s="395"/>
      <c r="G160" s="419"/>
      <c r="H160" s="403"/>
      <c r="I160" s="417" t="n">
        <f aca="false">SUM(C160:H160)</f>
        <v>0</v>
      </c>
      <c r="K160" s="70"/>
      <c r="L160" s="70"/>
      <c r="M160" s="70"/>
      <c r="N160" s="345"/>
      <c r="O160" s="70"/>
      <c r="P160" s="70"/>
      <c r="Q160" s="70"/>
      <c r="R160" s="70"/>
      <c r="AJ160" s="1"/>
      <c r="AK160" s="1"/>
      <c r="AN160" s="1"/>
      <c r="AO160" s="1"/>
      <c r="AP160" s="1"/>
      <c r="AQ160" s="1"/>
      <c r="AR160" s="1"/>
      <c r="AS160" s="1"/>
      <c r="AT160" s="1"/>
    </row>
    <row r="161" customFormat="false" ht="12.75" hidden="false" customHeight="true" outlineLevel="0" collapsed="false">
      <c r="A161" s="418"/>
      <c r="B161" s="413" t="n">
        <f aca="false">+B160+1</f>
        <v>37610</v>
      </c>
      <c r="C161" s="416"/>
      <c r="D161" s="416"/>
      <c r="E161" s="416"/>
      <c r="F161" s="416"/>
      <c r="G161" s="416"/>
      <c r="H161" s="416"/>
      <c r="I161" s="417" t="n">
        <f aca="false">SUM(C161:H161)</f>
        <v>0</v>
      </c>
      <c r="K161" s="70"/>
      <c r="L161" s="70"/>
      <c r="M161" s="70"/>
      <c r="N161" s="345"/>
      <c r="O161" s="70"/>
      <c r="P161" s="70"/>
      <c r="Q161" s="70"/>
      <c r="R161" s="70"/>
      <c r="AJ161" s="1"/>
      <c r="AK161" s="1"/>
      <c r="AN161" s="1"/>
      <c r="AO161" s="1"/>
      <c r="AP161" s="1"/>
      <c r="AQ161" s="1"/>
      <c r="AR161" s="1"/>
      <c r="AS161" s="1"/>
      <c r="AT161" s="1"/>
    </row>
    <row r="162" customFormat="false" ht="12.75" hidden="false" customHeight="true" outlineLevel="0" collapsed="false">
      <c r="A162" s="418"/>
      <c r="B162" s="413" t="n">
        <f aca="false">+B161+1</f>
        <v>37611</v>
      </c>
      <c r="C162" s="416"/>
      <c r="D162" s="416"/>
      <c r="E162" s="416"/>
      <c r="F162" s="416"/>
      <c r="G162" s="416"/>
      <c r="H162" s="416"/>
      <c r="I162" s="417" t="n">
        <f aca="false">SUM(C162:H162)</f>
        <v>0</v>
      </c>
      <c r="K162" s="70"/>
      <c r="L162" s="70"/>
      <c r="M162" s="70"/>
      <c r="N162" s="345"/>
      <c r="O162" s="70"/>
      <c r="P162" s="70"/>
      <c r="Q162" s="70"/>
      <c r="R162" s="70"/>
      <c r="AJ162" s="1"/>
      <c r="AK162" s="1"/>
      <c r="AN162" s="1"/>
      <c r="AO162" s="1"/>
      <c r="AP162" s="1"/>
      <c r="AQ162" s="1"/>
      <c r="AR162" s="1"/>
      <c r="AS162" s="1"/>
      <c r="AT162" s="1"/>
    </row>
    <row r="163" customFormat="false" ht="12.75" hidden="false" customHeight="true" outlineLevel="0" collapsed="false">
      <c r="A163" s="367"/>
      <c r="B163" s="413" t="n">
        <f aca="false">+B162+1</f>
        <v>37612</v>
      </c>
      <c r="C163" s="416"/>
      <c r="D163" s="416"/>
      <c r="E163" s="416"/>
      <c r="F163" s="416"/>
      <c r="G163" s="416"/>
      <c r="H163" s="416"/>
      <c r="I163" s="417" t="n">
        <f aca="false">SUM(C163:H163)</f>
        <v>0</v>
      </c>
      <c r="K163" s="70"/>
      <c r="L163" s="70"/>
      <c r="M163" s="70"/>
      <c r="N163" s="345"/>
      <c r="O163" s="70"/>
      <c r="P163" s="70"/>
      <c r="Q163" s="70"/>
      <c r="R163" s="70"/>
      <c r="AJ163" s="1"/>
      <c r="AK163" s="1"/>
      <c r="AN163" s="1"/>
      <c r="AO163" s="1"/>
      <c r="AP163" s="1"/>
      <c r="AQ163" s="1"/>
      <c r="AR163" s="1"/>
      <c r="AS163" s="1"/>
      <c r="AT163" s="1"/>
    </row>
    <row r="164" customFormat="false" ht="12.75" hidden="false" customHeight="true" outlineLevel="0" collapsed="false">
      <c r="A164" s="367"/>
      <c r="B164" s="413" t="n">
        <f aca="false">+B163+1</f>
        <v>37613</v>
      </c>
      <c r="C164" s="416"/>
      <c r="D164" s="416"/>
      <c r="E164" s="416"/>
      <c r="F164" s="416"/>
      <c r="G164" s="416"/>
      <c r="H164" s="416"/>
      <c r="I164" s="417" t="n">
        <f aca="false">SUM(C164:H164)</f>
        <v>0</v>
      </c>
      <c r="K164" s="70"/>
      <c r="L164" s="70"/>
      <c r="M164" s="70"/>
      <c r="N164" s="345"/>
      <c r="O164" s="70"/>
      <c r="P164" s="70"/>
      <c r="Q164" s="70"/>
      <c r="R164" s="70"/>
      <c r="AJ164" s="1"/>
      <c r="AK164" s="1"/>
      <c r="AN164" s="1"/>
      <c r="AO164" s="1"/>
      <c r="AP164" s="1"/>
      <c r="AQ164" s="1"/>
      <c r="AR164" s="1"/>
      <c r="AS164" s="1"/>
      <c r="AT164" s="1"/>
    </row>
    <row r="165" customFormat="false" ht="12.75" hidden="false" customHeight="true" outlineLevel="0" collapsed="false">
      <c r="A165" s="420" t="s">
        <v>260</v>
      </c>
      <c r="B165" s="413" t="n">
        <f aca="false">+B164+1</f>
        <v>37614</v>
      </c>
      <c r="C165" s="416"/>
      <c r="D165" s="416"/>
      <c r="E165" s="416"/>
      <c r="F165" s="416"/>
      <c r="G165" s="416"/>
      <c r="H165" s="416"/>
      <c r="I165" s="417" t="n">
        <f aca="false">SUM(C165:H165)</f>
        <v>0</v>
      </c>
      <c r="K165" s="70"/>
      <c r="L165" s="70"/>
      <c r="M165" s="70"/>
      <c r="N165" s="345"/>
      <c r="O165" s="70"/>
      <c r="P165" s="70"/>
      <c r="Q165" s="70"/>
      <c r="R165" s="70"/>
      <c r="AJ165" s="1"/>
      <c r="AK165" s="1"/>
      <c r="AN165" s="1"/>
      <c r="AO165" s="1"/>
      <c r="AP165" s="1"/>
      <c r="AQ165" s="1"/>
      <c r="AR165" s="1"/>
      <c r="AS165" s="1"/>
      <c r="AT165" s="1"/>
    </row>
    <row r="166" customFormat="false" ht="12.75" hidden="false" customHeight="true" outlineLevel="0" collapsed="false">
      <c r="A166" s="421" t="n">
        <v>0</v>
      </c>
      <c r="B166" s="413" t="n">
        <f aca="false">+B165+1</f>
        <v>37615</v>
      </c>
      <c r="C166" s="416"/>
      <c r="D166" s="416"/>
      <c r="E166" s="416"/>
      <c r="F166" s="416"/>
      <c r="G166" s="416"/>
      <c r="H166" s="416"/>
      <c r="I166" s="417" t="n">
        <f aca="false">SUM(C166:H166)</f>
        <v>0</v>
      </c>
      <c r="K166" s="70"/>
      <c r="L166" s="70"/>
      <c r="M166" s="70"/>
      <c r="N166" s="345"/>
      <c r="O166" s="70"/>
      <c r="P166" s="70"/>
      <c r="Q166" s="70"/>
      <c r="R166" s="70"/>
      <c r="AJ166" s="1"/>
      <c r="AK166" s="1"/>
      <c r="AN166" s="1"/>
      <c r="AO166" s="1"/>
      <c r="AP166" s="1"/>
      <c r="AQ166" s="1"/>
      <c r="AR166" s="1"/>
      <c r="AS166" s="1"/>
      <c r="AT166" s="1"/>
    </row>
    <row r="167" customFormat="false" ht="12.75" hidden="false" customHeight="true" outlineLevel="0" collapsed="false">
      <c r="A167" s="418" t="n">
        <f aca="false">SUM(C173:D173)</f>
        <v>998000</v>
      </c>
      <c r="B167" s="413" t="n">
        <f aca="false">+B166+1</f>
        <v>37616</v>
      </c>
      <c r="C167" s="416"/>
      <c r="D167" s="416"/>
      <c r="E167" s="416"/>
      <c r="F167" s="416"/>
      <c r="G167" s="416"/>
      <c r="H167" s="416"/>
      <c r="I167" s="417" t="n">
        <f aca="false">SUM(C167:H167)</f>
        <v>0</v>
      </c>
      <c r="K167" s="70"/>
      <c r="L167" s="70"/>
      <c r="M167" s="70"/>
      <c r="N167" s="345"/>
      <c r="O167" s="70"/>
      <c r="P167" s="70"/>
      <c r="Q167" s="70"/>
      <c r="R167" s="70"/>
      <c r="AJ167" s="1"/>
      <c r="AK167" s="1"/>
      <c r="AN167" s="1"/>
      <c r="AO167" s="1"/>
      <c r="AP167" s="1"/>
      <c r="AQ167" s="1"/>
      <c r="AR167" s="1"/>
      <c r="AS167" s="1"/>
      <c r="AT167" s="1"/>
    </row>
    <row r="168" customFormat="false" ht="12.75" hidden="false" customHeight="true" outlineLevel="0" collapsed="false">
      <c r="A168" s="422" t="n">
        <f aca="false">+A166-A167</f>
        <v>-998000</v>
      </c>
      <c r="B168" s="413" t="n">
        <f aca="false">+B167+1</f>
        <v>37617</v>
      </c>
      <c r="C168" s="416"/>
      <c r="D168" s="416"/>
      <c r="E168" s="416"/>
      <c r="F168" s="416"/>
      <c r="G168" s="416"/>
      <c r="H168" s="416"/>
      <c r="I168" s="417" t="n">
        <f aca="false">SUM(C168:H168)</f>
        <v>0</v>
      </c>
      <c r="K168" s="70"/>
      <c r="L168" s="70"/>
      <c r="M168" s="70"/>
      <c r="N168" s="345"/>
      <c r="O168" s="70"/>
      <c r="P168" s="70"/>
      <c r="Q168" s="70"/>
      <c r="R168" s="70"/>
      <c r="AJ168" s="1"/>
      <c r="AK168" s="1"/>
      <c r="AN168" s="1"/>
      <c r="AO168" s="1"/>
      <c r="AP168" s="1"/>
      <c r="AQ168" s="1"/>
      <c r="AR168" s="1"/>
      <c r="AS168" s="1"/>
      <c r="AT168" s="1"/>
    </row>
    <row r="169" customFormat="false" ht="12.75" hidden="false" customHeight="true" outlineLevel="0" collapsed="false">
      <c r="A169" s="367"/>
      <c r="B169" s="413" t="n">
        <f aca="false">+B168+1</f>
        <v>37618</v>
      </c>
      <c r="C169" s="416"/>
      <c r="D169" s="416"/>
      <c r="E169" s="416"/>
      <c r="F169" s="416"/>
      <c r="G169" s="416"/>
      <c r="H169" s="416"/>
      <c r="I169" s="417" t="n">
        <f aca="false">SUM(C169:H169)</f>
        <v>0</v>
      </c>
      <c r="K169" s="70"/>
      <c r="L169" s="70"/>
      <c r="M169" s="70"/>
      <c r="N169" s="345"/>
      <c r="O169" s="70"/>
      <c r="P169" s="70"/>
      <c r="Q169" s="70"/>
      <c r="R169" s="70"/>
      <c r="AJ169" s="1"/>
      <c r="AK169" s="1"/>
      <c r="AN169" s="1"/>
      <c r="AO169" s="1"/>
      <c r="AP169" s="1"/>
      <c r="AQ169" s="1"/>
      <c r="AR169" s="1"/>
      <c r="AS169" s="1"/>
      <c r="AT169" s="1"/>
    </row>
    <row r="170" customFormat="false" ht="12.75" hidden="false" customHeight="true" outlineLevel="0" collapsed="false">
      <c r="A170" s="367"/>
      <c r="B170" s="413" t="n">
        <f aca="false">+B169+1</f>
        <v>37619</v>
      </c>
      <c r="C170" s="416"/>
      <c r="D170" s="416"/>
      <c r="E170" s="416"/>
      <c r="F170" s="416"/>
      <c r="G170" s="416"/>
      <c r="H170" s="304"/>
      <c r="I170" s="417" t="n">
        <f aca="false">SUM(C170:H170)</f>
        <v>0</v>
      </c>
      <c r="K170" s="70"/>
      <c r="L170" s="70"/>
      <c r="M170" s="70"/>
      <c r="N170" s="345"/>
      <c r="O170" s="70"/>
      <c r="P170" s="70"/>
      <c r="Q170" s="70"/>
      <c r="R170" s="70"/>
      <c r="AJ170" s="1"/>
      <c r="AK170" s="1"/>
      <c r="AN170" s="1"/>
      <c r="AO170" s="1"/>
      <c r="AP170" s="1"/>
      <c r="AQ170" s="1"/>
      <c r="AR170" s="1"/>
      <c r="AS170" s="1"/>
      <c r="AT170" s="1"/>
    </row>
    <row r="171" customFormat="false" ht="12.75" hidden="false" customHeight="true" outlineLevel="0" collapsed="false">
      <c r="A171" s="367"/>
      <c r="B171" s="413" t="n">
        <f aca="false">+B170+1</f>
        <v>37620</v>
      </c>
      <c r="C171" s="416"/>
      <c r="D171" s="416"/>
      <c r="E171" s="416"/>
      <c r="F171" s="416"/>
      <c r="G171" s="416"/>
      <c r="H171" s="304"/>
      <c r="I171" s="417" t="n">
        <f aca="false">SUM(C171:H171)</f>
        <v>0</v>
      </c>
      <c r="K171" s="70"/>
      <c r="L171" s="70"/>
      <c r="M171" s="70"/>
      <c r="N171" s="345"/>
      <c r="O171" s="70"/>
      <c r="P171" s="70"/>
      <c r="Q171" s="70"/>
      <c r="R171" s="70"/>
      <c r="AJ171" s="1"/>
      <c r="AK171" s="1"/>
      <c r="AN171" s="1"/>
      <c r="AO171" s="1"/>
      <c r="AP171" s="1"/>
      <c r="AQ171" s="1"/>
      <c r="AR171" s="1"/>
      <c r="AS171" s="1"/>
      <c r="AT171" s="1"/>
    </row>
    <row r="172" customFormat="false" ht="12.75" hidden="false" customHeight="true" outlineLevel="0" collapsed="false">
      <c r="A172" s="367"/>
      <c r="B172" s="413" t="n">
        <f aca="false">+B171+1</f>
        <v>37621</v>
      </c>
      <c r="C172" s="423" t="n">
        <v>0</v>
      </c>
      <c r="D172" s="424" t="n">
        <v>998000</v>
      </c>
      <c r="E172" s="424" t="n">
        <v>0</v>
      </c>
      <c r="F172" s="424" t="n">
        <v>0</v>
      </c>
      <c r="G172" s="423"/>
      <c r="H172" s="425"/>
      <c r="I172" s="426" t="n">
        <f aca="false">SUM(C172:H172)</f>
        <v>998000</v>
      </c>
      <c r="K172" s="70"/>
      <c r="L172" s="70"/>
      <c r="M172" s="70"/>
      <c r="N172" s="345"/>
      <c r="O172" s="70"/>
      <c r="P172" s="70"/>
      <c r="Q172" s="70"/>
      <c r="R172" s="70"/>
      <c r="AJ172" s="1"/>
      <c r="AK172" s="1"/>
      <c r="AN172" s="1"/>
      <c r="AO172" s="1"/>
      <c r="AP172" s="1"/>
      <c r="AQ172" s="1"/>
      <c r="AR172" s="1"/>
      <c r="AS172" s="1"/>
      <c r="AT172" s="1"/>
    </row>
    <row r="173" customFormat="false" ht="12.75" hidden="false" customHeight="true" outlineLevel="0" collapsed="false">
      <c r="A173" s="367"/>
      <c r="B173" s="427" t="s">
        <v>261</v>
      </c>
      <c r="C173" s="407" t="n">
        <f aca="false">SUM(C142:C172)</f>
        <v>0</v>
      </c>
      <c r="D173" s="407" t="n">
        <f aca="false">SUM(D142:D172)</f>
        <v>998000</v>
      </c>
      <c r="E173" s="407" t="n">
        <f aca="false">SUM(E142:E172)</f>
        <v>0</v>
      </c>
      <c r="F173" s="407" t="n">
        <f aca="false">SUM(F142:F172)</f>
        <v>0</v>
      </c>
      <c r="G173" s="407" t="n">
        <f aca="false">SUM(G142:G172)</f>
        <v>0</v>
      </c>
      <c r="H173" s="407" t="n">
        <f aca="false">SUM(H142:H172)</f>
        <v>0</v>
      </c>
      <c r="I173" s="417" t="n">
        <f aca="false">SUM(I142:I172)</f>
        <v>998000</v>
      </c>
      <c r="K173" s="70"/>
      <c r="L173" s="70"/>
      <c r="M173" s="70"/>
      <c r="N173" s="345"/>
      <c r="O173" s="70"/>
      <c r="P173" s="70"/>
      <c r="Q173" s="70"/>
      <c r="R173" s="70"/>
      <c r="AJ173" s="1"/>
      <c r="AK173" s="1"/>
      <c r="AN173" s="1"/>
      <c r="AO173" s="1"/>
      <c r="AP173" s="1"/>
      <c r="AQ173" s="1"/>
      <c r="AR173" s="1"/>
      <c r="AS173" s="1"/>
      <c r="AT173" s="1"/>
    </row>
    <row r="174" customFormat="false" ht="12.75" hidden="false" customHeight="true" outlineLevel="0" collapsed="false">
      <c r="A174" s="367"/>
      <c r="B174" s="427" t="s">
        <v>127</v>
      </c>
      <c r="C174" s="428"/>
      <c r="D174" s="135"/>
      <c r="E174" s="407"/>
      <c r="F174" s="135"/>
      <c r="G174" s="135"/>
      <c r="H174" s="135"/>
      <c r="I174" s="429"/>
      <c r="K174" s="70"/>
      <c r="L174" s="70"/>
      <c r="M174" s="70"/>
      <c r="N174" s="345"/>
      <c r="O174" s="70"/>
      <c r="P174" s="70"/>
      <c r="Q174" s="70"/>
      <c r="R174" s="70"/>
      <c r="AJ174" s="1"/>
      <c r="AK174" s="1"/>
      <c r="AN174" s="1"/>
      <c r="AO174" s="1"/>
      <c r="AP174" s="1"/>
      <c r="AQ174" s="1"/>
      <c r="AR174" s="1"/>
      <c r="AS174" s="1"/>
      <c r="AT174" s="1"/>
    </row>
    <row r="175" customFormat="false" ht="12.75" hidden="false" customHeight="true" outlineLevel="0" collapsed="false">
      <c r="A175" s="430"/>
      <c r="B175" s="431"/>
      <c r="C175" s="432"/>
      <c r="D175" s="432"/>
      <c r="E175" s="432"/>
      <c r="F175" s="433"/>
      <c r="G175" s="432"/>
      <c r="H175" s="432"/>
      <c r="I175" s="434"/>
      <c r="K175" s="70"/>
      <c r="L175" s="70"/>
      <c r="M175" s="70"/>
      <c r="N175" s="345"/>
      <c r="O175" s="70"/>
      <c r="P175" s="70"/>
      <c r="Q175" s="70"/>
      <c r="R175" s="70"/>
      <c r="AJ175" s="1"/>
      <c r="AK175" s="1"/>
      <c r="AN175" s="1"/>
      <c r="AO175" s="1"/>
      <c r="AP175" s="1"/>
      <c r="AQ175" s="1"/>
      <c r="AR175" s="1"/>
      <c r="AS175" s="1"/>
      <c r="AT175" s="1"/>
    </row>
    <row r="176" customFormat="false" ht="12.75" hidden="false" customHeight="true" outlineLevel="0" collapsed="false">
      <c r="A176" s="435"/>
      <c r="B176" s="27"/>
      <c r="C176" s="23"/>
      <c r="D176" s="23"/>
      <c r="E176" s="23"/>
      <c r="F176" s="436"/>
      <c r="G176" s="23"/>
      <c r="H176" s="23"/>
      <c r="I176" s="23"/>
      <c r="K176" s="70"/>
      <c r="L176" s="70"/>
      <c r="M176" s="70"/>
      <c r="N176" s="345"/>
      <c r="O176" s="70"/>
      <c r="P176" s="70"/>
      <c r="Q176" s="70"/>
      <c r="R176" s="70"/>
      <c r="AJ176" s="1"/>
      <c r="AK176" s="1"/>
      <c r="AN176" s="1"/>
      <c r="AO176" s="1"/>
      <c r="AP176" s="1"/>
      <c r="AQ176" s="1"/>
      <c r="AR176" s="1"/>
      <c r="AS176" s="1"/>
      <c r="AT176" s="1"/>
    </row>
    <row r="177" customFormat="false" ht="12.75" hidden="false" customHeight="true" outlineLevel="0" collapsed="false">
      <c r="A177" s="9"/>
      <c r="B177" s="437"/>
      <c r="C177" s="438"/>
      <c r="D177" s="438"/>
      <c r="E177" s="9"/>
      <c r="F177" s="438"/>
      <c r="G177" s="70"/>
      <c r="H177" s="70"/>
      <c r="I177" s="70"/>
      <c r="K177" s="70"/>
      <c r="L177" s="70"/>
      <c r="M177" s="70"/>
      <c r="N177" s="345"/>
      <c r="O177" s="70"/>
      <c r="P177" s="70"/>
      <c r="Q177" s="70"/>
      <c r="R177" s="70"/>
      <c r="AJ177" s="1"/>
      <c r="AK177" s="1"/>
      <c r="AN177" s="1"/>
      <c r="AO177" s="1"/>
      <c r="AP177" s="1"/>
      <c r="AQ177" s="1"/>
      <c r="AR177" s="1"/>
      <c r="AS177" s="1"/>
      <c r="AT177" s="1"/>
    </row>
    <row r="178" customFormat="false" ht="12.75" hidden="false" customHeight="true" outlineLevel="0" collapsed="false">
      <c r="A178" s="9"/>
      <c r="B178" s="439"/>
      <c r="C178" s="440"/>
      <c r="D178" s="437"/>
      <c r="E178" s="9"/>
      <c r="F178" s="441"/>
      <c r="G178" s="70"/>
      <c r="H178" s="70"/>
      <c r="I178" s="70"/>
      <c r="K178" s="70"/>
      <c r="L178" s="70"/>
      <c r="M178" s="70"/>
      <c r="N178" s="345"/>
      <c r="O178" s="70"/>
      <c r="P178" s="70"/>
      <c r="Q178" s="70"/>
      <c r="R178" s="70"/>
      <c r="AJ178" s="1"/>
      <c r="AK178" s="1"/>
      <c r="AN178" s="1"/>
      <c r="AO178" s="1"/>
      <c r="AP178" s="1"/>
      <c r="AQ178" s="1"/>
      <c r="AR178" s="1"/>
      <c r="AS178" s="1"/>
      <c r="AT178" s="1"/>
    </row>
    <row r="179" customFormat="false" ht="12.75" hidden="false" customHeight="true" outlineLevel="0" collapsed="false">
      <c r="A179" s="9"/>
      <c r="B179" s="439"/>
      <c r="C179" s="440"/>
      <c r="D179" s="437"/>
      <c r="E179" s="9"/>
      <c r="F179" s="437"/>
      <c r="G179" s="70"/>
      <c r="H179" s="70"/>
      <c r="I179" s="70"/>
      <c r="K179" s="70"/>
      <c r="L179" s="70"/>
      <c r="M179" s="70"/>
      <c r="N179" s="345"/>
      <c r="O179" s="70"/>
      <c r="P179" s="70"/>
      <c r="Q179" s="70"/>
      <c r="R179" s="70"/>
      <c r="AJ179" s="1"/>
      <c r="AK179" s="1"/>
      <c r="AN179" s="1"/>
      <c r="AO179" s="1"/>
      <c r="AP179" s="1"/>
      <c r="AQ179" s="1"/>
      <c r="AR179" s="1"/>
      <c r="AS179" s="1"/>
      <c r="AT179" s="1"/>
    </row>
    <row r="180" customFormat="false" ht="12.75" hidden="false" customHeight="true" outlineLevel="0" collapsed="false">
      <c r="A180" s="9"/>
      <c r="B180" s="439"/>
      <c r="C180" s="437"/>
      <c r="D180" s="437"/>
      <c r="E180" s="9"/>
      <c r="F180" s="437"/>
      <c r="G180" s="70"/>
      <c r="H180" s="70"/>
      <c r="I180" s="70"/>
      <c r="K180" s="70"/>
      <c r="L180" s="70"/>
      <c r="M180" s="70"/>
      <c r="N180" s="345"/>
      <c r="O180" s="70"/>
      <c r="P180" s="70"/>
      <c r="Q180" s="70"/>
      <c r="R180" s="70"/>
      <c r="AJ180" s="1"/>
      <c r="AK180" s="1"/>
      <c r="AN180" s="1"/>
      <c r="AO180" s="1"/>
      <c r="AP180" s="1"/>
      <c r="AQ180" s="1"/>
      <c r="AR180" s="1"/>
      <c r="AS180" s="1"/>
      <c r="AT180" s="1"/>
    </row>
    <row r="181" customFormat="false" ht="12.75" hidden="false" customHeight="true" outlineLevel="0" collapsed="false">
      <c r="A181" s="9"/>
      <c r="B181" s="439"/>
      <c r="C181" s="437"/>
      <c r="D181" s="437"/>
      <c r="E181" s="9"/>
      <c r="F181" s="437"/>
      <c r="G181" s="70"/>
      <c r="H181" s="70"/>
      <c r="I181" s="70"/>
      <c r="K181" s="70"/>
      <c r="L181" s="70"/>
      <c r="M181" s="70"/>
      <c r="N181" s="345"/>
      <c r="O181" s="70"/>
      <c r="P181" s="70"/>
      <c r="Q181" s="70"/>
      <c r="R181" s="70"/>
      <c r="AJ181" s="1"/>
      <c r="AK181" s="1"/>
      <c r="AN181" s="1"/>
      <c r="AO181" s="1"/>
      <c r="AP181" s="1"/>
      <c r="AQ181" s="1"/>
      <c r="AR181" s="1"/>
      <c r="AS181" s="1"/>
      <c r="AT181" s="1"/>
    </row>
    <row r="182" customFormat="false" ht="12.75" hidden="false" customHeight="true" outlineLevel="0" collapsed="false">
      <c r="A182" s="9"/>
      <c r="B182" s="442"/>
      <c r="C182" s="443"/>
      <c r="D182" s="443"/>
      <c r="E182" s="9"/>
      <c r="F182" s="443"/>
      <c r="G182" s="70"/>
      <c r="H182" s="70"/>
      <c r="I182" s="70"/>
      <c r="K182" s="70"/>
      <c r="L182" s="70"/>
      <c r="M182" s="70"/>
      <c r="N182" s="345"/>
      <c r="O182" s="70"/>
      <c r="P182" s="70"/>
      <c r="Q182" s="70"/>
      <c r="R182" s="70"/>
      <c r="AJ182" s="1"/>
      <c r="AK182" s="1"/>
      <c r="AN182" s="1"/>
      <c r="AO182" s="1"/>
      <c r="AP182" s="1"/>
      <c r="AQ182" s="1"/>
      <c r="AR182" s="1"/>
      <c r="AS182" s="1"/>
      <c r="AT182" s="1"/>
    </row>
    <row r="183" customFormat="false" ht="12.75" hidden="false" customHeight="true" outlineLevel="0" collapsed="false">
      <c r="A183" s="9"/>
      <c r="B183" s="9"/>
      <c r="C183" s="9"/>
      <c r="D183" s="9"/>
      <c r="E183" s="9"/>
      <c r="F183" s="9"/>
      <c r="G183" s="70"/>
      <c r="H183" s="70"/>
      <c r="I183" s="70"/>
      <c r="K183" s="70"/>
      <c r="L183" s="70"/>
      <c r="M183" s="70"/>
      <c r="N183" s="345"/>
      <c r="O183" s="70"/>
      <c r="P183" s="70"/>
      <c r="Q183" s="70"/>
      <c r="R183" s="70"/>
      <c r="AJ183" s="1"/>
      <c r="AK183" s="1"/>
      <c r="AN183" s="1"/>
      <c r="AO183" s="1"/>
      <c r="AP183" s="1"/>
      <c r="AQ183" s="1"/>
      <c r="AR183" s="1"/>
      <c r="AS183" s="1"/>
      <c r="AT183" s="1"/>
    </row>
    <row r="184" customFormat="false" ht="12.75" hidden="false" customHeight="true" outlineLevel="0" collapsed="false">
      <c r="A184" s="444"/>
      <c r="B184" s="444"/>
      <c r="C184" s="437"/>
      <c r="D184" s="437"/>
      <c r="E184" s="437"/>
      <c r="F184" s="70"/>
      <c r="K184" s="70"/>
      <c r="L184" s="70"/>
      <c r="M184" s="70"/>
      <c r="N184" s="345"/>
      <c r="O184" s="70"/>
      <c r="P184" s="70"/>
      <c r="Q184" s="70"/>
      <c r="R184" s="70"/>
      <c r="AJ184" s="1"/>
      <c r="AK184" s="1"/>
      <c r="AN184" s="1"/>
      <c r="AO184" s="1"/>
      <c r="AP184" s="1"/>
      <c r="AQ184" s="1"/>
      <c r="AR184" s="1"/>
      <c r="AS184" s="1"/>
      <c r="AT184" s="1"/>
    </row>
    <row r="185" customFormat="false" ht="12.75" hidden="false" customHeight="true" outlineLevel="0" collapsed="false">
      <c r="A185" s="346" t="s">
        <v>262</v>
      </c>
      <c r="B185" s="349"/>
      <c r="C185" s="70"/>
      <c r="D185" s="445" t="s">
        <v>263</v>
      </c>
      <c r="E185" s="445"/>
      <c r="F185" s="445"/>
      <c r="G185" s="445"/>
      <c r="H185" s="445"/>
      <c r="I185" s="445"/>
      <c r="J185" s="445"/>
      <c r="K185" s="345"/>
      <c r="L185" s="70"/>
      <c r="M185" s="70"/>
      <c r="N185" s="70"/>
      <c r="O185" s="70"/>
      <c r="AG185" s="1"/>
      <c r="AH185" s="1"/>
      <c r="AK185" s="1"/>
      <c r="AL185" s="1"/>
      <c r="AM185" s="1"/>
      <c r="AN185" s="1"/>
      <c r="AO185" s="1"/>
      <c r="AP185" s="1"/>
      <c r="AQ185" s="1"/>
    </row>
    <row r="186" customFormat="false" ht="12.75" hidden="false" customHeight="true" outlineLevel="0" collapsed="false">
      <c r="A186" s="446" t="s">
        <v>238</v>
      </c>
      <c r="B186" s="447" t="s">
        <v>264</v>
      </c>
      <c r="D186" s="448" t="s">
        <v>265</v>
      </c>
      <c r="E186" s="449" t="s">
        <v>266</v>
      </c>
      <c r="F186" s="449"/>
      <c r="G186" s="449"/>
      <c r="H186" s="449"/>
      <c r="I186" s="449"/>
      <c r="J186" s="450" t="s">
        <v>264</v>
      </c>
      <c r="K186" s="345"/>
      <c r="L186" s="70"/>
      <c r="M186" s="70"/>
      <c r="N186" s="70"/>
      <c r="O186" s="70"/>
      <c r="AG186" s="1"/>
      <c r="AH186" s="1"/>
      <c r="AK186" s="1"/>
      <c r="AL186" s="1"/>
      <c r="AM186" s="1"/>
      <c r="AN186" s="1"/>
      <c r="AO186" s="1"/>
      <c r="AP186" s="1"/>
      <c r="AQ186" s="1"/>
    </row>
    <row r="187" customFormat="false" ht="12.75" hidden="false" customHeight="true" outlineLevel="0" collapsed="false">
      <c r="A187" s="451" t="s">
        <v>267</v>
      </c>
      <c r="B187" s="452"/>
      <c r="D187" s="453" t="n">
        <v>36922</v>
      </c>
      <c r="E187" s="454" t="s">
        <v>276</v>
      </c>
      <c r="F187" s="454"/>
      <c r="G187" s="70"/>
      <c r="H187" s="1"/>
      <c r="I187" s="455"/>
      <c r="J187" s="456" t="n">
        <v>-20000000</v>
      </c>
      <c r="K187" s="345"/>
      <c r="L187" s="70"/>
      <c r="M187" s="70"/>
      <c r="N187" s="70"/>
      <c r="O187" s="70"/>
      <c r="AG187" s="1"/>
      <c r="AH187" s="1"/>
      <c r="AK187" s="1"/>
      <c r="AL187" s="1"/>
      <c r="AM187" s="1"/>
      <c r="AN187" s="1"/>
      <c r="AO187" s="1"/>
      <c r="AP187" s="1"/>
      <c r="AQ187" s="1"/>
    </row>
    <row r="188" customFormat="false" ht="12.75" hidden="false" customHeight="true" outlineLevel="0" collapsed="false">
      <c r="A188" s="457" t="n">
        <v>35079</v>
      </c>
      <c r="B188" s="458"/>
      <c r="D188" s="459" t="n">
        <v>36931</v>
      </c>
      <c r="E188" s="9" t="s">
        <v>277</v>
      </c>
      <c r="F188" s="9"/>
      <c r="G188" s="48"/>
      <c r="H188" s="1"/>
      <c r="I188" s="455"/>
      <c r="J188" s="456" t="n">
        <v>20000000</v>
      </c>
      <c r="K188" s="345"/>
      <c r="L188" s="70"/>
      <c r="M188" s="70"/>
      <c r="N188" s="70"/>
      <c r="O188" s="70"/>
      <c r="AG188" s="1"/>
      <c r="AH188" s="1"/>
      <c r="AK188" s="1"/>
      <c r="AL188" s="1"/>
      <c r="AM188" s="1"/>
      <c r="AN188" s="1"/>
      <c r="AO188" s="1"/>
      <c r="AP188" s="1"/>
      <c r="AQ188" s="1"/>
    </row>
    <row r="189" customFormat="false" ht="12.75" hidden="false" customHeight="true" outlineLevel="0" collapsed="false">
      <c r="A189" s="457" t="n">
        <v>35111</v>
      </c>
      <c r="B189" s="458"/>
      <c r="D189" s="459"/>
      <c r="E189" s="70"/>
      <c r="F189" s="70"/>
      <c r="G189" s="1"/>
      <c r="H189" s="1"/>
      <c r="I189" s="455"/>
      <c r="J189" s="456"/>
      <c r="K189" s="345"/>
      <c r="L189" s="70"/>
      <c r="M189" s="70"/>
      <c r="N189" s="70"/>
      <c r="O189" s="70"/>
      <c r="AG189" s="1"/>
      <c r="AH189" s="1"/>
      <c r="AK189" s="1"/>
      <c r="AL189" s="1"/>
      <c r="AM189" s="1"/>
      <c r="AN189" s="1"/>
      <c r="AO189" s="1"/>
      <c r="AP189" s="1"/>
      <c r="AQ189" s="1"/>
    </row>
    <row r="190" customFormat="false" ht="12.75" hidden="false" customHeight="true" outlineLevel="0" collapsed="false">
      <c r="A190" s="457" t="n">
        <v>35143</v>
      </c>
      <c r="B190" s="458"/>
      <c r="D190" s="459"/>
      <c r="E190" s="70"/>
      <c r="F190" s="70"/>
      <c r="G190" s="1"/>
      <c r="H190" s="1"/>
      <c r="I190" s="460"/>
      <c r="J190" s="461"/>
      <c r="K190" s="345"/>
      <c r="L190" s="70"/>
      <c r="M190" s="70"/>
      <c r="N190" s="70"/>
      <c r="O190" s="70"/>
      <c r="AG190" s="1"/>
      <c r="AH190" s="1"/>
      <c r="AK190" s="1"/>
      <c r="AL190" s="1"/>
      <c r="AM190" s="1"/>
      <c r="AN190" s="1"/>
      <c r="AO190" s="1"/>
      <c r="AP190" s="1"/>
      <c r="AQ190" s="1"/>
    </row>
    <row r="191" customFormat="false" ht="12.75" hidden="false" customHeight="true" outlineLevel="0" collapsed="false">
      <c r="A191" s="457" t="n">
        <v>35175</v>
      </c>
      <c r="B191" s="458"/>
      <c r="D191" s="459"/>
      <c r="E191" s="70"/>
      <c r="F191" s="70"/>
      <c r="G191" s="1"/>
      <c r="H191" s="1"/>
      <c r="I191" s="460"/>
      <c r="J191" s="456"/>
      <c r="K191" s="345"/>
      <c r="L191" s="70"/>
      <c r="M191" s="70"/>
      <c r="N191" s="70"/>
      <c r="O191" s="70"/>
      <c r="AG191" s="1"/>
      <c r="AH191" s="1"/>
      <c r="AK191" s="1"/>
      <c r="AL191" s="1"/>
      <c r="AM191" s="1"/>
      <c r="AN191" s="1"/>
      <c r="AO191" s="1"/>
      <c r="AP191" s="1"/>
      <c r="AQ191" s="1"/>
    </row>
    <row r="192" customFormat="false" ht="12.75" hidden="false" customHeight="true" outlineLevel="0" collapsed="false">
      <c r="A192" s="457" t="n">
        <v>35207</v>
      </c>
      <c r="B192" s="458"/>
      <c r="D192" s="459"/>
      <c r="E192" s="70"/>
      <c r="F192" s="70"/>
      <c r="G192" s="1"/>
      <c r="H192" s="1"/>
      <c r="I192" s="460"/>
      <c r="J192" s="456"/>
      <c r="K192" s="70"/>
      <c r="L192" s="345"/>
      <c r="M192" s="70"/>
      <c r="N192" s="70"/>
      <c r="O192" s="70"/>
      <c r="P192" s="70"/>
      <c r="AH192" s="1"/>
      <c r="AI192" s="1"/>
      <c r="AL192" s="1"/>
      <c r="AM192" s="1"/>
      <c r="AN192" s="1"/>
      <c r="AO192" s="1"/>
      <c r="AP192" s="1"/>
      <c r="AQ192" s="1"/>
    </row>
    <row r="193" customFormat="false" ht="12.75" hidden="false" customHeight="true" outlineLevel="0" collapsed="false">
      <c r="A193" s="457" t="n">
        <v>35239</v>
      </c>
      <c r="B193" s="458"/>
      <c r="D193" s="459"/>
      <c r="E193" s="1"/>
      <c r="F193" s="1"/>
      <c r="G193" s="1"/>
      <c r="H193" s="1"/>
      <c r="I193" s="455"/>
      <c r="J193" s="461"/>
      <c r="K193" s="70"/>
      <c r="L193" s="345"/>
      <c r="M193" s="70"/>
      <c r="N193" s="70"/>
      <c r="O193" s="70"/>
      <c r="P193" s="70"/>
      <c r="AH193" s="1"/>
      <c r="AI193" s="1"/>
      <c r="AL193" s="1"/>
      <c r="AM193" s="1"/>
      <c r="AN193" s="1"/>
      <c r="AO193" s="1"/>
      <c r="AP193" s="1"/>
      <c r="AQ193" s="1"/>
    </row>
    <row r="194" customFormat="false" ht="12.75" hidden="false" customHeight="true" outlineLevel="0" collapsed="false">
      <c r="A194" s="457" t="n">
        <v>35271</v>
      </c>
      <c r="B194" s="458"/>
      <c r="D194" s="459"/>
      <c r="E194" s="70"/>
      <c r="F194" s="70"/>
      <c r="G194" s="1"/>
      <c r="H194" s="1"/>
      <c r="I194" s="460"/>
      <c r="J194" s="461"/>
      <c r="K194" s="70"/>
      <c r="L194" s="345"/>
      <c r="M194" s="70"/>
      <c r="N194" s="70"/>
      <c r="O194" s="70"/>
      <c r="P194" s="70"/>
      <c r="AH194" s="1"/>
      <c r="AI194" s="1"/>
      <c r="AL194" s="1"/>
      <c r="AM194" s="1"/>
      <c r="AN194" s="1"/>
      <c r="AO194" s="1"/>
      <c r="AP194" s="1"/>
      <c r="AQ194" s="1"/>
    </row>
    <row r="195" customFormat="false" ht="12.75" hidden="false" customHeight="true" outlineLevel="0" collapsed="false">
      <c r="A195" s="457" t="n">
        <v>35303</v>
      </c>
      <c r="B195" s="458"/>
      <c r="D195" s="459"/>
      <c r="E195" s="70"/>
      <c r="F195" s="70"/>
      <c r="G195" s="1"/>
      <c r="H195" s="1"/>
      <c r="I195" s="460"/>
      <c r="J195" s="456"/>
      <c r="K195" s="70"/>
      <c r="L195" s="345"/>
      <c r="M195" s="70"/>
      <c r="N195" s="70"/>
      <c r="O195" s="70"/>
      <c r="P195" s="70"/>
      <c r="AH195" s="1"/>
      <c r="AI195" s="1"/>
      <c r="AL195" s="1"/>
      <c r="AM195" s="1"/>
      <c r="AN195" s="1"/>
      <c r="AO195" s="1"/>
      <c r="AP195" s="1"/>
      <c r="AQ195" s="1"/>
    </row>
    <row r="196" customFormat="false" ht="12.75" hidden="false" customHeight="true" outlineLevel="0" collapsed="false">
      <c r="A196" s="457" t="n">
        <v>35335</v>
      </c>
      <c r="B196" s="458"/>
      <c r="D196" s="459"/>
      <c r="E196" s="70"/>
      <c r="F196" s="70"/>
      <c r="G196" s="1"/>
      <c r="H196" s="1"/>
      <c r="I196" s="460"/>
      <c r="J196" s="456"/>
      <c r="AF196" s="70"/>
      <c r="AH196" s="70"/>
      <c r="AI196" s="4"/>
      <c r="AJ196" s="222"/>
      <c r="AK196" s="2"/>
    </row>
    <row r="197" customFormat="false" ht="12.75" hidden="false" customHeight="true" outlineLevel="0" collapsed="false">
      <c r="A197" s="457" t="n">
        <v>35367</v>
      </c>
      <c r="B197" s="458"/>
      <c r="D197" s="459"/>
      <c r="E197" s="70"/>
      <c r="F197" s="70"/>
      <c r="G197" s="1"/>
      <c r="H197" s="1"/>
      <c r="I197" s="460"/>
      <c r="J197" s="456"/>
      <c r="AF197" s="70"/>
      <c r="AH197" s="70"/>
      <c r="AI197" s="4"/>
      <c r="AJ197" s="222"/>
      <c r="AK197" s="2"/>
    </row>
    <row r="198" customFormat="false" ht="12.75" hidden="false" customHeight="true" outlineLevel="0" collapsed="false">
      <c r="A198" s="457" t="n">
        <v>35399</v>
      </c>
      <c r="B198" s="458"/>
      <c r="D198" s="459"/>
      <c r="E198" s="70"/>
      <c r="F198" s="70"/>
      <c r="G198" s="1"/>
      <c r="H198" s="1"/>
      <c r="I198" s="460"/>
      <c r="J198" s="456"/>
      <c r="AF198" s="70"/>
      <c r="AH198" s="70"/>
      <c r="AI198" s="4"/>
      <c r="AJ198" s="222"/>
      <c r="AK198" s="2"/>
    </row>
    <row r="199" customFormat="false" ht="12.75" hidden="false" customHeight="true" outlineLevel="0" collapsed="false">
      <c r="A199" s="457" t="n">
        <v>35430</v>
      </c>
      <c r="B199" s="458"/>
      <c r="D199" s="459"/>
      <c r="E199" s="70"/>
      <c r="F199" s="70"/>
      <c r="G199" s="1"/>
      <c r="H199" s="1"/>
      <c r="I199" s="460"/>
      <c r="J199" s="456"/>
      <c r="AI199" s="1"/>
      <c r="AJ199" s="222"/>
      <c r="AK199" s="2"/>
    </row>
    <row r="200" customFormat="false" ht="12.75" hidden="false" customHeight="true" outlineLevel="0" collapsed="false">
      <c r="A200" s="457" t="n">
        <v>35431</v>
      </c>
      <c r="B200" s="458"/>
      <c r="D200" s="459"/>
      <c r="E200" s="70"/>
      <c r="F200" s="70"/>
      <c r="G200" s="1"/>
      <c r="H200" s="1"/>
      <c r="I200" s="460"/>
      <c r="J200" s="456"/>
      <c r="AG200" s="1"/>
      <c r="AH200" s="9"/>
      <c r="AI200" s="9"/>
      <c r="AJ200" s="1"/>
      <c r="AK200" s="1"/>
    </row>
    <row r="201" customFormat="false" ht="12.75" hidden="false" customHeight="true" outlineLevel="0" collapsed="false">
      <c r="A201" s="457" t="n">
        <v>35462</v>
      </c>
      <c r="B201" s="458"/>
      <c r="D201" s="459"/>
      <c r="E201" s="70"/>
      <c r="F201" s="70"/>
      <c r="G201" s="1"/>
      <c r="H201" s="1"/>
      <c r="I201" s="460"/>
      <c r="J201" s="456"/>
      <c r="K201" s="1"/>
      <c r="L201" s="1"/>
      <c r="M201" s="1"/>
      <c r="N201" s="1"/>
    </row>
    <row r="202" customFormat="false" ht="12.75" hidden="false" customHeight="true" outlineLevel="0" collapsed="false">
      <c r="A202" s="457" t="n">
        <v>35490</v>
      </c>
      <c r="B202" s="458"/>
      <c r="D202" s="459"/>
      <c r="E202" s="70"/>
      <c r="F202" s="70"/>
      <c r="G202" s="1"/>
      <c r="H202" s="1"/>
      <c r="I202" s="460"/>
      <c r="J202" s="456"/>
      <c r="K202" s="1"/>
      <c r="L202" s="1"/>
      <c r="M202" s="1"/>
      <c r="N202" s="1"/>
    </row>
    <row r="203" customFormat="false" ht="12.75" hidden="false" customHeight="true" outlineLevel="0" collapsed="false">
      <c r="A203" s="457" t="n">
        <v>35521</v>
      </c>
      <c r="B203" s="462" t="n">
        <f aca="false">E87+E88</f>
        <v>2963</v>
      </c>
      <c r="D203" s="459"/>
      <c r="E203" s="70"/>
      <c r="F203" s="70"/>
      <c r="G203" s="1"/>
      <c r="H203" s="1"/>
      <c r="I203" s="460"/>
      <c r="J203" s="456"/>
      <c r="K203" s="1"/>
      <c r="L203" s="1"/>
      <c r="M203" s="1"/>
      <c r="N203" s="1"/>
    </row>
    <row r="204" customFormat="false" ht="12.75" hidden="false" customHeight="true" outlineLevel="0" collapsed="false">
      <c r="A204" s="457" t="n">
        <v>35551</v>
      </c>
      <c r="B204" s="462"/>
      <c r="D204" s="459"/>
      <c r="E204" s="70"/>
      <c r="F204" s="70"/>
      <c r="G204" s="1"/>
      <c r="H204" s="1"/>
      <c r="I204" s="460"/>
      <c r="J204" s="456"/>
      <c r="K204" s="1"/>
      <c r="L204" s="1"/>
      <c r="M204" s="1"/>
      <c r="N204" s="1"/>
    </row>
    <row r="205" customFormat="false" ht="12.75" hidden="false" customHeight="true" outlineLevel="0" collapsed="false">
      <c r="A205" s="457" t="n">
        <v>35582</v>
      </c>
      <c r="B205" s="462"/>
      <c r="D205" s="459"/>
      <c r="E205" s="70"/>
      <c r="F205" s="70"/>
      <c r="G205" s="1"/>
      <c r="H205" s="1"/>
      <c r="I205" s="460"/>
      <c r="J205" s="456"/>
      <c r="K205" s="1"/>
      <c r="L205" s="1"/>
      <c r="M205" s="1"/>
      <c r="N205" s="1"/>
    </row>
    <row r="206" customFormat="false" ht="12.75" hidden="false" customHeight="true" outlineLevel="0" collapsed="false">
      <c r="A206" s="457" t="n">
        <v>35612</v>
      </c>
      <c r="B206" s="462"/>
      <c r="D206" s="459"/>
      <c r="E206" s="70"/>
      <c r="F206" s="70"/>
      <c r="G206" s="1"/>
      <c r="H206" s="1"/>
      <c r="I206" s="460"/>
      <c r="J206" s="456"/>
      <c r="K206" s="1"/>
      <c r="L206" s="1"/>
      <c r="M206" s="1"/>
      <c r="N206" s="1"/>
    </row>
    <row r="207" customFormat="false" ht="12.75" hidden="false" customHeight="true" outlineLevel="0" collapsed="false">
      <c r="A207" s="457" t="n">
        <v>35643</v>
      </c>
      <c r="B207" s="462"/>
      <c r="D207" s="459"/>
      <c r="E207" s="70"/>
      <c r="F207" s="70"/>
      <c r="G207" s="1"/>
      <c r="H207" s="1"/>
      <c r="I207" s="460"/>
      <c r="J207" s="456"/>
      <c r="K207" s="1"/>
      <c r="L207" s="1"/>
      <c r="M207" s="1"/>
      <c r="N207" s="1"/>
    </row>
    <row r="208" customFormat="false" ht="12.75" hidden="false" customHeight="true" outlineLevel="0" collapsed="false">
      <c r="A208" s="457" t="n">
        <v>35674</v>
      </c>
      <c r="B208" s="462"/>
      <c r="D208" s="459"/>
      <c r="E208" s="70"/>
      <c r="F208" s="70"/>
      <c r="G208" s="1"/>
      <c r="H208" s="1"/>
      <c r="I208" s="460"/>
      <c r="J208" s="456"/>
      <c r="K208" s="1"/>
      <c r="L208" s="1"/>
      <c r="M208" s="1"/>
      <c r="N208" s="1"/>
    </row>
    <row r="209" customFormat="false" ht="12.75" hidden="false" customHeight="true" outlineLevel="0" collapsed="false">
      <c r="A209" s="457" t="n">
        <v>35704</v>
      </c>
      <c r="B209" s="462"/>
      <c r="D209" s="459"/>
      <c r="E209" s="70"/>
      <c r="F209" s="70"/>
      <c r="G209" s="1"/>
      <c r="H209" s="1"/>
      <c r="I209" s="460"/>
      <c r="J209" s="456"/>
      <c r="K209" s="1"/>
      <c r="L209" s="1"/>
      <c r="M209" s="1"/>
      <c r="N209" s="1"/>
    </row>
    <row r="210" customFormat="false" ht="12.75" hidden="false" customHeight="true" outlineLevel="0" collapsed="false">
      <c r="A210" s="457" t="n">
        <v>35735</v>
      </c>
      <c r="B210" s="462"/>
      <c r="D210" s="459"/>
      <c r="E210" s="70"/>
      <c r="F210" s="70"/>
      <c r="G210" s="1"/>
      <c r="H210" s="1"/>
      <c r="I210" s="460"/>
      <c r="J210" s="456"/>
      <c r="K210" s="1"/>
      <c r="L210" s="1"/>
      <c r="M210" s="1"/>
      <c r="N210" s="1"/>
    </row>
    <row r="211" customFormat="false" ht="12.75" hidden="false" customHeight="true" outlineLevel="0" collapsed="false">
      <c r="A211" s="457" t="n">
        <v>35765</v>
      </c>
      <c r="B211" s="462"/>
      <c r="D211" s="459"/>
      <c r="E211" s="70"/>
      <c r="F211" s="70"/>
      <c r="G211" s="1"/>
      <c r="H211" s="1"/>
      <c r="I211" s="460"/>
      <c r="J211" s="456"/>
      <c r="K211" s="1"/>
      <c r="L211" s="1"/>
      <c r="M211" s="1"/>
      <c r="N211" s="1"/>
    </row>
    <row r="212" customFormat="false" ht="12.75" hidden="false" customHeight="true" outlineLevel="0" collapsed="false">
      <c r="A212" s="457" t="n">
        <v>35796</v>
      </c>
      <c r="B212" s="456"/>
      <c r="D212" s="459"/>
      <c r="E212" s="70"/>
      <c r="F212" s="70"/>
      <c r="G212" s="1"/>
      <c r="H212" s="1"/>
      <c r="I212" s="460"/>
      <c r="J212" s="456"/>
      <c r="K212" s="1"/>
      <c r="L212" s="1"/>
      <c r="M212" s="1"/>
      <c r="N212" s="1"/>
    </row>
    <row r="213" customFormat="false" ht="12.75" hidden="false" customHeight="true" outlineLevel="0" collapsed="false">
      <c r="A213" s="457" t="n">
        <v>35827</v>
      </c>
      <c r="B213" s="456" t="n">
        <f aca="false">E87+E88+E99</f>
        <v>2963</v>
      </c>
      <c r="D213" s="459"/>
      <c r="E213" s="70"/>
      <c r="F213" s="70"/>
      <c r="G213" s="1"/>
      <c r="H213" s="1"/>
      <c r="I213" s="460"/>
      <c r="J213" s="456"/>
      <c r="K213" s="1"/>
      <c r="L213" s="1"/>
      <c r="M213" s="1"/>
      <c r="N213" s="1"/>
    </row>
    <row r="214" customFormat="false" ht="12.75" hidden="false" customHeight="true" outlineLevel="0" collapsed="false">
      <c r="A214" s="457" t="n">
        <v>35855</v>
      </c>
      <c r="B214" s="456"/>
      <c r="D214" s="459"/>
      <c r="E214" s="70"/>
      <c r="F214" s="70"/>
      <c r="G214" s="1"/>
      <c r="H214" s="1"/>
      <c r="I214" s="460"/>
      <c r="J214" s="456"/>
      <c r="K214" s="1"/>
      <c r="L214" s="1"/>
      <c r="M214" s="1"/>
      <c r="N214" s="1"/>
    </row>
    <row r="215" customFormat="false" ht="12.75" hidden="false" customHeight="true" outlineLevel="0" collapsed="false">
      <c r="A215" s="457" t="n">
        <v>35886</v>
      </c>
      <c r="B215" s="456"/>
      <c r="D215" s="459"/>
      <c r="E215" s="70"/>
      <c r="F215" s="70"/>
      <c r="G215" s="1"/>
      <c r="H215" s="1"/>
      <c r="I215" s="460"/>
      <c r="J215" s="456"/>
      <c r="K215" s="1"/>
      <c r="L215" s="1"/>
      <c r="M215" s="1"/>
      <c r="N215" s="1"/>
    </row>
    <row r="216" customFormat="false" ht="12.75" hidden="false" customHeight="true" outlineLevel="0" collapsed="false">
      <c r="A216" s="457" t="n">
        <v>35916</v>
      </c>
      <c r="B216" s="456"/>
      <c r="D216" s="459"/>
      <c r="E216" s="70"/>
      <c r="F216" s="70"/>
      <c r="G216" s="1"/>
      <c r="H216" s="1"/>
      <c r="I216" s="460"/>
      <c r="J216" s="456"/>
      <c r="K216" s="1"/>
      <c r="L216" s="1"/>
      <c r="M216" s="1"/>
      <c r="N216" s="1"/>
    </row>
    <row r="217" customFormat="false" ht="12.75" hidden="false" customHeight="true" outlineLevel="0" collapsed="false">
      <c r="A217" s="457" t="n">
        <v>35947</v>
      </c>
      <c r="B217" s="456"/>
      <c r="D217" s="459"/>
      <c r="E217" s="70"/>
      <c r="F217" s="70"/>
      <c r="G217" s="1"/>
      <c r="H217" s="1"/>
      <c r="I217" s="460"/>
      <c r="J217" s="456"/>
      <c r="K217" s="1"/>
      <c r="L217" s="1"/>
      <c r="M217" s="1"/>
      <c r="N217" s="1"/>
    </row>
    <row r="218" customFormat="false" ht="12.75" hidden="false" customHeight="true" outlineLevel="0" collapsed="false">
      <c r="A218" s="457"/>
      <c r="B218" s="456"/>
      <c r="D218" s="459"/>
      <c r="E218" s="70"/>
      <c r="F218" s="70"/>
      <c r="G218" s="1"/>
      <c r="H218" s="1"/>
      <c r="I218" s="460"/>
      <c r="J218" s="456"/>
      <c r="K218" s="1"/>
      <c r="L218" s="1"/>
      <c r="M218" s="1"/>
      <c r="N218" s="1"/>
    </row>
    <row r="219" customFormat="false" ht="12.75" hidden="false" customHeight="true" outlineLevel="0" collapsed="false">
      <c r="A219" s="457"/>
      <c r="B219" s="463"/>
      <c r="D219" s="459"/>
      <c r="E219" s="70"/>
      <c r="F219" s="70"/>
      <c r="G219" s="1"/>
      <c r="H219" s="1"/>
      <c r="I219" s="460"/>
      <c r="J219" s="463"/>
      <c r="K219" s="1"/>
      <c r="L219" s="1"/>
      <c r="M219" s="1"/>
      <c r="N219" s="1"/>
    </row>
    <row r="220" customFormat="false" ht="12.75" hidden="false" customHeight="true" outlineLevel="0" collapsed="false">
      <c r="A220" s="464" t="s">
        <v>76</v>
      </c>
      <c r="B220" s="465" t="n">
        <f aca="false">SUM(B187:B219)</f>
        <v>5926</v>
      </c>
      <c r="D220" s="466"/>
      <c r="E220" s="70"/>
      <c r="F220" s="70"/>
      <c r="G220" s="1"/>
      <c r="H220" s="1"/>
      <c r="I220" s="467" t="s">
        <v>268</v>
      </c>
      <c r="J220" s="465" t="n">
        <f aca="false">SUM(J187:J219)</f>
        <v>0</v>
      </c>
      <c r="K220" s="1"/>
      <c r="L220" s="1"/>
      <c r="M220" s="1"/>
      <c r="N220" s="1"/>
    </row>
    <row r="221" customFormat="false" ht="12.75" hidden="false" customHeight="true" outlineLevel="0" collapsed="false">
      <c r="A221" s="468"/>
      <c r="B221" s="434"/>
      <c r="D221" s="469"/>
      <c r="E221" s="432"/>
      <c r="F221" s="432"/>
      <c r="G221" s="432"/>
      <c r="H221" s="432"/>
      <c r="I221" s="432"/>
      <c r="J221" s="434"/>
      <c r="K221" s="1"/>
      <c r="L221" s="1"/>
      <c r="M221" s="1"/>
      <c r="N221" s="1"/>
    </row>
    <row r="222" customFormat="false" ht="12.75" hidden="false" customHeight="true" outlineLevel="0" collapsed="false">
      <c r="A222" s="70"/>
      <c r="B222" s="70"/>
      <c r="D222" s="176"/>
      <c r="E222" s="70"/>
      <c r="F222" s="70"/>
      <c r="G222" s="70"/>
      <c r="H222" s="70"/>
      <c r="I222" s="70"/>
      <c r="J222" s="70"/>
      <c r="K222" s="1"/>
      <c r="L222" s="1"/>
      <c r="M222" s="1"/>
      <c r="N222" s="1"/>
    </row>
    <row r="223" customFormat="false" ht="12.75" hidden="false" customHeight="true" outlineLevel="0" collapsed="false">
      <c r="A223" s="70"/>
      <c r="B223" s="70"/>
      <c r="D223" s="176"/>
      <c r="E223" s="70"/>
      <c r="F223" s="70"/>
      <c r="G223" s="70"/>
      <c r="H223" s="70"/>
      <c r="I223" s="70"/>
      <c r="J223" s="70"/>
      <c r="K223" s="1"/>
      <c r="L223" s="1"/>
      <c r="M223" s="1"/>
      <c r="N223" s="1"/>
    </row>
    <row r="224" customFormat="false" ht="12.75" hidden="false" customHeight="true" outlineLevel="0" collapsed="false">
      <c r="A224" s="1"/>
      <c r="B224" s="1"/>
      <c r="C224" s="1"/>
      <c r="D224" s="1"/>
      <c r="E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</row>
    <row r="225" customFormat="false" ht="12.75" hidden="false" customHeight="true" outlineLevel="0" collapsed="false">
      <c r="A225" s="470" t="s">
        <v>269</v>
      </c>
      <c r="B225" s="471"/>
      <c r="C225" s="471"/>
      <c r="D225" s="471"/>
      <c r="E225" s="471"/>
      <c r="F225" s="471"/>
      <c r="G225" s="471"/>
      <c r="H225" s="471"/>
      <c r="I225" s="471"/>
      <c r="J225" s="471"/>
      <c r="K225" s="471"/>
      <c r="L225" s="471"/>
      <c r="M225" s="472"/>
      <c r="N225" s="70"/>
      <c r="P225" s="1"/>
      <c r="Q225" s="1"/>
      <c r="R225" s="1"/>
      <c r="S225" s="1"/>
    </row>
    <row r="226" customFormat="false" ht="12.75" hidden="false" customHeight="true" outlineLevel="0" collapsed="false">
      <c r="A226" s="473" t="s">
        <v>265</v>
      </c>
      <c r="B226" s="474" t="s">
        <v>270</v>
      </c>
      <c r="C226" s="475" t="s">
        <v>271</v>
      </c>
      <c r="D226" s="476" t="s">
        <v>266</v>
      </c>
      <c r="E226" s="476"/>
      <c r="F226" s="476"/>
      <c r="G226" s="476"/>
      <c r="H226" s="476"/>
      <c r="I226" s="476"/>
      <c r="J226" s="476"/>
      <c r="K226" s="476"/>
      <c r="L226" s="476"/>
      <c r="M226" s="477" t="s">
        <v>264</v>
      </c>
      <c r="N226" s="1"/>
      <c r="P226" s="1"/>
      <c r="Q226" s="1"/>
      <c r="R226" s="1"/>
      <c r="S226" s="1"/>
    </row>
    <row r="227" customFormat="false" ht="12.75" hidden="false" customHeight="true" outlineLevel="0" collapsed="false">
      <c r="A227" s="478"/>
      <c r="B227" s="479"/>
      <c r="C227" s="460"/>
      <c r="D227" s="70"/>
      <c r="E227" s="70"/>
      <c r="F227" s="70"/>
      <c r="G227" s="70"/>
      <c r="H227" s="70"/>
      <c r="I227" s="70"/>
      <c r="J227" s="70"/>
      <c r="K227" s="70"/>
      <c r="L227" s="70"/>
      <c r="M227" s="480"/>
      <c r="N227" s="1"/>
      <c r="P227" s="1"/>
      <c r="Q227" s="1"/>
      <c r="R227" s="1"/>
      <c r="S227" s="1"/>
    </row>
    <row r="228" customFormat="false" ht="12.75" hidden="false" customHeight="true" outlineLevel="0" collapsed="false">
      <c r="A228" s="478"/>
      <c r="B228" s="479"/>
      <c r="C228" s="460"/>
      <c r="D228" s="70"/>
      <c r="E228" s="70"/>
      <c r="F228" s="70"/>
      <c r="G228" s="70"/>
      <c r="H228" s="70"/>
      <c r="I228" s="70"/>
      <c r="J228" s="70"/>
      <c r="K228" s="70"/>
      <c r="L228" s="70"/>
      <c r="M228" s="480"/>
      <c r="N228" s="1"/>
      <c r="P228" s="1"/>
      <c r="Q228" s="1"/>
      <c r="R228" s="1"/>
      <c r="S228" s="1"/>
    </row>
    <row r="229" customFormat="false" ht="12.75" hidden="false" customHeight="true" outlineLevel="0" collapsed="false">
      <c r="A229" s="478"/>
      <c r="B229" s="479"/>
      <c r="C229" s="460"/>
      <c r="D229" s="70"/>
      <c r="E229" s="70"/>
      <c r="F229" s="70"/>
      <c r="G229" s="70"/>
      <c r="H229" s="70"/>
      <c r="I229" s="70"/>
      <c r="J229" s="70"/>
      <c r="K229" s="70"/>
      <c r="L229" s="70"/>
      <c r="M229" s="480"/>
      <c r="N229" s="1"/>
      <c r="P229" s="1"/>
      <c r="Q229" s="1"/>
      <c r="R229" s="1"/>
      <c r="S229" s="1"/>
    </row>
    <row r="230" customFormat="false" ht="12.75" hidden="false" customHeight="true" outlineLevel="0" collapsed="false">
      <c r="A230" s="478"/>
      <c r="B230" s="479"/>
      <c r="C230" s="460"/>
      <c r="D230" s="70"/>
      <c r="E230" s="70"/>
      <c r="F230" s="70"/>
      <c r="G230" s="70"/>
      <c r="H230" s="70"/>
      <c r="I230" s="70"/>
      <c r="J230" s="70"/>
      <c r="K230" s="70"/>
      <c r="L230" s="70"/>
      <c r="M230" s="480"/>
      <c r="N230" s="1"/>
      <c r="P230" s="1"/>
      <c r="Q230" s="1"/>
      <c r="R230" s="1"/>
      <c r="S230" s="1"/>
    </row>
    <row r="231" customFormat="false" ht="12.75" hidden="false" customHeight="true" outlineLevel="0" collapsed="false">
      <c r="A231" s="478"/>
      <c r="B231" s="479"/>
      <c r="C231" s="460"/>
      <c r="D231" s="70"/>
      <c r="E231" s="70"/>
      <c r="F231" s="70"/>
      <c r="G231" s="70"/>
      <c r="H231" s="70"/>
      <c r="I231" s="70"/>
      <c r="J231" s="70"/>
      <c r="K231" s="70"/>
      <c r="L231" s="70"/>
      <c r="M231" s="480"/>
      <c r="N231" s="1"/>
      <c r="P231" s="1"/>
      <c r="Q231" s="1"/>
      <c r="R231" s="1"/>
      <c r="S231" s="1"/>
    </row>
    <row r="232" customFormat="false" ht="12.75" hidden="false" customHeight="true" outlineLevel="0" collapsed="false">
      <c r="A232" s="478"/>
      <c r="B232" s="479"/>
      <c r="C232" s="460"/>
      <c r="D232" s="70"/>
      <c r="E232" s="70"/>
      <c r="F232" s="70"/>
      <c r="G232" s="70"/>
      <c r="H232" s="70"/>
      <c r="I232" s="70"/>
      <c r="J232" s="70"/>
      <c r="K232" s="70"/>
      <c r="L232" s="70"/>
      <c r="M232" s="480"/>
      <c r="N232" s="1"/>
    </row>
    <row r="233" customFormat="false" ht="12.75" hidden="false" customHeight="true" outlineLevel="0" collapsed="false">
      <c r="A233" s="478"/>
      <c r="B233" s="479"/>
      <c r="C233" s="460"/>
      <c r="D233" s="70"/>
      <c r="E233" s="70"/>
      <c r="F233" s="70"/>
      <c r="G233" s="70"/>
      <c r="H233" s="70"/>
      <c r="I233" s="70"/>
      <c r="J233" s="70"/>
      <c r="K233" s="70"/>
      <c r="L233" s="70"/>
      <c r="M233" s="480"/>
      <c r="N233" s="1"/>
    </row>
    <row r="234" customFormat="false" ht="12.75" hidden="false" customHeight="true" outlineLevel="0" collapsed="false">
      <c r="A234" s="478"/>
      <c r="B234" s="479"/>
      <c r="C234" s="460"/>
      <c r="D234" s="70"/>
      <c r="E234" s="70"/>
      <c r="F234" s="70"/>
      <c r="G234" s="70"/>
      <c r="H234" s="70"/>
      <c r="I234" s="70"/>
      <c r="J234" s="70"/>
      <c r="K234" s="70"/>
      <c r="L234" s="70"/>
      <c r="M234" s="480"/>
      <c r="N234" s="1"/>
    </row>
    <row r="235" customFormat="false" ht="12.75" hidden="false" customHeight="true" outlineLevel="0" collapsed="false">
      <c r="A235" s="478"/>
      <c r="B235" s="479"/>
      <c r="C235" s="460"/>
      <c r="D235" s="70"/>
      <c r="E235" s="70"/>
      <c r="F235" s="70"/>
      <c r="G235" s="70"/>
      <c r="H235" s="70"/>
      <c r="I235" s="70"/>
      <c r="J235" s="70"/>
      <c r="K235" s="70"/>
      <c r="L235" s="70"/>
      <c r="M235" s="480"/>
      <c r="N235" s="1"/>
    </row>
    <row r="236" customFormat="false" ht="12.75" hidden="false" customHeight="true" outlineLevel="0" collapsed="false">
      <c r="A236" s="478"/>
      <c r="B236" s="479"/>
      <c r="C236" s="460"/>
      <c r="D236" s="70"/>
      <c r="E236" s="70"/>
      <c r="F236" s="70"/>
      <c r="G236" s="70"/>
      <c r="H236" s="70"/>
      <c r="I236" s="70"/>
      <c r="J236" s="70"/>
      <c r="K236" s="70"/>
      <c r="L236" s="70"/>
      <c r="M236" s="480"/>
      <c r="N236" s="1"/>
    </row>
    <row r="237" customFormat="false" ht="12.75" hidden="false" customHeight="true" outlineLevel="0" collapsed="false">
      <c r="A237" s="478"/>
      <c r="B237" s="479"/>
      <c r="C237" s="460"/>
      <c r="D237" s="70"/>
      <c r="E237" s="70"/>
      <c r="F237" s="70"/>
      <c r="G237" s="70"/>
      <c r="H237" s="70"/>
      <c r="I237" s="70"/>
      <c r="J237" s="70"/>
      <c r="K237" s="70"/>
      <c r="L237" s="70"/>
      <c r="M237" s="480"/>
      <c r="N237" s="1"/>
    </row>
    <row r="238" customFormat="false" ht="12.75" hidden="false" customHeight="true" outlineLevel="0" collapsed="false">
      <c r="A238" s="478"/>
      <c r="B238" s="479"/>
      <c r="C238" s="460"/>
      <c r="D238" s="70"/>
      <c r="E238" s="70"/>
      <c r="F238" s="70"/>
      <c r="G238" s="70"/>
      <c r="H238" s="70"/>
      <c r="I238" s="70"/>
      <c r="J238" s="70"/>
      <c r="K238" s="70"/>
      <c r="L238" s="70"/>
      <c r="M238" s="480"/>
      <c r="N238" s="1"/>
    </row>
    <row r="239" customFormat="false" ht="12.75" hidden="false" customHeight="true" outlineLevel="0" collapsed="false">
      <c r="A239" s="478"/>
      <c r="B239" s="479"/>
      <c r="C239" s="460"/>
      <c r="D239" s="70"/>
      <c r="E239" s="70"/>
      <c r="F239" s="70"/>
      <c r="G239" s="70"/>
      <c r="H239" s="70"/>
      <c r="I239" s="70"/>
      <c r="J239" s="70"/>
      <c r="K239" s="70"/>
      <c r="L239" s="70"/>
      <c r="M239" s="480"/>
      <c r="N239" s="1"/>
    </row>
    <row r="240" customFormat="false" ht="12.75" hidden="false" customHeight="true" outlineLevel="0" collapsed="false">
      <c r="A240" s="478"/>
      <c r="B240" s="479"/>
      <c r="C240" s="460"/>
      <c r="D240" s="70"/>
      <c r="E240" s="70"/>
      <c r="F240" s="70"/>
      <c r="G240" s="70"/>
      <c r="H240" s="70"/>
      <c r="I240" s="70"/>
      <c r="J240" s="70"/>
      <c r="K240" s="70"/>
      <c r="L240" s="70"/>
      <c r="M240" s="480"/>
      <c r="N240" s="1"/>
    </row>
    <row r="241" customFormat="false" ht="12.75" hidden="false" customHeight="true" outlineLevel="0" collapsed="false">
      <c r="A241" s="478"/>
      <c r="B241" s="481"/>
      <c r="C241" s="460"/>
      <c r="D241" s="70"/>
      <c r="E241" s="70"/>
      <c r="F241" s="70"/>
      <c r="G241" s="70"/>
      <c r="H241" s="70"/>
      <c r="I241" s="70"/>
      <c r="J241" s="70"/>
      <c r="K241" s="70"/>
      <c r="L241" s="70"/>
      <c r="M241" s="480"/>
      <c r="N241" s="1"/>
    </row>
    <row r="242" customFormat="false" ht="12.75" hidden="false" customHeight="true" outlineLevel="0" collapsed="false">
      <c r="A242" s="478"/>
      <c r="B242" s="481"/>
      <c r="C242" s="460"/>
      <c r="D242" s="70"/>
      <c r="E242" s="70"/>
      <c r="F242" s="70"/>
      <c r="G242" s="70"/>
      <c r="H242" s="70"/>
      <c r="I242" s="70"/>
      <c r="J242" s="70"/>
      <c r="K242" s="70"/>
      <c r="L242" s="70"/>
      <c r="M242" s="480"/>
      <c r="N242" s="1"/>
    </row>
    <row r="243" customFormat="false" ht="12.75" hidden="false" customHeight="true" outlineLevel="0" collapsed="false">
      <c r="A243" s="478"/>
      <c r="B243" s="481"/>
      <c r="C243" s="460"/>
      <c r="D243" s="70"/>
      <c r="E243" s="70"/>
      <c r="F243" s="70"/>
      <c r="G243" s="70"/>
      <c r="H243" s="70"/>
      <c r="I243" s="70"/>
      <c r="J243" s="70"/>
      <c r="K243" s="70"/>
      <c r="L243" s="70"/>
      <c r="M243" s="480"/>
      <c r="N243" s="1"/>
    </row>
    <row r="244" customFormat="false" ht="12.75" hidden="false" customHeight="true" outlineLevel="0" collapsed="false">
      <c r="A244" s="478"/>
      <c r="B244" s="482"/>
      <c r="C244" s="460"/>
      <c r="D244" s="70"/>
      <c r="E244" s="70"/>
      <c r="F244" s="70"/>
      <c r="G244" s="70"/>
      <c r="H244" s="70"/>
      <c r="I244" s="70"/>
      <c r="J244" s="70"/>
      <c r="K244" s="70"/>
      <c r="L244" s="70"/>
      <c r="M244" s="480"/>
      <c r="N244" s="1"/>
    </row>
    <row r="245" customFormat="false" ht="12.75" hidden="false" customHeight="true" outlineLevel="0" collapsed="false">
      <c r="A245" s="478"/>
      <c r="B245" s="482"/>
      <c r="C245" s="460"/>
      <c r="D245" s="70"/>
      <c r="E245" s="70"/>
      <c r="F245" s="70"/>
      <c r="G245" s="70"/>
      <c r="H245" s="70"/>
      <c r="I245" s="70"/>
      <c r="J245" s="70"/>
      <c r="K245" s="70"/>
      <c r="L245" s="70"/>
      <c r="M245" s="480"/>
      <c r="N245" s="1"/>
    </row>
    <row r="246" customFormat="false" ht="12.75" hidden="false" customHeight="true" outlineLevel="0" collapsed="false">
      <c r="A246" s="478"/>
      <c r="B246" s="482"/>
      <c r="C246" s="460"/>
      <c r="D246" s="70"/>
      <c r="E246" s="70"/>
      <c r="F246" s="70"/>
      <c r="G246" s="70"/>
      <c r="H246" s="70"/>
      <c r="I246" s="70"/>
      <c r="J246" s="70"/>
      <c r="K246" s="70"/>
      <c r="L246" s="70"/>
      <c r="M246" s="480"/>
      <c r="N246" s="1"/>
    </row>
    <row r="247" customFormat="false" ht="12.75" hidden="false" customHeight="true" outlineLevel="0" collapsed="false">
      <c r="A247" s="478"/>
      <c r="B247" s="482"/>
      <c r="C247" s="460"/>
      <c r="D247" s="70"/>
      <c r="E247" s="70"/>
      <c r="F247" s="70"/>
      <c r="G247" s="70"/>
      <c r="H247" s="70"/>
      <c r="I247" s="70"/>
      <c r="J247" s="70"/>
      <c r="K247" s="70"/>
      <c r="L247" s="70"/>
      <c r="M247" s="480"/>
      <c r="N247" s="1"/>
    </row>
    <row r="248" customFormat="false" ht="12.75" hidden="false" customHeight="true" outlineLevel="0" collapsed="false">
      <c r="A248" s="478"/>
      <c r="B248" s="482"/>
      <c r="C248" s="460"/>
      <c r="D248" s="70"/>
      <c r="E248" s="70"/>
      <c r="F248" s="70"/>
      <c r="G248" s="70"/>
      <c r="H248" s="70"/>
      <c r="I248" s="70"/>
      <c r="J248" s="70"/>
      <c r="K248" s="70"/>
      <c r="L248" s="70"/>
      <c r="M248" s="480"/>
      <c r="N248" s="1"/>
    </row>
    <row r="249" customFormat="false" ht="12.75" hidden="false" customHeight="true" outlineLevel="0" collapsed="false">
      <c r="A249" s="478"/>
      <c r="B249" s="482"/>
      <c r="C249" s="460"/>
      <c r="D249" s="70"/>
      <c r="E249" s="70"/>
      <c r="F249" s="70"/>
      <c r="G249" s="70"/>
      <c r="H249" s="70"/>
      <c r="I249" s="70"/>
      <c r="J249" s="70"/>
      <c r="K249" s="70"/>
      <c r="L249" s="70"/>
      <c r="M249" s="480"/>
      <c r="N249" s="1"/>
    </row>
    <row r="250" customFormat="false" ht="12.75" hidden="false" customHeight="true" outlineLevel="0" collapsed="false">
      <c r="A250" s="478"/>
      <c r="B250" s="483"/>
      <c r="C250" s="460"/>
      <c r="D250" s="70"/>
      <c r="E250" s="70"/>
      <c r="F250" s="70"/>
      <c r="G250" s="70"/>
      <c r="H250" s="70"/>
      <c r="I250" s="70"/>
      <c r="J250" s="70"/>
      <c r="K250" s="70"/>
      <c r="L250" s="467" t="s">
        <v>272</v>
      </c>
      <c r="M250" s="484" t="n">
        <f aca="false">SUM(M227:M249)</f>
        <v>0</v>
      </c>
      <c r="N250" s="1"/>
    </row>
    <row r="251" customFormat="false" ht="12.75" hidden="false" customHeight="true" outlineLevel="0" collapsed="false">
      <c r="A251" s="430"/>
      <c r="B251" s="432"/>
      <c r="C251" s="432"/>
      <c r="D251" s="432"/>
      <c r="E251" s="432"/>
      <c r="F251" s="432"/>
      <c r="G251" s="432"/>
      <c r="H251" s="432"/>
      <c r="I251" s="432"/>
      <c r="J251" s="432"/>
      <c r="K251" s="432"/>
      <c r="L251" s="432"/>
      <c r="M251" s="434"/>
      <c r="N251" s="1"/>
    </row>
    <row r="252" customFormat="false" ht="12.75" hidden="false" customHeight="true" outlineLevel="0" collapsed="false"/>
    <row r="253" customFormat="false" ht="12.75" hidden="false" customHeight="true" outlineLevel="0" collapsed="false"/>
    <row r="254" customFormat="false" ht="12.75" hidden="false" customHeight="true" outlineLevel="0" collapsed="false">
      <c r="D254" s="1"/>
      <c r="E254" s="1"/>
      <c r="F254" s="1"/>
      <c r="G254" s="213"/>
      <c r="H254" s="213"/>
    </row>
    <row r="255" customFormat="false" ht="12.75" hidden="false" customHeight="true" outlineLevel="0" collapsed="false">
      <c r="A255" s="485" t="s">
        <v>273</v>
      </c>
      <c r="B255" s="486"/>
      <c r="C255" s="486"/>
      <c r="D255" s="486"/>
      <c r="E255" s="486"/>
      <c r="F255" s="487"/>
      <c r="G255" s="213"/>
      <c r="H255" s="213"/>
      <c r="I255" s="213"/>
      <c r="J255" s="213"/>
      <c r="K255" s="213"/>
      <c r="L255" s="213"/>
      <c r="M255" s="213"/>
      <c r="N255" s="213"/>
      <c r="O255" s="213"/>
    </row>
    <row r="256" customFormat="false" ht="12.75" hidden="false" customHeight="true" outlineLevel="0" collapsed="false">
      <c r="A256" s="488" t="s">
        <v>274</v>
      </c>
      <c r="B256" s="489" t="s">
        <v>265</v>
      </c>
      <c r="C256" s="490" t="s">
        <v>270</v>
      </c>
      <c r="D256" s="491" t="s">
        <v>271</v>
      </c>
      <c r="E256" s="491"/>
      <c r="F256" s="492" t="s">
        <v>264</v>
      </c>
      <c r="G256" s="493"/>
      <c r="H256" s="493"/>
      <c r="I256" s="213"/>
      <c r="J256" s="213"/>
      <c r="K256" s="213"/>
      <c r="L256" s="213"/>
      <c r="M256" s="213"/>
      <c r="N256" s="213"/>
      <c r="O256" s="213"/>
    </row>
    <row r="257" customFormat="false" ht="12.75" hidden="false" customHeight="true" outlineLevel="0" collapsed="false">
      <c r="A257" s="494"/>
      <c r="B257" s="165"/>
      <c r="C257" s="495"/>
      <c r="D257" s="70"/>
      <c r="E257" s="496"/>
      <c r="F257" s="497"/>
      <c r="G257" s="493"/>
      <c r="H257" s="493"/>
      <c r="I257" s="493"/>
      <c r="J257" s="493"/>
      <c r="K257" s="493"/>
      <c r="L257" s="493"/>
      <c r="M257" s="493"/>
      <c r="N257" s="493"/>
      <c r="O257" s="493"/>
    </row>
    <row r="258" customFormat="false" ht="12.75" hidden="false" customHeight="true" outlineLevel="0" collapsed="false">
      <c r="A258" s="494"/>
      <c r="B258" s="165"/>
      <c r="C258" s="213"/>
      <c r="D258" s="246"/>
      <c r="E258" s="496"/>
      <c r="F258" s="498"/>
      <c r="G258" s="213"/>
      <c r="H258" s="213"/>
      <c r="I258" s="493"/>
      <c r="J258" s="493"/>
      <c r="K258" s="493"/>
      <c r="L258" s="493"/>
      <c r="M258" s="493"/>
      <c r="N258" s="493"/>
      <c r="O258" s="493"/>
    </row>
    <row r="259" customFormat="false" ht="12.75" hidden="false" customHeight="true" outlineLevel="0" collapsed="false">
      <c r="A259" s="494"/>
      <c r="B259" s="165"/>
      <c r="C259" s="213"/>
      <c r="D259" s="246"/>
      <c r="E259" s="496"/>
      <c r="F259" s="499"/>
      <c r="G259" s="213"/>
      <c r="H259" s="213"/>
      <c r="I259" s="213"/>
      <c r="J259" s="213"/>
      <c r="K259" s="213"/>
      <c r="L259" s="213"/>
      <c r="M259" s="213"/>
      <c r="N259" s="213"/>
      <c r="O259" s="213"/>
    </row>
    <row r="260" customFormat="false" ht="12.75" hidden="false" customHeight="true" outlineLevel="0" collapsed="false">
      <c r="A260" s="494"/>
      <c r="B260" s="165"/>
      <c r="C260" s="213"/>
      <c r="D260" s="246"/>
      <c r="E260" s="496"/>
      <c r="F260" s="499"/>
      <c r="G260" s="213"/>
      <c r="H260" s="213"/>
      <c r="I260" s="213"/>
      <c r="J260" s="213"/>
      <c r="K260" s="213"/>
      <c r="L260" s="213"/>
      <c r="M260" s="213"/>
      <c r="N260" s="213"/>
      <c r="O260" s="213"/>
    </row>
    <row r="261" customFormat="false" ht="12.75" hidden="false" customHeight="true" outlineLevel="0" collapsed="false">
      <c r="A261" s="494"/>
      <c r="B261" s="165"/>
      <c r="C261" s="213"/>
      <c r="D261" s="246"/>
      <c r="E261" s="496"/>
      <c r="F261" s="499"/>
      <c r="G261" s="213"/>
      <c r="H261" s="213"/>
      <c r="I261" s="213"/>
      <c r="J261" s="213"/>
      <c r="K261" s="213"/>
      <c r="L261" s="213"/>
      <c r="M261" s="213"/>
      <c r="N261" s="213"/>
      <c r="O261" s="213"/>
    </row>
    <row r="262" customFormat="false" ht="12.75" hidden="false" customHeight="true" outlineLevel="0" collapsed="false">
      <c r="A262" s="494"/>
      <c r="B262" s="165"/>
      <c r="C262" s="213"/>
      <c r="D262" s="246"/>
      <c r="E262" s="496"/>
      <c r="F262" s="499"/>
      <c r="G262" s="213"/>
      <c r="H262" s="213"/>
      <c r="I262" s="213"/>
      <c r="J262" s="213"/>
      <c r="K262" s="213"/>
      <c r="L262" s="213"/>
      <c r="M262" s="213"/>
      <c r="N262" s="213"/>
      <c r="O262" s="213"/>
    </row>
    <row r="263" customFormat="false" ht="12.75" hidden="false" customHeight="true" outlineLevel="0" collapsed="false">
      <c r="A263" s="494"/>
      <c r="B263" s="165"/>
      <c r="C263" s="213"/>
      <c r="D263" s="246"/>
      <c r="E263" s="496"/>
      <c r="F263" s="499"/>
      <c r="G263" s="213"/>
      <c r="H263" s="213"/>
      <c r="I263" s="213"/>
      <c r="J263" s="213"/>
      <c r="K263" s="213"/>
      <c r="L263" s="213"/>
      <c r="M263" s="213"/>
      <c r="N263" s="213"/>
      <c r="O263" s="213"/>
    </row>
    <row r="264" customFormat="false" ht="12.75" hidden="false" customHeight="true" outlineLevel="0" collapsed="false">
      <c r="A264" s="494"/>
      <c r="B264" s="165"/>
      <c r="C264" s="213"/>
      <c r="D264" s="246"/>
      <c r="E264" s="496"/>
      <c r="F264" s="499"/>
      <c r="G264" s="213"/>
      <c r="H264" s="213"/>
      <c r="I264" s="213"/>
      <c r="J264" s="213"/>
      <c r="K264" s="213"/>
      <c r="L264" s="213"/>
      <c r="M264" s="213"/>
      <c r="N264" s="213"/>
      <c r="O264" s="213"/>
    </row>
    <row r="265" customFormat="false" ht="12.75" hidden="false" customHeight="true" outlineLevel="0" collapsed="false">
      <c r="A265" s="494"/>
      <c r="B265" s="165"/>
      <c r="C265" s="213"/>
      <c r="D265" s="246"/>
      <c r="E265" s="496"/>
      <c r="F265" s="499"/>
      <c r="G265" s="213"/>
      <c r="H265" s="213"/>
      <c r="I265" s="213"/>
      <c r="J265" s="213"/>
      <c r="K265" s="213"/>
      <c r="L265" s="213"/>
      <c r="M265" s="213"/>
      <c r="N265" s="213"/>
      <c r="O265" s="213"/>
    </row>
    <row r="266" customFormat="false" ht="12.75" hidden="false" customHeight="true" outlineLevel="0" collapsed="false">
      <c r="A266" s="494"/>
      <c r="B266" s="165"/>
      <c r="C266" s="213"/>
      <c r="D266" s="246"/>
      <c r="E266" s="496"/>
      <c r="F266" s="499"/>
      <c r="G266" s="213"/>
      <c r="H266" s="213"/>
      <c r="I266" s="213"/>
      <c r="J266" s="213"/>
      <c r="K266" s="213"/>
      <c r="L266" s="213"/>
      <c r="M266" s="213"/>
      <c r="N266" s="213"/>
      <c r="O266" s="213"/>
    </row>
    <row r="267" customFormat="false" ht="12.75" hidden="false" customHeight="true" outlineLevel="0" collapsed="false">
      <c r="A267" s="494"/>
      <c r="B267" s="165"/>
      <c r="C267" s="213"/>
      <c r="D267" s="246"/>
      <c r="E267" s="496"/>
      <c r="F267" s="499"/>
      <c r="G267" s="213"/>
      <c r="H267" s="213"/>
      <c r="I267" s="213"/>
      <c r="J267" s="213"/>
      <c r="K267" s="213"/>
      <c r="L267" s="213"/>
      <c r="M267" s="213"/>
      <c r="N267" s="213"/>
      <c r="O267" s="213"/>
    </row>
    <row r="268" customFormat="false" ht="12.75" hidden="false" customHeight="true" outlineLevel="0" collapsed="false">
      <c r="A268" s="494"/>
      <c r="B268" s="165"/>
      <c r="C268" s="213"/>
      <c r="D268" s="246"/>
      <c r="E268" s="496"/>
      <c r="F268" s="499"/>
      <c r="G268" s="213"/>
      <c r="H268" s="213"/>
      <c r="I268" s="213"/>
      <c r="J268" s="213"/>
      <c r="K268" s="213"/>
      <c r="L268" s="213"/>
      <c r="M268" s="213"/>
      <c r="N268" s="213"/>
      <c r="O268" s="213"/>
    </row>
    <row r="269" customFormat="false" ht="12.75" hidden="false" customHeight="true" outlineLevel="0" collapsed="false">
      <c r="A269" s="494"/>
      <c r="B269" s="165"/>
      <c r="C269" s="213"/>
      <c r="D269" s="246"/>
      <c r="E269" s="496"/>
      <c r="F269" s="499"/>
      <c r="G269" s="213"/>
      <c r="H269" s="213"/>
      <c r="I269" s="213"/>
      <c r="J269" s="213"/>
      <c r="K269" s="213"/>
      <c r="L269" s="213"/>
      <c r="M269" s="213"/>
      <c r="N269" s="213"/>
      <c r="O269" s="213"/>
    </row>
    <row r="270" customFormat="false" ht="12.75" hidden="false" customHeight="true" outlineLevel="0" collapsed="false">
      <c r="A270" s="494"/>
      <c r="B270" s="165"/>
      <c r="C270" s="213"/>
      <c r="D270" s="246"/>
      <c r="E270" s="496"/>
      <c r="F270" s="499"/>
      <c r="G270" s="213"/>
      <c r="H270" s="213"/>
      <c r="I270" s="213"/>
      <c r="J270" s="213"/>
      <c r="K270" s="213"/>
      <c r="L270" s="213"/>
      <c r="M270" s="213"/>
      <c r="N270" s="213"/>
      <c r="O270" s="213"/>
    </row>
    <row r="271" customFormat="false" ht="12.75" hidden="false" customHeight="true" outlineLevel="0" collapsed="false">
      <c r="A271" s="494"/>
      <c r="B271" s="165"/>
      <c r="C271" s="213"/>
      <c r="D271" s="246"/>
      <c r="E271" s="496"/>
      <c r="F271" s="499"/>
      <c r="G271" s="213"/>
      <c r="H271" s="213"/>
      <c r="I271" s="213"/>
      <c r="J271" s="213"/>
      <c r="K271" s="213"/>
      <c r="L271" s="213"/>
      <c r="M271" s="213"/>
      <c r="N271" s="213"/>
      <c r="O271" s="213"/>
    </row>
    <row r="272" customFormat="false" ht="12.75" hidden="false" customHeight="true" outlineLevel="0" collapsed="false">
      <c r="A272" s="494"/>
      <c r="B272" s="165"/>
      <c r="C272" s="213"/>
      <c r="D272" s="246"/>
      <c r="E272" s="496"/>
      <c r="F272" s="499"/>
      <c r="G272" s="213"/>
      <c r="H272" s="213"/>
      <c r="I272" s="213"/>
      <c r="J272" s="213"/>
      <c r="K272" s="213"/>
      <c r="L272" s="213"/>
      <c r="M272" s="213"/>
      <c r="N272" s="213"/>
      <c r="O272" s="213"/>
    </row>
    <row r="273" customFormat="false" ht="12.75" hidden="false" customHeight="true" outlineLevel="0" collapsed="false">
      <c r="A273" s="494"/>
      <c r="B273" s="165"/>
      <c r="C273" s="213"/>
      <c r="D273" s="246"/>
      <c r="E273" s="496"/>
      <c r="F273" s="499"/>
      <c r="G273" s="213"/>
      <c r="H273" s="213"/>
      <c r="I273" s="213"/>
      <c r="J273" s="213"/>
      <c r="K273" s="213"/>
      <c r="L273" s="213"/>
      <c r="M273" s="213"/>
      <c r="N273" s="213"/>
      <c r="O273" s="213"/>
    </row>
    <row r="274" customFormat="false" ht="12.75" hidden="false" customHeight="true" outlineLevel="0" collapsed="false">
      <c r="A274" s="494"/>
      <c r="B274" s="165"/>
      <c r="C274" s="213"/>
      <c r="D274" s="246"/>
      <c r="E274" s="496"/>
      <c r="F274" s="499"/>
      <c r="G274" s="213"/>
      <c r="H274" s="213"/>
      <c r="I274" s="213"/>
      <c r="J274" s="213"/>
      <c r="K274" s="213"/>
      <c r="L274" s="213"/>
      <c r="M274" s="213"/>
      <c r="N274" s="213"/>
      <c r="O274" s="213"/>
    </row>
    <row r="275" customFormat="false" ht="12.75" hidden="false" customHeight="true" outlineLevel="0" collapsed="false">
      <c r="A275" s="494"/>
      <c r="B275" s="165"/>
      <c r="C275" s="213"/>
      <c r="D275" s="213"/>
      <c r="E275" s="467" t="s">
        <v>275</v>
      </c>
      <c r="F275" s="500" t="n">
        <f aca="false">SUM(F257:F274)</f>
        <v>0</v>
      </c>
      <c r="G275" s="213"/>
      <c r="H275" s="213"/>
      <c r="I275" s="213"/>
      <c r="J275" s="213"/>
      <c r="K275" s="213"/>
      <c r="L275" s="213"/>
      <c r="M275" s="213"/>
      <c r="N275" s="213"/>
      <c r="O275" s="213"/>
    </row>
    <row r="276" customFormat="false" ht="12.75" hidden="false" customHeight="true" outlineLevel="0" collapsed="false">
      <c r="A276" s="501"/>
      <c r="B276" s="502"/>
      <c r="C276" s="503"/>
      <c r="D276" s="503"/>
      <c r="E276" s="504"/>
      <c r="F276" s="505"/>
      <c r="I276" s="213"/>
      <c r="J276" s="213"/>
      <c r="K276" s="213"/>
      <c r="L276" s="213"/>
      <c r="M276" s="213"/>
      <c r="N276" s="213"/>
      <c r="O276" s="213"/>
    </row>
    <row r="277" customFormat="false" ht="12.75" hidden="false" customHeight="true" outlineLevel="0" collapsed="false"/>
  </sheetData>
  <mergeCells count="11">
    <mergeCell ref="G6:H6"/>
    <mergeCell ref="F14:I14"/>
    <mergeCell ref="F34:G34"/>
    <mergeCell ref="A67:B67"/>
    <mergeCell ref="A120:B120"/>
    <mergeCell ref="C131:D131"/>
    <mergeCell ref="E131:G131"/>
    <mergeCell ref="D185:J185"/>
    <mergeCell ref="E186:I186"/>
    <mergeCell ref="D226:L226"/>
    <mergeCell ref="D256:E256"/>
  </mergeCells>
  <printOptions headings="false" gridLines="false" gridLinesSet="true" horizontalCentered="false" verticalCentered="true"/>
  <pageMargins left="0.747916666666667" right="0.25" top="0.25" bottom="0.4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&amp;LECT&amp;CPage &amp;P&amp;R&amp;D</oddFooter>
  </headerFooter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77"/>
  <sheetViews>
    <sheetView showFormulas="false" showGridLines="false" showRowColHeaders="true" showZeros="true" rightToLeft="false" tabSelected="false" showOutlineSymbols="true" defaultGridColor="true" view="normal" topLeftCell="A136" colorId="64" zoomScale="80" zoomScaleNormal="80" zoomScalePageLayoutView="100" workbookViewId="0">
      <pane xSplit="2" ySplit="0" topLeftCell="C1" activePane="topRight" state="frozen"/>
      <selection pane="topLeft" activeCell="A136" activeCellId="0" sqref="A136"/>
      <selection pane="topRight" activeCell="C172" activeCellId="0" sqref="C172:G172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49" width="25.41"/>
    <col collapsed="false" customWidth="true" hidden="false" outlineLevel="0" max="2" min="2" style="49" width="17.28"/>
    <col collapsed="false" customWidth="true" hidden="false" outlineLevel="0" max="3" min="3" style="49" width="14.41"/>
    <col collapsed="false" customWidth="true" hidden="false" outlineLevel="0" max="4" min="4" style="49" width="14.85"/>
    <col collapsed="false" customWidth="true" hidden="false" outlineLevel="0" max="5" min="5" style="49" width="17.28"/>
    <col collapsed="false" customWidth="true" hidden="false" outlineLevel="0" max="6" min="6" style="49" width="19.85"/>
    <col collapsed="false" customWidth="true" hidden="false" outlineLevel="0" max="7" min="7" style="49" width="16.99"/>
    <col collapsed="false" customWidth="true" hidden="false" outlineLevel="0" max="8" min="8" style="49" width="16.7"/>
    <col collapsed="false" customWidth="true" hidden="false" outlineLevel="0" max="9" min="9" style="49" width="19.85"/>
    <col collapsed="false" customWidth="true" hidden="false" outlineLevel="0" max="10" min="10" style="49" width="14.85"/>
    <col collapsed="false" customWidth="true" hidden="false" outlineLevel="0" max="11" min="11" style="49" width="16.84"/>
    <col collapsed="false" customWidth="true" hidden="false" outlineLevel="0" max="12" min="12" style="49" width="14.85"/>
    <col collapsed="false" customWidth="true" hidden="false" outlineLevel="0" max="13" min="13" style="49" width="15.28"/>
    <col collapsed="false" customWidth="true" hidden="false" outlineLevel="0" max="18" min="14" style="49" width="14.85"/>
    <col collapsed="false" customWidth="true" hidden="false" outlineLevel="0" max="19" min="19" style="49" width="20.85"/>
    <col collapsed="false" customWidth="true" hidden="false" outlineLevel="0" max="24" min="20" style="49" width="14.85"/>
    <col collapsed="false" customWidth="true" hidden="false" outlineLevel="0" max="25" min="25" style="49" width="15.41"/>
    <col collapsed="false" customWidth="true" hidden="false" outlineLevel="0" max="34" min="26" style="49" width="14.85"/>
    <col collapsed="false" customWidth="true" hidden="false" outlineLevel="0" max="35" min="35" style="49" width="13.85"/>
    <col collapsed="false" customWidth="true" hidden="false" outlineLevel="0" max="36" min="36" style="49" width="15.13"/>
    <col collapsed="false" customWidth="true" hidden="false" outlineLevel="0" max="37" min="37" style="49" width="16.13"/>
    <col collapsed="false" customWidth="true" hidden="false" outlineLevel="0" max="38" min="38" style="49" width="14.56"/>
    <col collapsed="false" customWidth="true" hidden="false" outlineLevel="0" max="39" min="39" style="49" width="11.99"/>
    <col collapsed="false" customWidth="true" hidden="false" outlineLevel="0" max="40" min="40" style="49" width="13.28"/>
    <col collapsed="false" customWidth="true" hidden="false" outlineLevel="0" max="41" min="41" style="49" width="11.56"/>
    <col collapsed="false" customWidth="true" hidden="false" outlineLevel="0" max="42" min="42" style="49" width="14.56"/>
    <col collapsed="false" customWidth="false" hidden="false" outlineLevel="0" max="257" min="43" style="49" width="9.14"/>
  </cols>
  <sheetData>
    <row r="1" customFormat="false" ht="18" hidden="false" customHeight="true" outlineLevel="0" collapsed="false">
      <c r="B1" s="120"/>
      <c r="C1" s="121"/>
      <c r="D1" s="122"/>
      <c r="E1" s="1" t="s">
        <v>102</v>
      </c>
      <c r="F1" s="1"/>
      <c r="G1" s="1"/>
      <c r="H1" s="1"/>
      <c r="I1" s="1"/>
      <c r="J1" s="1"/>
      <c r="K1" s="1"/>
      <c r="L1" s="1"/>
      <c r="M1" s="1"/>
      <c r="N1" s="1"/>
      <c r="O1" s="1"/>
      <c r="P1" s="1"/>
    </row>
    <row r="2" customFormat="false" ht="12.75" hidden="false" customHeight="true" outlineLevel="0" collapsed="false">
      <c r="A2" s="123" t="s">
        <v>103</v>
      </c>
      <c r="B2" s="124"/>
      <c r="D2" s="125"/>
      <c r="E2" s="98" t="s">
        <v>104</v>
      </c>
      <c r="F2" s="1"/>
      <c r="G2" s="1"/>
      <c r="H2" s="1"/>
      <c r="I2" s="1"/>
      <c r="J2" s="1"/>
      <c r="K2" s="1"/>
      <c r="L2" s="1"/>
      <c r="M2" s="1"/>
      <c r="N2" s="1"/>
      <c r="O2" s="1"/>
      <c r="P2" s="1"/>
      <c r="S2" s="1"/>
      <c r="T2" s="1"/>
      <c r="U2" s="1"/>
    </row>
    <row r="3" customFormat="false" ht="12.75" hidden="false" customHeight="true" outlineLevel="0" collapsed="false">
      <c r="A3" s="126" t="s">
        <v>105</v>
      </c>
      <c r="B3" s="127" t="s">
        <v>88</v>
      </c>
      <c r="C3" s="124"/>
      <c r="D3" s="128"/>
      <c r="E3" s="1" t="s">
        <v>107</v>
      </c>
      <c r="F3" s="1"/>
      <c r="G3" s="1"/>
      <c r="H3" s="1"/>
      <c r="I3" s="1"/>
      <c r="J3" s="1"/>
      <c r="K3" s="1"/>
      <c r="L3" s="1"/>
      <c r="M3" s="1"/>
      <c r="N3" s="1"/>
      <c r="O3" s="1"/>
      <c r="P3" s="1"/>
      <c r="S3" s="1"/>
      <c r="T3" s="1"/>
      <c r="U3" s="1"/>
    </row>
    <row r="4" customFormat="false" ht="12.75" hidden="false" customHeight="true" outlineLevel="0" collapsed="false">
      <c r="A4" s="126" t="s">
        <v>108</v>
      </c>
      <c r="B4" s="129" t="n">
        <f aca="false">Associated!B4</f>
        <v>37591</v>
      </c>
      <c r="D4" s="130"/>
      <c r="E4" s="1" t="s">
        <v>109</v>
      </c>
      <c r="F4" s="1"/>
      <c r="G4" s="1"/>
      <c r="H4" s="1"/>
      <c r="I4" s="1"/>
      <c r="J4" s="131"/>
      <c r="K4" s="1"/>
      <c r="L4" s="1"/>
      <c r="M4" s="1"/>
      <c r="N4" s="1"/>
      <c r="O4" s="1"/>
      <c r="P4" s="1"/>
      <c r="S4" s="1"/>
      <c r="T4" s="1"/>
      <c r="U4" s="1"/>
    </row>
    <row r="5" customFormat="false" ht="12.75" hidden="false" customHeight="true" outlineLevel="0" collapsed="false">
      <c r="A5" s="126" t="s">
        <v>110</v>
      </c>
      <c r="B5" s="132" t="n">
        <f aca="false">Associated!B5</f>
        <v>37621</v>
      </c>
      <c r="C5" s="133"/>
      <c r="J5" s="134"/>
      <c r="K5" s="1"/>
      <c r="S5" s="135"/>
      <c r="T5" s="135"/>
      <c r="U5" s="135"/>
      <c r="V5" s="135"/>
      <c r="W5" s="135"/>
      <c r="X5" s="135"/>
      <c r="Y5" s="135"/>
      <c r="Z5" s="135"/>
      <c r="AA5" s="135"/>
      <c r="AB5" s="135"/>
      <c r="AC5" s="136"/>
      <c r="AD5" s="136"/>
      <c r="AE5" s="136"/>
      <c r="AF5" s="136"/>
      <c r="AG5" s="136"/>
      <c r="AH5" s="136"/>
      <c r="AI5" s="136"/>
      <c r="AJ5" s="136"/>
    </row>
    <row r="6" customFormat="false" ht="12.75" hidden="false" customHeight="true" outlineLevel="0" collapsed="false">
      <c r="A6" s="137"/>
      <c r="B6" s="138"/>
      <c r="C6" s="133"/>
      <c r="D6" s="139" t="s">
        <v>111</v>
      </c>
      <c r="E6" s="1"/>
      <c r="F6" s="140" t="s">
        <v>112</v>
      </c>
      <c r="G6" s="141" t="s">
        <v>113</v>
      </c>
      <c r="H6" s="141"/>
      <c r="I6" s="142" t="s">
        <v>114</v>
      </c>
      <c r="J6" s="143"/>
      <c r="K6" s="1"/>
      <c r="L6" s="1"/>
      <c r="M6" s="1"/>
      <c r="N6" s="144" t="s">
        <v>115</v>
      </c>
      <c r="O6" s="144" t="s">
        <v>116</v>
      </c>
      <c r="P6" s="144" t="s">
        <v>117</v>
      </c>
      <c r="Q6" s="1"/>
      <c r="R6" s="1"/>
      <c r="S6" s="145"/>
      <c r="T6" s="146" t="s">
        <v>118</v>
      </c>
      <c r="U6" s="146" t="s">
        <v>118</v>
      </c>
      <c r="V6" s="147" t="s">
        <v>119</v>
      </c>
      <c r="W6" s="147" t="s">
        <v>120</v>
      </c>
      <c r="X6" s="147" t="s">
        <v>121</v>
      </c>
      <c r="Y6" s="147" t="s">
        <v>122</v>
      </c>
      <c r="Z6" s="147" t="s">
        <v>123</v>
      </c>
      <c r="AA6" s="147" t="s">
        <v>124</v>
      </c>
      <c r="AB6" s="147" t="s">
        <v>80</v>
      </c>
      <c r="AC6" s="147" t="s">
        <v>80</v>
      </c>
      <c r="AD6" s="147" t="s">
        <v>125</v>
      </c>
      <c r="AE6" s="147" t="s">
        <v>41</v>
      </c>
      <c r="AF6" s="147" t="s">
        <v>126</v>
      </c>
      <c r="AG6" s="147" t="s">
        <v>127</v>
      </c>
      <c r="AH6" s="147" t="s">
        <v>126</v>
      </c>
      <c r="AI6" s="147" t="s">
        <v>127</v>
      </c>
      <c r="AJ6" s="147" t="s">
        <v>128</v>
      </c>
    </row>
    <row r="7" customFormat="false" ht="12.75" hidden="false" customHeight="true" outlineLevel="0" collapsed="false">
      <c r="A7" s="148" t="s">
        <v>129</v>
      </c>
      <c r="C7" s="1"/>
      <c r="D7" s="149" t="s">
        <v>130</v>
      </c>
      <c r="E7" s="28" t="s">
        <v>131</v>
      </c>
      <c r="F7" s="150"/>
      <c r="G7" s="151" t="s">
        <v>126</v>
      </c>
      <c r="H7" s="152" t="s">
        <v>127</v>
      </c>
      <c r="I7" s="153" t="s">
        <v>126</v>
      </c>
      <c r="J7" s="154" t="s">
        <v>132</v>
      </c>
      <c r="K7" s="1"/>
      <c r="L7" s="1"/>
      <c r="M7" s="1"/>
      <c r="N7" s="144" t="s">
        <v>133</v>
      </c>
      <c r="O7" s="155"/>
      <c r="P7" s="155"/>
      <c r="Q7" s="1"/>
      <c r="R7" s="1"/>
      <c r="S7" s="156"/>
      <c r="T7" s="157" t="s">
        <v>134</v>
      </c>
      <c r="U7" s="157" t="s">
        <v>135</v>
      </c>
      <c r="V7" s="157" t="s">
        <v>136</v>
      </c>
      <c r="W7" s="157" t="s">
        <v>136</v>
      </c>
      <c r="X7" s="157"/>
      <c r="Y7" s="157" t="s">
        <v>81</v>
      </c>
      <c r="Z7" s="157" t="s">
        <v>81</v>
      </c>
      <c r="AA7" s="157"/>
      <c r="AB7" s="157" t="s">
        <v>137</v>
      </c>
      <c r="AC7" s="157"/>
      <c r="AD7" s="157"/>
      <c r="AE7" s="157"/>
      <c r="AF7" s="157" t="s">
        <v>122</v>
      </c>
      <c r="AG7" s="157" t="s">
        <v>122</v>
      </c>
      <c r="AH7" s="157" t="s">
        <v>123</v>
      </c>
      <c r="AI7" s="157" t="s">
        <v>123</v>
      </c>
      <c r="AJ7" s="157" t="s">
        <v>138</v>
      </c>
    </row>
    <row r="8" customFormat="false" ht="12.75" hidden="false" customHeight="true" outlineLevel="0" collapsed="false">
      <c r="A8" s="49" t="s">
        <v>139</v>
      </c>
      <c r="C8" s="1"/>
      <c r="D8" s="158" t="n">
        <f aca="false">VLOOKUP($B$5,$S$8:$AG$38,2,0)+E8+E9+E10</f>
        <v>0</v>
      </c>
      <c r="E8" s="159"/>
      <c r="F8" s="160" t="s">
        <v>122</v>
      </c>
      <c r="G8" s="161" t="n">
        <f aca="false">VLOOKUP($B$5,$S$8:$AI$38,14,0)</f>
        <v>0</v>
      </c>
      <c r="H8" s="161" t="n">
        <f aca="false">VLOOKUP($B$5,$S$8:$AI$38,15,0)</f>
        <v>-1665145</v>
      </c>
      <c r="I8" s="162" t="n">
        <v>-1665145</v>
      </c>
      <c r="J8" s="163" t="n">
        <f aca="false">H8-I8</f>
        <v>0</v>
      </c>
      <c r="K8" s="1"/>
      <c r="L8" s="1"/>
      <c r="M8" s="1"/>
      <c r="N8" s="164" t="n">
        <v>-1665145</v>
      </c>
      <c r="O8" s="164" t="n">
        <f aca="false">D16-P16</f>
        <v>0</v>
      </c>
      <c r="P8" s="164"/>
      <c r="Q8" s="1"/>
      <c r="R8" s="1"/>
      <c r="S8" s="165" t="n">
        <f aca="false">B4</f>
        <v>37591</v>
      </c>
      <c r="T8" s="166"/>
      <c r="U8" s="166"/>
      <c r="V8" s="166"/>
      <c r="W8" s="166"/>
      <c r="X8" s="166"/>
      <c r="Y8" s="166"/>
      <c r="Z8" s="166"/>
      <c r="AA8" s="166"/>
      <c r="AB8" s="166"/>
      <c r="AC8" s="166"/>
      <c r="AD8" s="166"/>
      <c r="AE8" s="166"/>
      <c r="AF8" s="166"/>
      <c r="AG8" s="166"/>
      <c r="AH8" s="166"/>
      <c r="AI8" s="166"/>
      <c r="AJ8" s="166"/>
    </row>
    <row r="9" customFormat="false" ht="12.75" hidden="false" customHeight="true" outlineLevel="0" collapsed="false">
      <c r="A9" s="49" t="s">
        <v>140</v>
      </c>
      <c r="C9" s="1"/>
      <c r="D9" s="161" t="n">
        <f aca="false">VLOOKUP($B$5,$S$8:$AG$38,3,0)</f>
        <v>0</v>
      </c>
      <c r="E9" s="125"/>
      <c r="F9" s="160" t="s">
        <v>123</v>
      </c>
      <c r="G9" s="161" t="n">
        <f aca="false">VLOOKUP($B$5,$S$8:$AI$38,16,0)</f>
        <v>0</v>
      </c>
      <c r="H9" s="161" t="n">
        <f aca="false">VLOOKUP($B$5,$S$8:$AI$38,17,0)</f>
        <v>0</v>
      </c>
      <c r="I9" s="162" t="n">
        <v>0</v>
      </c>
      <c r="J9" s="163" t="n">
        <f aca="false">H9-I9</f>
        <v>0</v>
      </c>
      <c r="K9" s="1"/>
      <c r="L9" s="1"/>
      <c r="M9" s="1"/>
      <c r="N9" s="167" t="n">
        <v>0</v>
      </c>
      <c r="O9" s="168"/>
      <c r="P9" s="167"/>
      <c r="Q9" s="1"/>
      <c r="R9" s="1"/>
      <c r="S9" s="165" t="n">
        <f aca="false">+S8+1</f>
        <v>37592</v>
      </c>
      <c r="T9" s="166"/>
      <c r="U9" s="166"/>
      <c r="V9" s="166"/>
      <c r="W9" s="166"/>
      <c r="X9" s="166"/>
      <c r="Y9" s="166"/>
      <c r="Z9" s="166"/>
      <c r="AA9" s="166"/>
      <c r="AB9" s="166"/>
      <c r="AC9" s="166"/>
      <c r="AD9" s="166"/>
      <c r="AE9" s="166"/>
      <c r="AF9" s="166"/>
      <c r="AG9" s="166"/>
      <c r="AH9" s="166"/>
      <c r="AI9" s="166"/>
      <c r="AJ9" s="166"/>
    </row>
    <row r="10" customFormat="false" ht="12.75" hidden="false" customHeight="true" outlineLevel="0" collapsed="false">
      <c r="A10" s="49" t="s">
        <v>141</v>
      </c>
      <c r="C10" s="1"/>
      <c r="D10" s="169" t="n">
        <v>0</v>
      </c>
      <c r="E10" s="125"/>
      <c r="F10" s="160" t="s">
        <v>142</v>
      </c>
      <c r="G10" s="170" t="n">
        <f aca="false">SUM(G8:G9)</f>
        <v>0</v>
      </c>
      <c r="H10" s="171" t="n">
        <f aca="false">SUM(H8:H9)</f>
        <v>-1665145</v>
      </c>
      <c r="I10" s="171" t="n">
        <v>-1665145</v>
      </c>
      <c r="J10" s="172" t="n">
        <f aca="false">H10-I10</f>
        <v>0</v>
      </c>
      <c r="K10" s="1"/>
      <c r="L10" s="1"/>
      <c r="M10" s="1"/>
      <c r="N10" s="167" t="n">
        <v>0</v>
      </c>
      <c r="O10" s="168"/>
      <c r="P10" s="167"/>
      <c r="Q10" s="1"/>
      <c r="R10" s="1"/>
      <c r="S10" s="165" t="n">
        <f aca="false">+S9+1</f>
        <v>37593</v>
      </c>
      <c r="T10" s="166"/>
      <c r="U10" s="166"/>
      <c r="V10" s="166"/>
      <c r="W10" s="166"/>
      <c r="X10" s="166"/>
      <c r="Y10" s="166"/>
      <c r="Z10" s="166"/>
      <c r="AA10" s="166"/>
      <c r="AB10" s="166"/>
      <c r="AC10" s="166"/>
      <c r="AD10" s="166"/>
      <c r="AE10" s="166"/>
      <c r="AF10" s="166"/>
      <c r="AG10" s="166"/>
      <c r="AH10" s="166"/>
      <c r="AI10" s="166"/>
      <c r="AJ10" s="166"/>
    </row>
    <row r="11" customFormat="false" ht="12.75" hidden="false" customHeight="true" outlineLevel="0" collapsed="false">
      <c r="A11" s="49" t="s">
        <v>143</v>
      </c>
      <c r="D11" s="169" t="n">
        <v>0</v>
      </c>
      <c r="E11" s="1"/>
      <c r="F11" s="173"/>
      <c r="G11" s="174"/>
      <c r="H11" s="174"/>
      <c r="I11" s="174"/>
      <c r="J11" s="175"/>
      <c r="K11" s="1"/>
      <c r="L11" s="1"/>
      <c r="M11" s="1"/>
      <c r="N11" s="167" t="n">
        <v>0</v>
      </c>
      <c r="O11" s="168"/>
      <c r="P11" s="167"/>
      <c r="Q11" s="1"/>
      <c r="R11" s="1"/>
      <c r="S11" s="165" t="n">
        <f aca="false">+S10+1</f>
        <v>37594</v>
      </c>
      <c r="T11" s="166"/>
      <c r="U11" s="166"/>
      <c r="V11" s="166"/>
      <c r="W11" s="166"/>
      <c r="X11" s="166"/>
      <c r="Y11" s="166"/>
      <c r="Z11" s="166"/>
      <c r="AA11" s="166"/>
      <c r="AB11" s="166"/>
      <c r="AC11" s="166"/>
      <c r="AD11" s="166"/>
      <c r="AE11" s="166"/>
      <c r="AF11" s="166"/>
      <c r="AG11" s="166"/>
      <c r="AH11" s="166"/>
      <c r="AI11" s="166"/>
      <c r="AJ11" s="166"/>
    </row>
    <row r="12" customFormat="false" ht="12.75" hidden="false" customHeight="true" outlineLevel="0" collapsed="false">
      <c r="A12" s="49" t="s">
        <v>144</v>
      </c>
      <c r="D12" s="169" t="n">
        <v>0</v>
      </c>
      <c r="E12" s="1"/>
      <c r="F12" s="1"/>
      <c r="G12" s="1"/>
      <c r="H12" s="1"/>
      <c r="I12" s="1"/>
      <c r="J12" s="176"/>
      <c r="K12" s="1"/>
      <c r="L12" s="1"/>
      <c r="M12" s="1"/>
      <c r="N12" s="167" t="n">
        <v>0</v>
      </c>
      <c r="O12" s="168"/>
      <c r="P12" s="167"/>
      <c r="Q12" s="1"/>
      <c r="R12" s="1"/>
      <c r="S12" s="165" t="n">
        <f aca="false">+S11+1</f>
        <v>37595</v>
      </c>
      <c r="T12" s="166"/>
      <c r="U12" s="166"/>
      <c r="V12" s="166"/>
      <c r="W12" s="166"/>
      <c r="X12" s="166"/>
      <c r="Y12" s="166"/>
      <c r="Z12" s="166"/>
      <c r="AA12" s="166"/>
      <c r="AB12" s="166"/>
      <c r="AC12" s="166"/>
      <c r="AD12" s="166"/>
      <c r="AE12" s="166"/>
      <c r="AF12" s="166"/>
      <c r="AG12" s="166"/>
      <c r="AH12" s="166"/>
      <c r="AI12" s="166"/>
      <c r="AJ12" s="166"/>
    </row>
    <row r="13" customFormat="false" ht="12.75" hidden="false" customHeight="true" outlineLevel="0" collapsed="false">
      <c r="A13" s="49" t="s">
        <v>145</v>
      </c>
      <c r="D13" s="177" t="n">
        <v>0</v>
      </c>
      <c r="E13" s="1"/>
      <c r="F13" s="1"/>
      <c r="G13" s="1"/>
      <c r="H13" s="59"/>
      <c r="I13" s="1"/>
      <c r="J13" s="134"/>
      <c r="K13" s="1"/>
      <c r="L13" s="1"/>
      <c r="M13" s="1"/>
      <c r="N13" s="167" t="n">
        <v>0</v>
      </c>
      <c r="O13" s="168"/>
      <c r="P13" s="167"/>
      <c r="Q13" s="1"/>
      <c r="R13" s="1"/>
      <c r="S13" s="165" t="n">
        <f aca="false">+S12+1</f>
        <v>37596</v>
      </c>
      <c r="T13" s="166"/>
      <c r="U13" s="166"/>
      <c r="V13" s="166"/>
      <c r="W13" s="166"/>
      <c r="X13" s="166"/>
      <c r="Y13" s="166"/>
      <c r="Z13" s="166"/>
      <c r="AA13" s="166"/>
      <c r="AB13" s="166"/>
      <c r="AC13" s="166"/>
      <c r="AD13" s="166"/>
      <c r="AE13" s="166"/>
      <c r="AF13" s="166"/>
      <c r="AG13" s="166"/>
      <c r="AH13" s="166"/>
      <c r="AI13" s="166"/>
      <c r="AJ13" s="166"/>
    </row>
    <row r="14" customFormat="false" ht="12.75" hidden="false" customHeight="true" outlineLevel="0" collapsed="false">
      <c r="A14" s="49" t="s">
        <v>146</v>
      </c>
      <c r="D14" s="177" t="n">
        <f aca="false">+J220</f>
        <v>0</v>
      </c>
      <c r="E14" s="1"/>
      <c r="F14" s="178" t="s">
        <v>147</v>
      </c>
      <c r="G14" s="178"/>
      <c r="H14" s="178"/>
      <c r="I14" s="178"/>
      <c r="J14" s="134"/>
      <c r="K14" s="1"/>
      <c r="L14" s="1"/>
      <c r="M14" s="1"/>
      <c r="N14" s="167" t="n">
        <v>0</v>
      </c>
      <c r="O14" s="168"/>
      <c r="P14" s="167"/>
      <c r="Q14" s="1"/>
      <c r="R14" s="1"/>
      <c r="S14" s="165" t="n">
        <f aca="false">+S13+1</f>
        <v>37597</v>
      </c>
      <c r="T14" s="166"/>
      <c r="U14" s="166"/>
      <c r="V14" s="166"/>
      <c r="W14" s="166"/>
      <c r="X14" s="166"/>
      <c r="Y14" s="166"/>
      <c r="Z14" s="166"/>
      <c r="AA14" s="166"/>
      <c r="AB14" s="166"/>
      <c r="AC14" s="166"/>
      <c r="AD14" s="166"/>
      <c r="AE14" s="166"/>
      <c r="AF14" s="166"/>
      <c r="AG14" s="166"/>
      <c r="AH14" s="166"/>
      <c r="AI14" s="166"/>
      <c r="AJ14" s="166"/>
    </row>
    <row r="15" customFormat="false" ht="12.75" hidden="false" customHeight="true" outlineLevel="0" collapsed="false">
      <c r="A15" s="1"/>
      <c r="D15" s="177"/>
      <c r="F15" s="150"/>
      <c r="G15" s="179" t="s">
        <v>148</v>
      </c>
      <c r="H15" s="180"/>
      <c r="I15" s="181"/>
      <c r="J15" s="176"/>
      <c r="K15" s="1"/>
      <c r="L15" s="1"/>
      <c r="M15" s="1"/>
      <c r="N15" s="167"/>
      <c r="O15" s="168"/>
      <c r="P15" s="167"/>
      <c r="Q15" s="1"/>
      <c r="R15" s="1"/>
      <c r="S15" s="165" t="n">
        <f aca="false">+S14+1</f>
        <v>37598</v>
      </c>
      <c r="T15" s="166"/>
      <c r="U15" s="166"/>
      <c r="V15" s="166"/>
      <c r="W15" s="166"/>
      <c r="X15" s="166"/>
      <c r="Y15" s="166"/>
      <c r="Z15" s="166"/>
      <c r="AA15" s="166"/>
      <c r="AB15" s="166"/>
      <c r="AC15" s="166"/>
      <c r="AD15" s="166"/>
      <c r="AE15" s="166"/>
      <c r="AF15" s="166"/>
      <c r="AG15" s="166"/>
      <c r="AH15" s="166"/>
      <c r="AI15" s="166"/>
      <c r="AJ15" s="166"/>
    </row>
    <row r="16" customFormat="false" ht="12.75" hidden="false" customHeight="true" outlineLevel="0" collapsed="false">
      <c r="A16" s="155" t="s">
        <v>17</v>
      </c>
      <c r="D16" s="182" t="n">
        <f aca="false">SUM(D8:D15)</f>
        <v>0</v>
      </c>
      <c r="E16" s="1"/>
      <c r="F16" s="183" t="s">
        <v>149</v>
      </c>
      <c r="G16" s="184" t="s">
        <v>150</v>
      </c>
      <c r="H16" s="185" t="s">
        <v>151</v>
      </c>
      <c r="I16" s="186" t="s">
        <v>142</v>
      </c>
      <c r="J16" s="176"/>
      <c r="K16" s="1"/>
      <c r="L16" s="1"/>
      <c r="M16" s="1"/>
      <c r="N16" s="182" t="n">
        <v>-1665145</v>
      </c>
      <c r="O16" s="182" t="n">
        <f aca="false">SUM(O8:O14)</f>
        <v>0</v>
      </c>
      <c r="P16" s="182"/>
      <c r="Q16" s="1"/>
      <c r="R16" s="1"/>
      <c r="S16" s="165" t="n">
        <f aca="false">+S15+1</f>
        <v>37599</v>
      </c>
      <c r="T16" s="166"/>
      <c r="U16" s="166"/>
      <c r="V16" s="166"/>
      <c r="W16" s="166"/>
      <c r="X16" s="166"/>
      <c r="Y16" s="166"/>
      <c r="Z16" s="166"/>
      <c r="AA16" s="166"/>
      <c r="AB16" s="166"/>
      <c r="AC16" s="166"/>
      <c r="AD16" s="166"/>
      <c r="AE16" s="166"/>
      <c r="AF16" s="166"/>
      <c r="AG16" s="166"/>
      <c r="AH16" s="166"/>
      <c r="AI16" s="166"/>
      <c r="AJ16" s="166"/>
    </row>
    <row r="17" customFormat="false" ht="12.75" hidden="false" customHeight="true" outlineLevel="0" collapsed="false">
      <c r="A17" s="1"/>
      <c r="D17" s="1"/>
      <c r="E17" s="1"/>
      <c r="F17" s="187"/>
      <c r="G17" s="188"/>
      <c r="H17" s="189"/>
      <c r="I17" s="190"/>
      <c r="J17" s="176"/>
      <c r="K17" s="1"/>
      <c r="L17" s="1"/>
      <c r="M17" s="1"/>
      <c r="N17" s="1"/>
      <c r="P17" s="1"/>
      <c r="Q17" s="1"/>
      <c r="R17" s="1"/>
      <c r="S17" s="165" t="n">
        <f aca="false">+S16+1</f>
        <v>37600</v>
      </c>
    </row>
    <row r="18" customFormat="false" ht="12.75" hidden="false" customHeight="true" outlineLevel="0" collapsed="false">
      <c r="A18" s="148" t="s">
        <v>152</v>
      </c>
      <c r="D18" s="136"/>
      <c r="E18" s="1"/>
      <c r="F18" s="191" t="s">
        <v>153</v>
      </c>
      <c r="G18" s="192" t="n">
        <v>1</v>
      </c>
      <c r="H18" s="161" t="n">
        <f aca="false">VLOOKUP($B$5,$S$8:$AG$38,6,0)</f>
        <v>0</v>
      </c>
      <c r="I18" s="193" t="n">
        <f aca="false">H18*G18</f>
        <v>0</v>
      </c>
      <c r="J18" s="176"/>
      <c r="K18" s="1"/>
      <c r="L18" s="1"/>
      <c r="M18" s="1"/>
      <c r="Q18" s="1"/>
      <c r="R18" s="1"/>
      <c r="S18" s="165" t="n">
        <f aca="false">+S17+1</f>
        <v>37601</v>
      </c>
      <c r="T18" s="166"/>
      <c r="U18" s="166"/>
      <c r="V18" s="166"/>
      <c r="W18" s="166"/>
      <c r="X18" s="166"/>
      <c r="Y18" s="166"/>
      <c r="Z18" s="166"/>
      <c r="AA18" s="166"/>
      <c r="AB18" s="166"/>
      <c r="AC18" s="166"/>
      <c r="AD18" s="166"/>
      <c r="AE18" s="166"/>
      <c r="AF18" s="166"/>
      <c r="AG18" s="166"/>
      <c r="AH18" s="166"/>
      <c r="AI18" s="166"/>
      <c r="AJ18" s="166"/>
    </row>
    <row r="19" customFormat="false" ht="12.75" hidden="false" customHeight="true" outlineLevel="0" collapsed="false">
      <c r="A19" s="1" t="s">
        <v>154</v>
      </c>
      <c r="D19" s="161" t="n">
        <f aca="false">VLOOKUP($B$5,$S$8:$AG$38,11,0)</f>
        <v>0</v>
      </c>
      <c r="E19" s="1"/>
      <c r="F19" s="194" t="s">
        <v>155</v>
      </c>
      <c r="G19" s="195" t="n">
        <v>8.57</v>
      </c>
      <c r="H19" s="196"/>
      <c r="I19" s="197" t="n">
        <f aca="false">H18*G19</f>
        <v>0</v>
      </c>
      <c r="J19" s="176"/>
      <c r="K19" s="1"/>
      <c r="L19" s="1"/>
      <c r="M19" s="1"/>
      <c r="N19" s="198" t="n">
        <v>0</v>
      </c>
      <c r="O19" s="199" t="n">
        <f aca="false">D24-P24</f>
        <v>0</v>
      </c>
      <c r="P19" s="164"/>
      <c r="Q19" s="1"/>
      <c r="R19" s="1"/>
      <c r="S19" s="165" t="n">
        <f aca="false">+S18+1</f>
        <v>37602</v>
      </c>
      <c r="T19" s="166"/>
      <c r="U19" s="166"/>
      <c r="V19" s="166"/>
      <c r="W19" s="166"/>
      <c r="X19" s="166"/>
      <c r="Y19" s="166"/>
      <c r="Z19" s="166"/>
      <c r="AA19" s="166"/>
      <c r="AB19" s="166"/>
      <c r="AC19" s="166"/>
      <c r="AD19" s="166"/>
      <c r="AE19" s="166"/>
      <c r="AF19" s="166"/>
      <c r="AG19" s="166"/>
      <c r="AH19" s="166"/>
      <c r="AI19" s="166"/>
      <c r="AJ19" s="166"/>
    </row>
    <row r="20" customFormat="false" ht="12.75" hidden="false" customHeight="true" outlineLevel="0" collapsed="false">
      <c r="A20" s="49" t="s">
        <v>156</v>
      </c>
      <c r="D20" s="177" t="n">
        <v>0</v>
      </c>
      <c r="E20" s="1"/>
      <c r="F20" s="194"/>
      <c r="G20" s="200"/>
      <c r="H20" s="196"/>
      <c r="I20" s="197"/>
      <c r="J20" s="176"/>
      <c r="K20" s="1"/>
      <c r="L20" s="1"/>
      <c r="M20" s="1"/>
      <c r="N20" s="167" t="n">
        <v>0</v>
      </c>
      <c r="O20" s="167"/>
      <c r="P20" s="201"/>
      <c r="Q20" s="1"/>
      <c r="R20" s="1"/>
      <c r="S20" s="165" t="n">
        <f aca="false">+S19+1</f>
        <v>37603</v>
      </c>
      <c r="T20" s="166"/>
      <c r="U20" s="166"/>
      <c r="V20" s="166"/>
      <c r="W20" s="166"/>
      <c r="X20" s="166"/>
      <c r="Y20" s="166"/>
      <c r="Z20" s="166"/>
      <c r="AA20" s="166"/>
      <c r="AB20" s="166"/>
      <c r="AC20" s="166"/>
      <c r="AD20" s="166"/>
      <c r="AE20" s="166"/>
      <c r="AF20" s="166"/>
      <c r="AG20" s="166"/>
      <c r="AH20" s="166"/>
      <c r="AI20" s="166"/>
      <c r="AJ20" s="166"/>
    </row>
    <row r="21" customFormat="false" ht="12.75" hidden="false" customHeight="true" outlineLevel="0" collapsed="false">
      <c r="A21" s="1"/>
      <c r="D21" s="202"/>
      <c r="E21" s="1"/>
      <c r="F21" s="191" t="s">
        <v>157</v>
      </c>
      <c r="G21" s="203"/>
      <c r="H21" s="161" t="n">
        <f aca="false">VLOOKUP($B$5,$S$8:$AG$38,4,0)</f>
        <v>0</v>
      </c>
      <c r="I21" s="193" t="n">
        <f aca="false">H21</f>
        <v>0</v>
      </c>
      <c r="J21" s="176"/>
      <c r="K21" s="1"/>
      <c r="L21" s="1"/>
      <c r="M21" s="1"/>
      <c r="N21" s="167"/>
      <c r="O21" s="167"/>
      <c r="P21" s="201"/>
      <c r="Q21" s="1"/>
      <c r="R21" s="1"/>
      <c r="S21" s="165" t="n">
        <f aca="false">+S20+1</f>
        <v>37604</v>
      </c>
      <c r="T21" s="166"/>
      <c r="U21" s="166"/>
      <c r="V21" s="166"/>
      <c r="W21" s="166"/>
      <c r="X21" s="166"/>
      <c r="Y21" s="166"/>
      <c r="Z21" s="166"/>
      <c r="AA21" s="166"/>
      <c r="AB21" s="166"/>
      <c r="AC21" s="166"/>
      <c r="AD21" s="166"/>
      <c r="AE21" s="166"/>
      <c r="AF21" s="166"/>
      <c r="AG21" s="166"/>
      <c r="AH21" s="166"/>
      <c r="AI21" s="166"/>
      <c r="AJ21" s="166"/>
    </row>
    <row r="22" customFormat="false" ht="12.75" hidden="false" customHeight="true" outlineLevel="0" collapsed="false">
      <c r="D22" s="177"/>
      <c r="E22" s="1"/>
      <c r="F22" s="191" t="s">
        <v>158</v>
      </c>
      <c r="G22" s="203"/>
      <c r="H22" s="161" t="n">
        <f aca="false">VLOOKUP($B$5,$S$8:$AG$38,5,0)</f>
        <v>0</v>
      </c>
      <c r="I22" s="193" t="n">
        <f aca="false">H22</f>
        <v>0</v>
      </c>
      <c r="J22" s="176"/>
      <c r="K22" s="1"/>
      <c r="L22" s="1"/>
      <c r="M22" s="4"/>
      <c r="N22" s="167"/>
      <c r="O22" s="167"/>
      <c r="P22" s="201"/>
      <c r="Q22" s="1"/>
      <c r="R22" s="1"/>
      <c r="S22" s="165" t="n">
        <f aca="false">+S21+1</f>
        <v>37605</v>
      </c>
      <c r="T22" s="166"/>
      <c r="U22" s="166"/>
      <c r="V22" s="166"/>
      <c r="W22" s="166"/>
      <c r="X22" s="166"/>
      <c r="Y22" s="166"/>
      <c r="Z22" s="166"/>
      <c r="AA22" s="166"/>
      <c r="AB22" s="166"/>
      <c r="AC22" s="166"/>
      <c r="AD22" s="166"/>
      <c r="AE22" s="166"/>
      <c r="AF22" s="166"/>
      <c r="AG22" s="166"/>
      <c r="AH22" s="166"/>
      <c r="AI22" s="166"/>
      <c r="AJ22" s="166"/>
    </row>
    <row r="23" customFormat="false" ht="12.75" hidden="false" customHeight="true" outlineLevel="0" collapsed="false">
      <c r="D23" s="204"/>
      <c r="E23" s="1"/>
      <c r="F23" s="205" t="s">
        <v>159</v>
      </c>
      <c r="G23" s="206"/>
      <c r="H23" s="207"/>
      <c r="I23" s="208" t="n">
        <f aca="false">SUM(I21:I22)</f>
        <v>0</v>
      </c>
      <c r="J23" s="176"/>
      <c r="K23" s="1"/>
      <c r="L23" s="1"/>
      <c r="M23" s="4"/>
      <c r="N23" s="167"/>
      <c r="O23" s="167"/>
      <c r="P23" s="201"/>
      <c r="Q23" s="1"/>
      <c r="R23" s="1"/>
      <c r="S23" s="165" t="n">
        <f aca="false">+S22+1</f>
        <v>37606</v>
      </c>
      <c r="T23" s="166"/>
      <c r="U23" s="166"/>
      <c r="V23" s="166"/>
      <c r="W23" s="166"/>
      <c r="X23" s="166"/>
      <c r="Y23" s="166"/>
      <c r="Z23" s="166"/>
      <c r="AA23" s="166"/>
      <c r="AB23" s="166"/>
      <c r="AC23" s="166"/>
      <c r="AD23" s="166"/>
      <c r="AE23" s="166"/>
      <c r="AF23" s="166"/>
      <c r="AG23" s="166"/>
      <c r="AH23" s="166"/>
      <c r="AI23" s="166"/>
      <c r="AJ23" s="166"/>
    </row>
    <row r="24" customFormat="false" ht="12.75" hidden="false" customHeight="true" outlineLevel="0" collapsed="false">
      <c r="A24" s="155" t="s">
        <v>160</v>
      </c>
      <c r="D24" s="209" t="n">
        <f aca="false">SUM(D19:D22)</f>
        <v>0</v>
      </c>
      <c r="E24" s="1"/>
      <c r="F24" s="210" t="s">
        <v>161</v>
      </c>
      <c r="G24" s="211"/>
      <c r="H24" s="212"/>
      <c r="I24" s="190"/>
      <c r="J24" s="1"/>
      <c r="K24" s="1"/>
      <c r="L24" s="1"/>
      <c r="M24" s="1"/>
      <c r="N24" s="209" t="n">
        <v>0</v>
      </c>
      <c r="O24" s="209" t="n">
        <f aca="false">SUM(O19:O22)</f>
        <v>0</v>
      </c>
      <c r="P24" s="209"/>
      <c r="Q24" s="1"/>
      <c r="R24" s="1"/>
      <c r="S24" s="165" t="n">
        <f aca="false">+S23+1</f>
        <v>37607</v>
      </c>
      <c r="T24" s="166"/>
      <c r="U24" s="166"/>
      <c r="V24" s="166"/>
      <c r="W24" s="166"/>
      <c r="X24" s="166"/>
      <c r="Y24" s="166"/>
      <c r="Z24" s="166"/>
      <c r="AA24" s="166"/>
      <c r="AB24" s="166"/>
      <c r="AC24" s="166"/>
      <c r="AD24" s="166"/>
      <c r="AE24" s="166"/>
      <c r="AF24" s="166"/>
      <c r="AG24" s="166"/>
      <c r="AH24" s="166"/>
      <c r="AI24" s="166"/>
      <c r="AJ24" s="166"/>
    </row>
    <row r="25" customFormat="false" ht="12.75" hidden="false" customHeight="true" outlineLevel="0" collapsed="false">
      <c r="A25" s="1"/>
      <c r="D25" s="70"/>
      <c r="E25" s="1"/>
      <c r="F25" s="194" t="s">
        <v>157</v>
      </c>
      <c r="G25" s="9"/>
      <c r="H25" s="9"/>
      <c r="I25" s="193" t="n">
        <v>0</v>
      </c>
      <c r="J25" s="1"/>
      <c r="K25" s="1"/>
      <c r="L25" s="1"/>
      <c r="M25" s="1"/>
      <c r="N25" s="213"/>
      <c r="O25" s="213"/>
      <c r="P25" s="213"/>
      <c r="Q25" s="1"/>
      <c r="R25" s="1"/>
      <c r="S25" s="165" t="n">
        <f aca="false">+S24+1</f>
        <v>37608</v>
      </c>
      <c r="T25" s="166"/>
      <c r="U25" s="166"/>
      <c r="V25" s="166"/>
      <c r="W25" s="166"/>
      <c r="X25" s="166"/>
      <c r="Y25" s="166"/>
      <c r="Z25" s="166"/>
      <c r="AA25" s="166"/>
      <c r="AB25" s="166"/>
      <c r="AC25" s="166"/>
      <c r="AD25" s="166"/>
      <c r="AE25" s="166"/>
      <c r="AF25" s="166"/>
      <c r="AG25" s="166"/>
      <c r="AH25" s="166"/>
      <c r="AI25" s="166"/>
      <c r="AJ25" s="166"/>
      <c r="AK25" s="70"/>
    </row>
    <row r="26" customFormat="false" ht="12.75" hidden="false" customHeight="true" outlineLevel="0" collapsed="false">
      <c r="E26" s="1"/>
      <c r="F26" s="194" t="s">
        <v>158</v>
      </c>
      <c r="G26" s="9"/>
      <c r="H26" s="9"/>
      <c r="I26" s="193" t="n">
        <v>0</v>
      </c>
      <c r="J26" s="1"/>
      <c r="K26" s="1"/>
      <c r="L26" s="1"/>
      <c r="M26" s="1"/>
      <c r="Q26" s="1"/>
      <c r="R26" s="9"/>
      <c r="S26" s="165" t="n">
        <f aca="false">+S25+1</f>
        <v>37609</v>
      </c>
      <c r="T26" s="166"/>
      <c r="U26" s="166"/>
      <c r="V26" s="166"/>
      <c r="W26" s="166"/>
      <c r="X26" s="166"/>
      <c r="Y26" s="166"/>
      <c r="Z26" s="166"/>
      <c r="AA26" s="166"/>
      <c r="AB26" s="166"/>
      <c r="AC26" s="166"/>
      <c r="AD26" s="166"/>
      <c r="AE26" s="166"/>
      <c r="AF26" s="166"/>
      <c r="AG26" s="166"/>
      <c r="AH26" s="166"/>
      <c r="AI26" s="166"/>
      <c r="AJ26" s="166"/>
      <c r="AK26" s="70"/>
    </row>
    <row r="27" customFormat="false" ht="12.75" hidden="false" customHeight="true" outlineLevel="0" collapsed="false">
      <c r="A27" s="148" t="s">
        <v>162</v>
      </c>
      <c r="D27" s="70"/>
      <c r="E27" s="1"/>
      <c r="F27" s="214" t="s">
        <v>159</v>
      </c>
      <c r="G27" s="9"/>
      <c r="H27" s="9"/>
      <c r="I27" s="193" t="n">
        <v>0</v>
      </c>
      <c r="J27" s="1"/>
      <c r="K27" s="1"/>
      <c r="L27" s="1"/>
      <c r="M27" s="1"/>
      <c r="N27" s="70"/>
      <c r="O27" s="70"/>
      <c r="P27" s="70"/>
      <c r="Q27" s="1"/>
      <c r="R27" s="9"/>
      <c r="S27" s="165" t="n">
        <f aca="false">+S26+1</f>
        <v>37610</v>
      </c>
      <c r="T27" s="166"/>
      <c r="U27" s="166"/>
      <c r="V27" s="166"/>
      <c r="W27" s="166"/>
      <c r="X27" s="166"/>
      <c r="Y27" s="166"/>
      <c r="Z27" s="166"/>
      <c r="AA27" s="166"/>
      <c r="AB27" s="166"/>
      <c r="AC27" s="166"/>
      <c r="AD27" s="166"/>
      <c r="AE27" s="166"/>
      <c r="AF27" s="166"/>
      <c r="AG27" s="166"/>
      <c r="AH27" s="166"/>
      <c r="AI27" s="166"/>
      <c r="AJ27" s="166"/>
      <c r="AK27" s="70"/>
    </row>
    <row r="28" customFormat="false" ht="12.75" hidden="false" customHeight="true" outlineLevel="0" collapsed="false">
      <c r="A28" s="49" t="s">
        <v>163</v>
      </c>
      <c r="D28" s="164" t="n">
        <f aca="false">N38</f>
        <v>-5884607</v>
      </c>
      <c r="E28" s="1"/>
      <c r="F28" s="194"/>
      <c r="G28" s="215"/>
      <c r="H28" s="9"/>
      <c r="I28" s="216"/>
      <c r="J28" s="1"/>
      <c r="K28" s="1"/>
      <c r="L28" s="1"/>
      <c r="M28" s="1"/>
      <c r="N28" s="164" t="n">
        <v>-5675673</v>
      </c>
      <c r="O28" s="164" t="n">
        <f aca="false">D38-P38</f>
        <v>-7549752</v>
      </c>
      <c r="P28" s="164"/>
      <c r="Q28" s="1"/>
      <c r="R28" s="70"/>
      <c r="S28" s="165" t="n">
        <f aca="false">+S27+1</f>
        <v>37611</v>
      </c>
      <c r="T28" s="166"/>
      <c r="U28" s="166"/>
      <c r="V28" s="166"/>
      <c r="W28" s="166"/>
      <c r="X28" s="166"/>
      <c r="Y28" s="166"/>
      <c r="Z28" s="166"/>
      <c r="AA28" s="166"/>
      <c r="AB28" s="166"/>
      <c r="AC28" s="166"/>
      <c r="AD28" s="166"/>
      <c r="AE28" s="166"/>
      <c r="AF28" s="166"/>
      <c r="AG28" s="166"/>
      <c r="AH28" s="166"/>
      <c r="AI28" s="166"/>
      <c r="AJ28" s="166"/>
      <c r="AK28" s="70"/>
    </row>
    <row r="29" customFormat="false" ht="12.75" hidden="false" customHeight="true" outlineLevel="0" collapsed="false">
      <c r="A29" s="49" t="s">
        <v>164</v>
      </c>
      <c r="D29" s="167" t="n">
        <f aca="false">E173+G173+C178+C179</f>
        <v>0</v>
      </c>
      <c r="E29" s="1"/>
      <c r="F29" s="217" t="s">
        <v>165</v>
      </c>
      <c r="G29" s="218"/>
      <c r="H29" s="219"/>
      <c r="I29" s="220" t="n">
        <f aca="false">I23-I27</f>
        <v>0</v>
      </c>
      <c r="J29" s="70"/>
      <c r="K29" s="1"/>
      <c r="L29" s="1"/>
      <c r="M29" s="1"/>
      <c r="N29" s="167" t="n">
        <v>0</v>
      </c>
      <c r="O29" s="221"/>
      <c r="P29" s="167"/>
      <c r="Q29" s="1"/>
      <c r="R29" s="9"/>
      <c r="S29" s="165" t="n">
        <f aca="false">+S28+1</f>
        <v>37612</v>
      </c>
      <c r="T29" s="166"/>
      <c r="U29" s="166"/>
      <c r="V29" s="166"/>
      <c r="W29" s="166"/>
      <c r="X29" s="166"/>
      <c r="Y29" s="166"/>
      <c r="Z29" s="166"/>
      <c r="AA29" s="166"/>
      <c r="AB29" s="166"/>
      <c r="AC29" s="166"/>
      <c r="AD29" s="166"/>
      <c r="AE29" s="166"/>
      <c r="AF29" s="166"/>
      <c r="AG29" s="166"/>
      <c r="AH29" s="166"/>
      <c r="AI29" s="166"/>
      <c r="AJ29" s="166"/>
      <c r="AK29" s="70"/>
    </row>
    <row r="30" customFormat="false" ht="12.75" hidden="false" customHeight="true" outlineLevel="0" collapsed="false">
      <c r="A30" s="1" t="s">
        <v>166</v>
      </c>
      <c r="D30" s="167" t="n">
        <f aca="false">C173</f>
        <v>0</v>
      </c>
      <c r="E30" s="1"/>
      <c r="F30" s="1"/>
      <c r="G30" s="1"/>
      <c r="H30" s="1"/>
      <c r="I30" s="1"/>
      <c r="J30" s="70"/>
      <c r="K30" s="1"/>
      <c r="L30" s="1"/>
      <c r="M30" s="1"/>
      <c r="N30" s="167" t="n">
        <v>0</v>
      </c>
      <c r="O30" s="221"/>
      <c r="P30" s="167"/>
      <c r="Q30" s="1"/>
      <c r="R30" s="9"/>
      <c r="S30" s="165" t="n">
        <f aca="false">+S29+1</f>
        <v>37613</v>
      </c>
      <c r="T30" s="166"/>
      <c r="U30" s="166"/>
      <c r="V30" s="166"/>
      <c r="W30" s="166"/>
      <c r="X30" s="166"/>
      <c r="Y30" s="166"/>
      <c r="Z30" s="166"/>
      <c r="AA30" s="166"/>
      <c r="AB30" s="166"/>
      <c r="AC30" s="166"/>
      <c r="AD30" s="166"/>
      <c r="AE30" s="166"/>
      <c r="AF30" s="166"/>
      <c r="AG30" s="166"/>
      <c r="AH30" s="166"/>
      <c r="AI30" s="166"/>
      <c r="AJ30" s="166"/>
      <c r="AK30" s="70"/>
    </row>
    <row r="31" customFormat="false" ht="12.75" hidden="false" customHeight="true" outlineLevel="0" collapsed="false">
      <c r="A31" s="222" t="s">
        <v>167</v>
      </c>
      <c r="B31" s="223"/>
      <c r="C31" s="223"/>
      <c r="D31" s="224" t="n">
        <f aca="false">D173</f>
        <v>-1670100</v>
      </c>
      <c r="E31" s="1"/>
      <c r="F31" s="1"/>
      <c r="G31" s="1"/>
      <c r="H31" s="1"/>
      <c r="I31" s="1"/>
      <c r="J31" s="70"/>
      <c r="K31" s="1"/>
      <c r="L31" s="1"/>
      <c r="M31" s="1"/>
      <c r="N31" s="167" t="n">
        <v>-213000</v>
      </c>
      <c r="O31" s="221"/>
      <c r="P31" s="167"/>
      <c r="Q31" s="1"/>
      <c r="R31" s="70"/>
      <c r="S31" s="165" t="n">
        <f aca="false">+S30+1</f>
        <v>37614</v>
      </c>
      <c r="T31" s="166"/>
      <c r="U31" s="166"/>
      <c r="V31" s="166"/>
      <c r="W31" s="166"/>
      <c r="X31" s="166"/>
      <c r="Y31" s="166"/>
      <c r="Z31" s="166"/>
      <c r="AA31" s="166"/>
      <c r="AB31" s="166"/>
      <c r="AC31" s="166"/>
      <c r="AD31" s="166"/>
      <c r="AE31" s="166"/>
      <c r="AF31" s="166"/>
      <c r="AG31" s="166"/>
      <c r="AH31" s="166"/>
      <c r="AI31" s="166"/>
      <c r="AJ31" s="166"/>
      <c r="AK31" s="70"/>
    </row>
    <row r="32" customFormat="false" ht="12.75" hidden="false" customHeight="true" outlineLevel="0" collapsed="false">
      <c r="A32" s="222" t="s">
        <v>168</v>
      </c>
      <c r="B32" s="223"/>
      <c r="C32" s="223"/>
      <c r="D32" s="224" t="n">
        <f aca="false">F173</f>
        <v>0</v>
      </c>
      <c r="E32" s="1"/>
      <c r="F32" s="140"/>
      <c r="G32" s="225"/>
      <c r="H32" s="225"/>
      <c r="I32" s="225"/>
      <c r="J32" s="225"/>
      <c r="K32" s="225"/>
      <c r="L32" s="226"/>
      <c r="M32" s="1"/>
      <c r="N32" s="167" t="n">
        <v>0</v>
      </c>
      <c r="O32" s="221"/>
      <c r="P32" s="167"/>
      <c r="Q32" s="1"/>
      <c r="R32" s="70"/>
      <c r="S32" s="165" t="n">
        <f aca="false">+S31+1</f>
        <v>37615</v>
      </c>
      <c r="T32" s="166"/>
      <c r="U32" s="166"/>
      <c r="V32" s="166"/>
      <c r="W32" s="166"/>
      <c r="X32" s="166"/>
      <c r="Y32" s="166"/>
      <c r="Z32" s="166"/>
      <c r="AA32" s="166"/>
      <c r="AB32" s="166"/>
      <c r="AC32" s="166"/>
      <c r="AD32" s="166"/>
      <c r="AE32" s="166"/>
      <c r="AF32" s="166"/>
      <c r="AG32" s="166"/>
      <c r="AH32" s="166"/>
      <c r="AI32" s="166"/>
      <c r="AJ32" s="166"/>
      <c r="AK32" s="70"/>
    </row>
    <row r="33" customFormat="false" ht="12.75" hidden="false" customHeight="true" outlineLevel="0" collapsed="false">
      <c r="A33" s="49" t="s">
        <v>169</v>
      </c>
      <c r="D33" s="167" t="n">
        <v>0</v>
      </c>
      <c r="E33" s="1"/>
      <c r="F33" s="227"/>
      <c r="G33" s="70"/>
      <c r="H33" s="70"/>
      <c r="I33" s="70"/>
      <c r="J33" s="23" t="s">
        <v>170</v>
      </c>
      <c r="K33" s="70"/>
      <c r="L33" s="228" t="s">
        <v>115</v>
      </c>
      <c r="M33" s="1"/>
      <c r="N33" s="167" t="n">
        <v>0</v>
      </c>
      <c r="O33" s="221"/>
      <c r="P33" s="167"/>
      <c r="Q33" s="1"/>
      <c r="R33" s="70"/>
      <c r="S33" s="165" t="n">
        <f aca="false">+S32+1</f>
        <v>37616</v>
      </c>
      <c r="T33" s="166"/>
      <c r="U33" s="166"/>
      <c r="V33" s="166"/>
      <c r="W33" s="166"/>
      <c r="X33" s="166"/>
      <c r="Y33" s="166"/>
      <c r="Z33" s="166"/>
      <c r="AA33" s="166"/>
      <c r="AB33" s="166"/>
      <c r="AC33" s="166"/>
      <c r="AD33" s="166"/>
      <c r="AE33" s="166"/>
      <c r="AF33" s="166"/>
      <c r="AG33" s="166"/>
      <c r="AH33" s="166"/>
      <c r="AI33" s="166"/>
      <c r="AJ33" s="166"/>
      <c r="AK33" s="70"/>
    </row>
    <row r="34" customFormat="false" ht="12.75" hidden="false" customHeight="true" outlineLevel="0" collapsed="false">
      <c r="A34" s="49" t="s">
        <v>171</v>
      </c>
      <c r="D34" s="177" t="n">
        <v>0</v>
      </c>
      <c r="E34" s="1"/>
      <c r="F34" s="229" t="s">
        <v>172</v>
      </c>
      <c r="G34" s="229"/>
      <c r="H34" s="230" t="s">
        <v>82</v>
      </c>
      <c r="I34" s="230" t="s">
        <v>80</v>
      </c>
      <c r="J34" s="231" t="s">
        <v>173</v>
      </c>
      <c r="K34" s="232" t="s">
        <v>81</v>
      </c>
      <c r="L34" s="233" t="s">
        <v>131</v>
      </c>
      <c r="M34" s="1"/>
      <c r="N34" s="167" t="n">
        <v>0</v>
      </c>
      <c r="O34" s="221"/>
      <c r="P34" s="167"/>
      <c r="Q34" s="1"/>
      <c r="R34" s="70"/>
      <c r="S34" s="165" t="n">
        <f aca="false">+S33+1</f>
        <v>37617</v>
      </c>
      <c r="T34" s="166"/>
      <c r="U34" s="166"/>
      <c r="V34" s="166"/>
      <c r="W34" s="166"/>
      <c r="X34" s="166"/>
      <c r="Y34" s="166"/>
      <c r="Z34" s="166"/>
      <c r="AA34" s="166"/>
      <c r="AB34" s="166"/>
      <c r="AC34" s="166"/>
      <c r="AD34" s="166"/>
      <c r="AE34" s="166"/>
      <c r="AF34" s="166"/>
      <c r="AG34" s="166"/>
      <c r="AH34" s="166"/>
      <c r="AI34" s="166"/>
      <c r="AJ34" s="166"/>
    </row>
    <row r="35" customFormat="false" ht="12.75" hidden="false" customHeight="true" outlineLevel="0" collapsed="false">
      <c r="A35" s="49" t="s">
        <v>174</v>
      </c>
      <c r="D35" s="177" t="n">
        <f aca="false">C127</f>
        <v>0</v>
      </c>
      <c r="E35" s="1"/>
      <c r="F35" s="227"/>
      <c r="G35" s="70"/>
      <c r="H35" s="234"/>
      <c r="I35" s="234"/>
      <c r="J35" s="234"/>
      <c r="K35" s="234"/>
      <c r="L35" s="235"/>
      <c r="M35" s="1"/>
      <c r="N35" s="167" t="n">
        <v>0</v>
      </c>
      <c r="O35" s="221"/>
      <c r="P35" s="167"/>
      <c r="Q35" s="1"/>
      <c r="R35" s="70"/>
      <c r="S35" s="165" t="n">
        <f aca="false">+S34+1</f>
        <v>37618</v>
      </c>
      <c r="T35" s="166"/>
      <c r="U35" s="166"/>
      <c r="V35" s="166"/>
      <c r="W35" s="166"/>
      <c r="X35" s="166"/>
      <c r="Y35" s="166"/>
      <c r="Z35" s="166"/>
      <c r="AA35" s="166"/>
      <c r="AB35" s="166"/>
      <c r="AC35" s="166"/>
      <c r="AD35" s="166"/>
      <c r="AE35" s="166"/>
      <c r="AF35" s="166"/>
      <c r="AG35" s="166"/>
      <c r="AH35" s="166"/>
      <c r="AI35" s="166"/>
      <c r="AJ35" s="166"/>
    </row>
    <row r="36" customFormat="false" ht="12.75" hidden="false" customHeight="true" outlineLevel="0" collapsed="false">
      <c r="A36" s="49" t="s">
        <v>175</v>
      </c>
      <c r="D36" s="177" t="n">
        <f aca="false">H173</f>
        <v>0</v>
      </c>
      <c r="E36" s="1"/>
      <c r="F36" s="227" t="s">
        <v>176</v>
      </c>
      <c r="G36" s="70"/>
      <c r="H36" s="234"/>
      <c r="I36" s="234"/>
      <c r="J36" s="234" t="n">
        <f aca="false">N50</f>
        <v>0</v>
      </c>
      <c r="K36" s="234" t="n">
        <f aca="false">N38</f>
        <v>-5884607</v>
      </c>
      <c r="L36" s="235"/>
      <c r="M36" s="1"/>
      <c r="N36" s="167" t="n">
        <v>0</v>
      </c>
      <c r="O36" s="221"/>
      <c r="P36" s="167"/>
      <c r="Q36" s="1"/>
      <c r="R36" s="70"/>
      <c r="S36" s="165" t="n">
        <f aca="false">+S35+1</f>
        <v>37619</v>
      </c>
      <c r="T36" s="166"/>
      <c r="U36" s="166"/>
      <c r="V36" s="166"/>
      <c r="W36" s="166"/>
      <c r="X36" s="166"/>
      <c r="Y36" s="166"/>
      <c r="Z36" s="166"/>
      <c r="AA36" s="166"/>
      <c r="AB36" s="166"/>
      <c r="AC36" s="166"/>
      <c r="AD36" s="166"/>
      <c r="AE36" s="166"/>
      <c r="AF36" s="166"/>
      <c r="AG36" s="166"/>
      <c r="AH36" s="166"/>
      <c r="AI36" s="166"/>
      <c r="AJ36" s="166"/>
    </row>
    <row r="37" customFormat="false" ht="12.75" hidden="false" customHeight="true" outlineLevel="0" collapsed="false">
      <c r="A37" s="49" t="s">
        <v>177</v>
      </c>
      <c r="D37" s="177" t="n">
        <f aca="false">SUM(E87+E88)*-1</f>
        <v>4955</v>
      </c>
      <c r="E37" s="1"/>
      <c r="F37" s="227" t="s">
        <v>178</v>
      </c>
      <c r="G37" s="70"/>
      <c r="H37" s="236" t="n">
        <f aca="false">N16</f>
        <v>-1665145</v>
      </c>
      <c r="I37" s="236"/>
      <c r="J37" s="234"/>
      <c r="K37" s="234"/>
      <c r="L37" s="235"/>
      <c r="M37" s="1"/>
      <c r="N37" s="167" t="n">
        <v>4066</v>
      </c>
      <c r="O37" s="221"/>
      <c r="P37" s="167"/>
      <c r="Q37" s="1"/>
      <c r="R37" s="70"/>
      <c r="S37" s="165" t="n">
        <f aca="false">+S36+1</f>
        <v>37620</v>
      </c>
      <c r="T37" s="166"/>
      <c r="U37" s="166"/>
      <c r="V37" s="166"/>
      <c r="W37" s="166"/>
      <c r="X37" s="166"/>
      <c r="Y37" s="166"/>
      <c r="Z37" s="166"/>
      <c r="AA37" s="166"/>
      <c r="AB37" s="166"/>
      <c r="AC37" s="166"/>
      <c r="AD37" s="166"/>
      <c r="AE37" s="166"/>
      <c r="AF37" s="166"/>
      <c r="AG37" s="238"/>
      <c r="AH37" s="166"/>
      <c r="AI37" s="166"/>
      <c r="AJ37" s="166"/>
    </row>
    <row r="38" customFormat="false" ht="12.75" hidden="false" customHeight="true" outlineLevel="0" collapsed="false">
      <c r="A38" s="155" t="s">
        <v>179</v>
      </c>
      <c r="D38" s="182" t="n">
        <f aca="false">SUM(D28:D37)</f>
        <v>-7549752</v>
      </c>
      <c r="E38" s="1"/>
      <c r="F38" s="227" t="s">
        <v>180</v>
      </c>
      <c r="G38" s="70"/>
      <c r="H38" s="236" t="n">
        <f aca="false">N24</f>
        <v>0</v>
      </c>
      <c r="I38" s="236" t="n">
        <f aca="false">H38</f>
        <v>0</v>
      </c>
      <c r="J38" s="234"/>
      <c r="K38" s="234"/>
      <c r="L38" s="235"/>
      <c r="M38" s="1"/>
      <c r="N38" s="182" t="n">
        <v>-5884607</v>
      </c>
      <c r="O38" s="182" t="n">
        <f aca="false">SUM(O28:O36)</f>
        <v>-7549752</v>
      </c>
      <c r="P38" s="182"/>
      <c r="Q38" s="1"/>
      <c r="R38" s="70"/>
      <c r="S38" s="237" t="n">
        <f aca="false">+S37+1</f>
        <v>37621</v>
      </c>
      <c r="T38" s="238" t="n">
        <v>0</v>
      </c>
      <c r="U38" s="238"/>
      <c r="V38" s="238"/>
      <c r="W38" s="238"/>
      <c r="X38" s="238"/>
      <c r="Y38" s="238" t="n">
        <v>1670100</v>
      </c>
      <c r="Z38" s="238"/>
      <c r="AA38" s="238" t="n">
        <v>-1670100</v>
      </c>
      <c r="AB38" s="238"/>
      <c r="AC38" s="238"/>
      <c r="AD38" s="238"/>
      <c r="AE38" s="238"/>
      <c r="AF38" s="238" t="n">
        <v>0</v>
      </c>
      <c r="AG38" s="238" t="n">
        <v>-1665145</v>
      </c>
      <c r="AH38" s="238"/>
      <c r="AI38" s="238"/>
      <c r="AJ38" s="238"/>
    </row>
    <row r="39" customFormat="false" ht="12.75" hidden="false" customHeight="true" outlineLevel="0" collapsed="false">
      <c r="A39" s="1"/>
      <c r="D39" s="1"/>
      <c r="F39" s="227" t="s">
        <v>181</v>
      </c>
      <c r="G39" s="70"/>
      <c r="H39" s="236" t="n">
        <f aca="false">D28</f>
        <v>-5884607</v>
      </c>
      <c r="I39" s="236"/>
      <c r="J39" s="234"/>
      <c r="K39" s="234"/>
      <c r="L39" s="235"/>
      <c r="M39" s="1"/>
      <c r="N39" s="1"/>
      <c r="O39" s="1"/>
      <c r="P39" s="1"/>
      <c r="Q39" s="1"/>
      <c r="R39" s="70"/>
      <c r="S39" s="70"/>
      <c r="U39" s="213"/>
      <c r="V39" s="213"/>
      <c r="W39" s="213"/>
      <c r="X39" s="213"/>
      <c r="Y39" s="213"/>
      <c r="Z39" s="213"/>
      <c r="AA39" s="213"/>
      <c r="AB39" s="213"/>
      <c r="AC39" s="213"/>
    </row>
    <row r="40" customFormat="false" ht="12.75" hidden="false" customHeight="true" outlineLevel="0" collapsed="false">
      <c r="A40" s="148" t="s">
        <v>182</v>
      </c>
      <c r="D40" s="182" t="n">
        <f aca="false">+D38+D24+D16</f>
        <v>-7549752</v>
      </c>
      <c r="E40" s="1"/>
      <c r="F40" s="187"/>
      <c r="G40" s="70"/>
      <c r="H40" s="239"/>
      <c r="I40" s="236"/>
      <c r="J40" s="234"/>
      <c r="K40" s="234"/>
      <c r="L40" s="235"/>
      <c r="M40" s="1"/>
      <c r="N40" s="182" t="n">
        <v>-7549752</v>
      </c>
      <c r="O40" s="182" t="n">
        <f aca="false">+O38+O24+O16</f>
        <v>-7549752</v>
      </c>
      <c r="P40" s="182"/>
      <c r="Q40" s="1"/>
      <c r="R40" s="70"/>
      <c r="S40" s="1"/>
      <c r="T40" s="1"/>
      <c r="U40" s="1"/>
    </row>
    <row r="41" customFormat="false" ht="12.75" hidden="false" customHeight="true" outlineLevel="0" collapsed="false">
      <c r="A41" s="1"/>
      <c r="C41" s="4"/>
      <c r="D41" s="1"/>
      <c r="E41" s="1"/>
      <c r="F41" s="227" t="s">
        <v>183</v>
      </c>
      <c r="G41" s="9"/>
      <c r="H41" s="236" t="n">
        <f aca="false">E117</f>
        <v>0</v>
      </c>
      <c r="I41" s="236" t="n">
        <f aca="false">E108</f>
        <v>0</v>
      </c>
      <c r="J41" s="234" t="n">
        <f aca="false">E71+E72+E73</f>
        <v>0</v>
      </c>
      <c r="K41" s="234" t="n">
        <f aca="false">SUM(D29:D37)</f>
        <v>-1665145</v>
      </c>
      <c r="L41" s="235" t="n">
        <f aca="false">SUM(E29:E37)</f>
        <v>0</v>
      </c>
      <c r="M41" s="1"/>
      <c r="N41" s="1"/>
      <c r="O41" s="1"/>
      <c r="P41" s="1"/>
      <c r="Q41" s="1"/>
      <c r="R41" s="70"/>
      <c r="S41" s="1"/>
      <c r="T41" s="1"/>
      <c r="U41" s="1"/>
      <c r="AN41" s="1"/>
      <c r="AO41" s="1"/>
      <c r="AP41" s="1"/>
      <c r="AQ41" s="1"/>
      <c r="AR41" s="1"/>
      <c r="AS41" s="1"/>
    </row>
    <row r="42" customFormat="false" ht="12.75" hidden="false" customHeight="true" outlineLevel="0" collapsed="false">
      <c r="A42" s="127"/>
      <c r="C42" s="4"/>
      <c r="E42" s="1"/>
      <c r="F42" s="227" t="s">
        <v>178</v>
      </c>
      <c r="G42" s="70"/>
      <c r="H42" s="239"/>
      <c r="I42" s="239"/>
      <c r="J42" s="239"/>
      <c r="K42" s="240"/>
      <c r="L42" s="241"/>
      <c r="M42" s="1"/>
      <c r="N42" s="1"/>
      <c r="O42" s="1"/>
      <c r="P42" s="1"/>
      <c r="Q42" s="70"/>
      <c r="R42" s="70"/>
      <c r="S42" s="1"/>
      <c r="T42" s="1"/>
      <c r="U42" s="1"/>
      <c r="AN42" s="1"/>
      <c r="AO42" s="1"/>
      <c r="AP42" s="1"/>
      <c r="AQ42" s="1"/>
      <c r="AR42" s="1"/>
      <c r="AS42" s="1"/>
    </row>
    <row r="43" customFormat="false" ht="12.75" hidden="false" customHeight="true" outlineLevel="0" collapsed="false">
      <c r="A43" s="148" t="s">
        <v>184</v>
      </c>
      <c r="C43" s="4"/>
      <c r="D43" s="70"/>
      <c r="E43" s="9"/>
      <c r="F43" s="227" t="s">
        <v>180</v>
      </c>
      <c r="G43" s="70"/>
      <c r="H43" s="236"/>
      <c r="I43" s="236"/>
      <c r="J43" s="234"/>
      <c r="K43" s="234"/>
      <c r="L43" s="235" t="n">
        <f aca="false">+H138</f>
        <v>0</v>
      </c>
      <c r="M43" s="1"/>
      <c r="N43" s="1"/>
      <c r="O43" s="1"/>
      <c r="P43" s="1"/>
      <c r="Q43" s="70"/>
      <c r="R43" s="70"/>
      <c r="S43" s="1"/>
      <c r="T43" s="1"/>
      <c r="U43" s="1"/>
      <c r="AN43" s="1"/>
      <c r="AO43" s="1"/>
      <c r="AP43" s="1"/>
      <c r="AQ43" s="1"/>
      <c r="AR43" s="1"/>
      <c r="AS43" s="1"/>
    </row>
    <row r="44" customFormat="false" ht="12.75" hidden="false" customHeight="true" outlineLevel="0" collapsed="false">
      <c r="A44" s="242" t="s">
        <v>185</v>
      </c>
      <c r="C44" s="4"/>
      <c r="D44" s="243" t="n">
        <f aca="false">N50</f>
        <v>0</v>
      </c>
      <c r="E44" s="9"/>
      <c r="F44" s="227" t="s">
        <v>186</v>
      </c>
      <c r="G44" s="70"/>
      <c r="H44" s="236"/>
      <c r="I44" s="236"/>
      <c r="J44" s="234"/>
      <c r="K44" s="240"/>
      <c r="L44" s="241"/>
      <c r="M44" s="1"/>
      <c r="N44" s="244" t="n">
        <v>0</v>
      </c>
      <c r="O44" s="244" t="n">
        <f aca="false">D50-P50</f>
        <v>0</v>
      </c>
      <c r="P44" s="243" t="n">
        <v>0</v>
      </c>
      <c r="Q44" s="70"/>
      <c r="R44" s="70"/>
      <c r="S44" s="1"/>
      <c r="T44" s="1"/>
      <c r="U44" s="1"/>
      <c r="AN44" s="1"/>
      <c r="AO44" s="1"/>
      <c r="AP44" s="1"/>
      <c r="AQ44" s="1"/>
      <c r="AR44" s="1"/>
      <c r="AS44" s="1"/>
    </row>
    <row r="45" customFormat="false" ht="12.75" hidden="false" customHeight="true" outlineLevel="0" collapsed="false">
      <c r="A45" s="245" t="s">
        <v>187</v>
      </c>
      <c r="C45" s="4"/>
      <c r="D45" s="177" t="n">
        <v>0</v>
      </c>
      <c r="E45" s="9"/>
      <c r="F45" s="227" t="s">
        <v>142</v>
      </c>
      <c r="G45" s="9"/>
      <c r="H45" s="236" t="n">
        <f aca="false">SUM(H37:H41)</f>
        <v>-7549752</v>
      </c>
      <c r="I45" s="236" t="n">
        <f aca="false">SUM(I37:I41)</f>
        <v>0</v>
      </c>
      <c r="J45" s="236" t="n">
        <f aca="false">SUM(J35:J41)</f>
        <v>0</v>
      </c>
      <c r="K45" s="234" t="n">
        <f aca="false">K36+K41</f>
        <v>-7549752</v>
      </c>
      <c r="L45" s="235" t="n">
        <f aca="false">+F275</f>
        <v>0</v>
      </c>
      <c r="M45" s="1"/>
      <c r="N45" s="246" t="n">
        <v>0</v>
      </c>
      <c r="O45" s="246"/>
      <c r="P45" s="177" t="n">
        <v>0</v>
      </c>
      <c r="Q45" s="70"/>
      <c r="R45" s="70"/>
      <c r="S45" s="1"/>
      <c r="T45" s="1"/>
      <c r="U45" s="1"/>
      <c r="AN45" s="1"/>
      <c r="AO45" s="1"/>
      <c r="AP45" s="1"/>
      <c r="AQ45" s="1"/>
      <c r="AR45" s="1"/>
      <c r="AS45" s="1"/>
    </row>
    <row r="46" customFormat="false" ht="12.75" hidden="false" customHeight="true" outlineLevel="0" collapsed="false">
      <c r="A46" s="245" t="s">
        <v>188</v>
      </c>
      <c r="C46" s="4"/>
      <c r="D46" s="177" t="n">
        <f aca="false">E71</f>
        <v>0</v>
      </c>
      <c r="E46" s="1"/>
      <c r="F46" s="187"/>
      <c r="G46" s="9"/>
      <c r="H46" s="240"/>
      <c r="I46" s="240"/>
      <c r="J46" s="234"/>
      <c r="K46" s="240"/>
      <c r="L46" s="241"/>
      <c r="M46" s="1"/>
      <c r="N46" s="246" t="n">
        <v>0</v>
      </c>
      <c r="O46" s="246"/>
      <c r="P46" s="177" t="n">
        <v>0</v>
      </c>
      <c r="Q46" s="70"/>
      <c r="R46" s="70"/>
      <c r="S46" s="1"/>
      <c r="T46" s="1"/>
      <c r="U46" s="1"/>
      <c r="AN46" s="1"/>
      <c r="AO46" s="1"/>
      <c r="AP46" s="1"/>
      <c r="AQ46" s="1"/>
      <c r="AR46" s="1"/>
      <c r="AS46" s="1"/>
    </row>
    <row r="47" customFormat="false" ht="12.75" hidden="false" customHeight="true" outlineLevel="0" collapsed="false">
      <c r="A47" s="245" t="s">
        <v>189</v>
      </c>
      <c r="C47" s="4"/>
      <c r="D47" s="177" t="n">
        <f aca="false">E72</f>
        <v>0</v>
      </c>
      <c r="E47" s="1"/>
      <c r="F47" s="227"/>
      <c r="G47" s="247" t="s">
        <v>83</v>
      </c>
      <c r="H47" s="248" t="n">
        <f aca="false">H45-D40</f>
        <v>0</v>
      </c>
      <c r="I47" s="248" t="n">
        <f aca="false">+I45-D24</f>
        <v>0</v>
      </c>
      <c r="J47" s="248" t="n">
        <f aca="false">+J45-D50</f>
        <v>0</v>
      </c>
      <c r="K47" s="249" t="n">
        <f aca="false">+K45-D38</f>
        <v>0</v>
      </c>
      <c r="L47" s="250" t="n">
        <f aca="false">+L43-L45</f>
        <v>0</v>
      </c>
      <c r="M47" s="1"/>
      <c r="N47" s="246" t="n">
        <v>0</v>
      </c>
      <c r="O47" s="246"/>
      <c r="P47" s="177" t="n">
        <v>0</v>
      </c>
      <c r="Q47" s="70"/>
      <c r="R47" s="70"/>
      <c r="AN47" s="1"/>
      <c r="AO47" s="1"/>
      <c r="AP47" s="1"/>
      <c r="AQ47" s="1"/>
      <c r="AR47" s="1"/>
      <c r="AS47" s="1"/>
    </row>
    <row r="48" customFormat="false" ht="12.75" hidden="false" customHeight="true" outlineLevel="0" collapsed="false">
      <c r="A48" s="245" t="s">
        <v>190</v>
      </c>
      <c r="C48" s="4"/>
      <c r="D48" s="177" t="n">
        <f aca="false">E73</f>
        <v>0</v>
      </c>
      <c r="E48" s="1"/>
      <c r="F48" s="251"/>
      <c r="G48" s="252"/>
      <c r="H48" s="253"/>
      <c r="I48" s="253"/>
      <c r="J48" s="254"/>
      <c r="K48" s="255"/>
      <c r="L48" s="256"/>
      <c r="M48" s="1"/>
      <c r="N48" s="246" t="n">
        <v>0</v>
      </c>
      <c r="O48" s="246"/>
      <c r="P48" s="177" t="n">
        <v>0</v>
      </c>
      <c r="Q48" s="70"/>
      <c r="R48" s="70"/>
      <c r="AN48" s="1"/>
      <c r="AO48" s="1"/>
      <c r="AP48" s="1"/>
      <c r="AQ48" s="1"/>
      <c r="AR48" s="1"/>
      <c r="AS48" s="1"/>
    </row>
    <row r="49" customFormat="false" ht="12.75" hidden="true" customHeight="true" outlineLevel="0" collapsed="false">
      <c r="A49" s="245" t="s">
        <v>191</v>
      </c>
      <c r="C49" s="4"/>
      <c r="D49" s="177" t="n">
        <v>0</v>
      </c>
      <c r="E49" s="1"/>
      <c r="F49" s="1"/>
      <c r="G49" s="1"/>
      <c r="H49" s="1"/>
      <c r="I49" s="1"/>
      <c r="J49" s="213"/>
      <c r="K49" s="1"/>
      <c r="L49" s="1"/>
      <c r="M49" s="1"/>
      <c r="N49" s="177" t="n">
        <v>0</v>
      </c>
      <c r="O49" s="177" t="n">
        <v>0</v>
      </c>
      <c r="P49" s="204" t="n">
        <v>0</v>
      </c>
      <c r="Q49" s="70"/>
      <c r="R49" s="70"/>
      <c r="AN49" s="1"/>
      <c r="AO49" s="1"/>
      <c r="AP49" s="1"/>
      <c r="AQ49" s="1"/>
      <c r="AR49" s="1"/>
      <c r="AS49" s="1"/>
    </row>
    <row r="50" customFormat="false" ht="12.75" hidden="false" customHeight="true" outlineLevel="0" collapsed="false">
      <c r="A50" s="245" t="s">
        <v>192</v>
      </c>
      <c r="C50" s="4"/>
      <c r="D50" s="257" t="n">
        <f aca="false">SUM(D44:D48)</f>
        <v>0</v>
      </c>
      <c r="E50" s="1"/>
      <c r="F50" s="1"/>
      <c r="G50" s="1"/>
      <c r="H50" s="1"/>
      <c r="I50" s="1"/>
      <c r="J50" s="213"/>
      <c r="K50" s="1"/>
      <c r="L50" s="1"/>
      <c r="M50" s="1"/>
      <c r="N50" s="257" t="n">
        <v>0</v>
      </c>
      <c r="O50" s="257" t="n">
        <f aca="false">SUM(O44:O48)</f>
        <v>0</v>
      </c>
      <c r="P50" s="257" t="n">
        <v>0</v>
      </c>
      <c r="Q50" s="70"/>
      <c r="R50" s="70"/>
      <c r="V50" s="258" t="n">
        <f aca="false">Y55+AA55</f>
        <v>0</v>
      </c>
      <c r="AN50" s="1"/>
      <c r="AO50" s="1"/>
      <c r="AP50" s="1"/>
      <c r="AQ50" s="1"/>
      <c r="AR50" s="1"/>
      <c r="AS50" s="1"/>
    </row>
    <row r="51" customFormat="false" ht="12.75" hidden="false" customHeight="true" outlineLevel="0" collapsed="false">
      <c r="A51" s="127"/>
      <c r="C51" s="4"/>
      <c r="D51" s="1"/>
      <c r="E51" s="213"/>
      <c r="F51" s="1"/>
      <c r="G51" s="155"/>
      <c r="H51" s="213"/>
      <c r="I51" s="1"/>
      <c r="J51" s="213"/>
      <c r="K51" s="1"/>
      <c r="L51" s="1"/>
      <c r="M51" s="1"/>
      <c r="N51" s="1"/>
      <c r="O51" s="1"/>
      <c r="P51" s="1"/>
      <c r="Q51" s="70"/>
      <c r="R51" s="70"/>
      <c r="V51" s="258" t="n">
        <f aca="false">W55</f>
        <v>0</v>
      </c>
      <c r="AN51" s="1"/>
      <c r="AO51" s="1"/>
      <c r="AP51" s="1"/>
      <c r="AQ51" s="1"/>
      <c r="AR51" s="1"/>
      <c r="AS51" s="1"/>
    </row>
    <row r="52" customFormat="false" ht="12.75" hidden="false" customHeight="true" outlineLevel="0" collapsed="false">
      <c r="A52" s="1"/>
      <c r="B52" s="1"/>
      <c r="C52" s="1"/>
      <c r="D52" s="1"/>
      <c r="G52" s="1"/>
      <c r="H52" s="1"/>
      <c r="I52" s="1"/>
      <c r="J52" s="213"/>
      <c r="K52" s="1"/>
      <c r="L52" s="1"/>
      <c r="M52" s="1"/>
      <c r="N52" s="1"/>
      <c r="O52" s="1"/>
      <c r="P52" s="1"/>
      <c r="Q52" s="70"/>
      <c r="R52" s="70"/>
      <c r="AN52" s="1"/>
      <c r="AO52" s="1"/>
      <c r="AP52" s="1"/>
      <c r="AQ52" s="1"/>
      <c r="AR52" s="1"/>
      <c r="AS52" s="1"/>
    </row>
    <row r="53" customFormat="false" ht="12.75" hidden="false" customHeight="true" outlineLevel="0" collapsed="false">
      <c r="A53" s="148" t="s">
        <v>193</v>
      </c>
      <c r="C53" s="4"/>
      <c r="D53" s="209" t="n">
        <v>0</v>
      </c>
      <c r="E53" s="1"/>
      <c r="F53" s="1"/>
      <c r="G53" s="1"/>
      <c r="H53" s="1"/>
      <c r="I53" s="1"/>
      <c r="J53" s="70"/>
      <c r="K53" s="1"/>
      <c r="L53" s="1"/>
      <c r="M53" s="1"/>
      <c r="N53" s="1"/>
      <c r="O53" s="1"/>
      <c r="P53" s="1"/>
      <c r="Q53" s="70"/>
      <c r="R53" s="70"/>
      <c r="AJ53" s="1"/>
      <c r="AK53" s="1"/>
      <c r="AN53" s="1"/>
      <c r="AO53" s="1"/>
      <c r="AP53" s="1"/>
      <c r="AQ53" s="1"/>
      <c r="AR53" s="1"/>
      <c r="AS53" s="1"/>
    </row>
    <row r="54" customFormat="false" ht="12.75" hidden="false" customHeight="true" outlineLevel="0" collapsed="false">
      <c r="A54" s="1"/>
      <c r="E54" s="1"/>
      <c r="F54" s="1"/>
      <c r="G54" s="1"/>
      <c r="H54" s="1"/>
      <c r="I54" s="1"/>
      <c r="J54" s="70"/>
      <c r="K54" s="1"/>
      <c r="L54" s="1"/>
      <c r="M54" s="1"/>
      <c r="N54" s="1"/>
      <c r="O54" s="1"/>
      <c r="P54" s="1"/>
      <c r="Q54" s="70"/>
      <c r="R54" s="70"/>
      <c r="AJ54" s="1"/>
      <c r="AK54" s="1"/>
      <c r="AN54" s="1"/>
      <c r="AO54" s="1"/>
      <c r="AP54" s="1"/>
      <c r="AQ54" s="1"/>
      <c r="AR54" s="1"/>
      <c r="AS54" s="1"/>
    </row>
    <row r="55" customFormat="false" ht="12.75" hidden="true" customHeight="true" outlineLevel="0" collapsed="false">
      <c r="A55" s="1"/>
      <c r="E55" s="1"/>
      <c r="F55" s="1"/>
      <c r="G55" s="1"/>
      <c r="H55" s="1"/>
      <c r="I55" s="1"/>
      <c r="J55" s="70"/>
      <c r="K55" s="1"/>
      <c r="L55" s="1"/>
      <c r="M55" s="1"/>
      <c r="N55" s="1"/>
      <c r="O55" s="1"/>
      <c r="P55" s="1"/>
      <c r="Q55" s="70"/>
      <c r="R55" s="70"/>
      <c r="AJ55" s="1"/>
      <c r="AK55" s="1"/>
      <c r="AN55" s="1"/>
      <c r="AO55" s="1"/>
      <c r="AP55" s="1"/>
      <c r="AQ55" s="1"/>
      <c r="AR55" s="1"/>
      <c r="AS55" s="1"/>
    </row>
    <row r="56" customFormat="false" ht="12.75" hidden="true" customHeight="true" outlineLevel="0" collapsed="false">
      <c r="A56" s="1"/>
      <c r="E56" s="1"/>
      <c r="F56" s="1"/>
      <c r="G56" s="1"/>
      <c r="H56" s="1"/>
      <c r="I56" s="1"/>
      <c r="J56" s="70"/>
      <c r="K56" s="70"/>
      <c r="L56" s="247"/>
      <c r="M56" s="40"/>
      <c r="N56" s="40"/>
      <c r="O56" s="70"/>
      <c r="P56" s="70"/>
      <c r="Q56" s="70"/>
      <c r="R56" s="70"/>
      <c r="AJ56" s="1"/>
      <c r="AK56" s="1"/>
      <c r="AN56" s="1"/>
      <c r="AO56" s="1"/>
      <c r="AP56" s="1"/>
      <c r="AQ56" s="1"/>
      <c r="AR56" s="1"/>
      <c r="AS56" s="1"/>
    </row>
    <row r="57" customFormat="false" ht="12.75" hidden="true" customHeight="true" outlineLevel="0" collapsed="false">
      <c r="A57" s="1"/>
      <c r="D57" s="1"/>
      <c r="E57" s="1"/>
      <c r="F57" s="1"/>
      <c r="G57" s="1"/>
      <c r="H57" s="1"/>
      <c r="I57" s="259"/>
      <c r="J57" s="70"/>
      <c r="K57" s="70"/>
      <c r="L57" s="247"/>
      <c r="M57" s="40"/>
      <c r="N57" s="40"/>
      <c r="O57" s="70"/>
      <c r="P57" s="70"/>
      <c r="Q57" s="70"/>
      <c r="R57" s="70"/>
      <c r="AJ57" s="1"/>
      <c r="AK57" s="1"/>
      <c r="AN57" s="1"/>
      <c r="AO57" s="1"/>
      <c r="AP57" s="1"/>
      <c r="AQ57" s="1"/>
      <c r="AR57" s="1"/>
      <c r="AS57" s="1"/>
    </row>
    <row r="58" customFormat="false" ht="12.75" hidden="true" customHeight="true" outlineLevel="0" collapsed="false">
      <c r="A58" s="1"/>
      <c r="D58" s="1"/>
      <c r="E58" s="1"/>
      <c r="F58" s="1"/>
      <c r="G58" s="1"/>
      <c r="H58" s="1"/>
      <c r="I58" s="259"/>
      <c r="J58" s="70"/>
      <c r="K58" s="70"/>
      <c r="L58" s="247"/>
      <c r="M58" s="40"/>
      <c r="N58" s="40"/>
      <c r="O58" s="70"/>
      <c r="P58" s="70"/>
      <c r="Q58" s="70"/>
      <c r="R58" s="70"/>
      <c r="AJ58" s="1"/>
      <c r="AK58" s="1"/>
      <c r="AN58" s="1"/>
      <c r="AO58" s="1"/>
      <c r="AP58" s="1"/>
      <c r="AQ58" s="1"/>
      <c r="AR58" s="1"/>
      <c r="AS58" s="1"/>
    </row>
    <row r="59" customFormat="false" ht="12.75" hidden="true" customHeight="true" outlineLevel="0" collapsed="false">
      <c r="A59" s="1"/>
      <c r="D59" s="1"/>
      <c r="E59" s="1"/>
      <c r="F59" s="1"/>
      <c r="G59" s="1"/>
      <c r="H59" s="1"/>
      <c r="I59" s="259"/>
      <c r="J59" s="70"/>
      <c r="K59" s="70"/>
      <c r="L59" s="247"/>
      <c r="M59" s="40"/>
      <c r="N59" s="40"/>
      <c r="O59" s="70"/>
      <c r="P59" s="70"/>
      <c r="Q59" s="70"/>
      <c r="R59" s="70"/>
      <c r="AJ59" s="1"/>
      <c r="AK59" s="1"/>
      <c r="AN59" s="1"/>
      <c r="AO59" s="1"/>
      <c r="AP59" s="1"/>
      <c r="AQ59" s="1"/>
      <c r="AR59" s="1"/>
      <c r="AS59" s="1"/>
    </row>
    <row r="60" customFormat="false" ht="12.75" hidden="true" customHeight="true" outlineLevel="0" collapsed="false">
      <c r="A60" s="1"/>
      <c r="D60" s="1"/>
      <c r="E60" s="1"/>
      <c r="F60" s="1"/>
      <c r="G60" s="1"/>
      <c r="H60" s="1"/>
      <c r="I60" s="259"/>
      <c r="J60" s="70"/>
      <c r="K60" s="70"/>
      <c r="L60" s="247"/>
      <c r="M60" s="40"/>
      <c r="N60" s="40"/>
      <c r="O60" s="70"/>
      <c r="P60" s="70"/>
      <c r="Q60" s="70"/>
      <c r="R60" s="70"/>
      <c r="AJ60" s="1"/>
      <c r="AK60" s="1"/>
      <c r="AN60" s="1"/>
      <c r="AO60" s="1"/>
      <c r="AP60" s="1"/>
      <c r="AQ60" s="1"/>
      <c r="AR60" s="1"/>
      <c r="AS60" s="1"/>
    </row>
    <row r="61" customFormat="false" ht="12.75" hidden="true" customHeight="true" outlineLevel="0" collapsed="false">
      <c r="A61" s="1"/>
      <c r="D61" s="1"/>
      <c r="E61" s="1"/>
      <c r="F61" s="1"/>
      <c r="G61" s="1"/>
      <c r="H61" s="1"/>
      <c r="I61" s="259"/>
      <c r="J61" s="70"/>
      <c r="K61" s="70"/>
      <c r="L61" s="247"/>
      <c r="M61" s="40"/>
      <c r="N61" s="40"/>
      <c r="O61" s="70"/>
      <c r="P61" s="70"/>
      <c r="Q61" s="70"/>
      <c r="R61" s="70"/>
      <c r="AJ61" s="1"/>
      <c r="AK61" s="1"/>
      <c r="AN61" s="1"/>
      <c r="AO61" s="1"/>
      <c r="AP61" s="1"/>
      <c r="AQ61" s="1"/>
      <c r="AR61" s="1"/>
      <c r="AS61" s="1"/>
    </row>
    <row r="62" customFormat="false" ht="12.75" hidden="true" customHeight="true" outlineLevel="0" collapsed="false">
      <c r="A62" s="1"/>
      <c r="D62" s="1"/>
      <c r="E62" s="1"/>
      <c r="F62" s="1"/>
      <c r="G62" s="1"/>
      <c r="H62" s="1"/>
      <c r="I62" s="1"/>
      <c r="J62" s="70"/>
      <c r="K62" s="70"/>
      <c r="L62" s="247"/>
      <c r="M62" s="40"/>
      <c r="N62" s="40"/>
      <c r="O62" s="70"/>
      <c r="P62" s="70"/>
      <c r="Q62" s="70"/>
      <c r="R62" s="70"/>
      <c r="AJ62" s="1"/>
      <c r="AK62" s="1"/>
      <c r="AN62" s="1"/>
      <c r="AO62" s="1"/>
      <c r="AP62" s="1"/>
      <c r="AQ62" s="1"/>
      <c r="AR62" s="1"/>
      <c r="AS62" s="1"/>
    </row>
    <row r="63" customFormat="false" ht="12.75" hidden="false" customHeight="true" outlineLevel="0" collapsed="false">
      <c r="A63" s="1"/>
      <c r="E63" s="1"/>
      <c r="F63" s="1"/>
      <c r="G63" s="1"/>
      <c r="H63" s="1"/>
      <c r="I63" s="1"/>
      <c r="J63" s="70"/>
      <c r="K63" s="70"/>
      <c r="L63" s="247"/>
      <c r="M63" s="40"/>
      <c r="N63" s="40"/>
      <c r="O63" s="70"/>
      <c r="P63" s="70"/>
      <c r="Q63" s="70"/>
      <c r="R63" s="70"/>
      <c r="U63" s="49" t="n">
        <f aca="false">$B$68*-1</f>
        <v>-0</v>
      </c>
      <c r="V63" s="49" t="n">
        <f aca="false">$B$68*-1</f>
        <v>-0</v>
      </c>
      <c r="W63" s="49" t="n">
        <f aca="false">$B$68*-1</f>
        <v>-0</v>
      </c>
      <c r="X63" s="49" t="n">
        <f aca="false">$B$68*-1</f>
        <v>-0</v>
      </c>
      <c r="Y63" s="49" t="n">
        <f aca="false">$B$68*-1</f>
        <v>-0</v>
      </c>
      <c r="Z63" s="49" t="n">
        <f aca="false">$B$68*-1</f>
        <v>-0</v>
      </c>
      <c r="AA63" s="49" t="n">
        <f aca="false">$B$68*-1</f>
        <v>-0</v>
      </c>
      <c r="AB63" s="49" t="n">
        <f aca="false">$B$68*-1</f>
        <v>-0</v>
      </c>
      <c r="AC63" s="49" t="n">
        <f aca="false">$B$68*-1</f>
        <v>-0</v>
      </c>
      <c r="AD63" s="49" t="n">
        <f aca="false">$B$68*-1</f>
        <v>-0</v>
      </c>
      <c r="AE63" s="49" t="n">
        <f aca="false">$B$68*-1</f>
        <v>-0</v>
      </c>
      <c r="AF63" s="49" t="n">
        <f aca="false">$B$68*-1</f>
        <v>-0</v>
      </c>
      <c r="AG63" s="49" t="n">
        <f aca="false">$B$68*-1</f>
        <v>-0</v>
      </c>
      <c r="AH63" s="49" t="n">
        <f aca="false">$B$68*-1</f>
        <v>-0</v>
      </c>
      <c r="AI63" s="49" t="n">
        <f aca="false">$B$68*-1</f>
        <v>-0</v>
      </c>
      <c r="AJ63" s="49" t="n">
        <f aca="false">$B$68*-1</f>
        <v>-0</v>
      </c>
      <c r="AK63" s="49" t="n">
        <f aca="false">$B$68*-1</f>
        <v>-0</v>
      </c>
      <c r="AL63" s="49" t="n">
        <f aca="false">$B$68*-1</f>
        <v>-0</v>
      </c>
      <c r="AN63" s="1"/>
      <c r="AO63" s="1"/>
      <c r="AP63" s="1"/>
      <c r="AQ63" s="1"/>
      <c r="AR63" s="1"/>
      <c r="AS63" s="1"/>
    </row>
    <row r="64" customFormat="false" ht="12.75" hidden="false" customHeight="true" outlineLevel="0" collapsed="false">
      <c r="A64" s="1"/>
      <c r="E64" s="1"/>
      <c r="F64" s="1"/>
      <c r="G64" s="1"/>
      <c r="H64" s="260" t="s">
        <v>81</v>
      </c>
      <c r="I64" s="1"/>
      <c r="J64" s="70"/>
      <c r="K64" s="70"/>
      <c r="L64" s="247"/>
      <c r="M64" s="40"/>
      <c r="N64" s="40"/>
      <c r="O64" s="70"/>
      <c r="P64" s="70"/>
      <c r="Q64" s="70"/>
      <c r="R64" s="70"/>
      <c r="AJ64" s="1"/>
      <c r="AK64" s="1"/>
      <c r="AN64" s="1"/>
      <c r="AO64" s="1"/>
      <c r="AP64" s="1"/>
      <c r="AQ64" s="1"/>
      <c r="AR64" s="1"/>
      <c r="AS64" s="1"/>
    </row>
    <row r="65" customFormat="false" ht="12.75" hidden="false" customHeight="true" outlineLevel="0" collapsed="false">
      <c r="A65" s="1"/>
      <c r="H65" s="261" t="n">
        <f aca="false">H70</f>
        <v>37591</v>
      </c>
      <c r="I65" s="262" t="n">
        <f aca="false">H65+1</f>
        <v>37592</v>
      </c>
      <c r="J65" s="262" t="n">
        <f aca="false">I65+1</f>
        <v>37593</v>
      </c>
      <c r="K65" s="262" t="n">
        <f aca="false">J65+1</f>
        <v>37594</v>
      </c>
      <c r="L65" s="262" t="n">
        <f aca="false">K65+1</f>
        <v>37595</v>
      </c>
      <c r="M65" s="262" t="n">
        <f aca="false">L65+1</f>
        <v>37596</v>
      </c>
      <c r="N65" s="262" t="n">
        <f aca="false">M65+1</f>
        <v>37597</v>
      </c>
      <c r="O65" s="262" t="n">
        <f aca="false">N65+1</f>
        <v>37598</v>
      </c>
      <c r="P65" s="262" t="n">
        <f aca="false">O65+1</f>
        <v>37599</v>
      </c>
      <c r="Q65" s="262" t="n">
        <f aca="false">P65+1</f>
        <v>37600</v>
      </c>
      <c r="R65" s="262" t="n">
        <f aca="false">Q65+1</f>
        <v>37601</v>
      </c>
      <c r="S65" s="262" t="n">
        <f aca="false">R65+1</f>
        <v>37602</v>
      </c>
      <c r="T65" s="262" t="n">
        <f aca="false">S65+1</f>
        <v>37603</v>
      </c>
      <c r="U65" s="262" t="n">
        <f aca="false">T65+1</f>
        <v>37604</v>
      </c>
      <c r="V65" s="262" t="n">
        <f aca="false">U65+1</f>
        <v>37605</v>
      </c>
      <c r="W65" s="262" t="n">
        <f aca="false">V65+1</f>
        <v>37606</v>
      </c>
      <c r="X65" s="262" t="n">
        <f aca="false">W65+1</f>
        <v>37607</v>
      </c>
      <c r="Y65" s="262" t="n">
        <f aca="false">X65+1</f>
        <v>37608</v>
      </c>
      <c r="Z65" s="262" t="n">
        <f aca="false">Y65+1</f>
        <v>37609</v>
      </c>
      <c r="AA65" s="262" t="n">
        <f aca="false">Z65+1</f>
        <v>37610</v>
      </c>
      <c r="AB65" s="262" t="n">
        <f aca="false">AA65+1</f>
        <v>37611</v>
      </c>
      <c r="AC65" s="262" t="n">
        <f aca="false">AB65+1</f>
        <v>37612</v>
      </c>
      <c r="AD65" s="262" t="n">
        <f aca="false">AC65+1</f>
        <v>37613</v>
      </c>
      <c r="AE65" s="262" t="n">
        <f aca="false">AD65+1</f>
        <v>37614</v>
      </c>
      <c r="AF65" s="262" t="n">
        <f aca="false">AE65+1</f>
        <v>37615</v>
      </c>
      <c r="AG65" s="262" t="n">
        <f aca="false">AF65+1</f>
        <v>37616</v>
      </c>
      <c r="AH65" s="262" t="n">
        <f aca="false">AG65+1</f>
        <v>37617</v>
      </c>
      <c r="AI65" s="262" t="n">
        <f aca="false">AH65+1</f>
        <v>37618</v>
      </c>
      <c r="AJ65" s="262" t="n">
        <f aca="false">AI65+1</f>
        <v>37619</v>
      </c>
      <c r="AK65" s="262" t="n">
        <f aca="false">AJ65+1</f>
        <v>37620</v>
      </c>
      <c r="AL65" s="263" t="n">
        <f aca="false">AK65+1</f>
        <v>37621</v>
      </c>
      <c r="AN65" s="1"/>
      <c r="AO65" s="1"/>
      <c r="AP65" s="1"/>
      <c r="AQ65" s="1"/>
      <c r="AR65" s="1"/>
      <c r="AS65" s="1"/>
    </row>
    <row r="66" customFormat="false" ht="12.75" hidden="false" customHeight="true" outlineLevel="0" collapsed="false">
      <c r="D66" s="1"/>
      <c r="E66" s="1"/>
      <c r="F66" s="1"/>
      <c r="G66" s="264" t="s">
        <v>194</v>
      </c>
      <c r="H66" s="265" t="n">
        <f aca="false">VLOOKUP(H$65,$S$8:$AG$38,7,0)+VLOOKUP(H$65,$S$8:$AG38,8,0)</f>
        <v>0</v>
      </c>
      <c r="I66" s="265" t="n">
        <f aca="false">VLOOKUP(I$65,$S$8:$AG$38,7,0)+VLOOKUP(I$65,$S$8:$AG38,8,0)</f>
        <v>0</v>
      </c>
      <c r="J66" s="265" t="n">
        <f aca="false">VLOOKUP(J$65,$S$8:$AG$38,7,0)+VLOOKUP(J$65,$S$8:$AG38,8,0)</f>
        <v>0</v>
      </c>
      <c r="K66" s="265" t="n">
        <f aca="false">VLOOKUP(K$65,$S$8:$AG$38,7,0)+VLOOKUP(K$65,$S$8:$AG38,8,0)</f>
        <v>0</v>
      </c>
      <c r="L66" s="265" t="n">
        <f aca="false">VLOOKUP(L$65,$S$8:$AG$38,7,0)+VLOOKUP(L$65,$S$8:$AG38,8,0)</f>
        <v>0</v>
      </c>
      <c r="M66" s="265" t="n">
        <f aca="false">VLOOKUP(M$65,$S$8:$AG$38,7,0)+VLOOKUP(M$65,$S$8:$AG38,8,0)</f>
        <v>0</v>
      </c>
      <c r="N66" s="265" t="n">
        <f aca="false">VLOOKUP(N$65,$S$8:$AG$38,7,0)+VLOOKUP(N$65,$S$8:$AG38,8,0)</f>
        <v>0</v>
      </c>
      <c r="O66" s="265" t="n">
        <f aca="false">VLOOKUP(O$65,$S$8:$AG$38,7,0)+VLOOKUP(O$65,$S$8:$AG38,8,0)</f>
        <v>0</v>
      </c>
      <c r="P66" s="265" t="n">
        <f aca="false">VLOOKUP(P$65,$S$8:$AG$38,7,0)+VLOOKUP(P$65,$S$8:$AG38,8,0)</f>
        <v>0</v>
      </c>
      <c r="Q66" s="265" t="n">
        <f aca="false">VLOOKUP(Q$65,$S$8:$AG$38,7,0)+VLOOKUP(Q$65,$S$8:$AG38,8,0)</f>
        <v>0</v>
      </c>
      <c r="R66" s="265" t="n">
        <f aca="false">VLOOKUP(R$65,$S$8:$AG$38,7,0)+VLOOKUP(R$65,$S$8:$AG38,8,0)</f>
        <v>0</v>
      </c>
      <c r="S66" s="265" t="n">
        <f aca="false">VLOOKUP(S$65,$S$8:$AG$38,7,0)+VLOOKUP(S$65,$S$8:$AG38,8,0)</f>
        <v>0</v>
      </c>
      <c r="T66" s="265" t="n">
        <f aca="false">VLOOKUP(T$65,$S$8:$AG$38,7,0)+VLOOKUP(T$65,$S$8:$AG38,8,0)</f>
        <v>0</v>
      </c>
      <c r="U66" s="265" t="n">
        <f aca="false">VLOOKUP(U$65,$S$8:$AG$38,7,0)+VLOOKUP(U$65,$S$8:$AG38,8,0)</f>
        <v>0</v>
      </c>
      <c r="V66" s="265" t="n">
        <f aca="false">VLOOKUP(V$65,$S$8:$AG$38,7,0)+VLOOKUP(V$65,$S$8:$AG38,8,0)</f>
        <v>0</v>
      </c>
      <c r="W66" s="265" t="n">
        <f aca="false">VLOOKUP(W$65,$S$8:$AG$38,7,0)+VLOOKUP(W$65,$S$8:$AG38,8,0)</f>
        <v>0</v>
      </c>
      <c r="X66" s="265" t="n">
        <f aca="false">VLOOKUP(X$65,$S$8:$AG$38,7,0)+VLOOKUP(X$65,$S$8:$AG38,8,0)</f>
        <v>0</v>
      </c>
      <c r="Y66" s="265" t="n">
        <f aca="false">VLOOKUP(Y$65,$S$8:$AG$38,7,0)+VLOOKUP(Y$65,$S$8:$AG38,8,0)</f>
        <v>0</v>
      </c>
      <c r="Z66" s="265" t="n">
        <f aca="false">VLOOKUP(Z$65,$S$8:$AG$38,7,0)+VLOOKUP(Z$65,$S$8:$AG38,8,0)</f>
        <v>0</v>
      </c>
      <c r="AA66" s="265" t="n">
        <f aca="false">VLOOKUP(AA$65,$S$8:$AG$38,7,0)+VLOOKUP(AA$65,$S$8:$AG38,8,0)</f>
        <v>0</v>
      </c>
      <c r="AB66" s="265" t="n">
        <f aca="false">VLOOKUP(AB$65,$S$8:$AG$38,7,0)+VLOOKUP(AB$65,$S$8:$AG38,8,0)</f>
        <v>0</v>
      </c>
      <c r="AC66" s="265" t="n">
        <f aca="false">VLOOKUP(AC$65,$S$8:$AG$38,7,0)+VLOOKUP(AC$65,$S$8:$AG38,8,0)</f>
        <v>0</v>
      </c>
      <c r="AD66" s="265" t="n">
        <f aca="false">VLOOKUP(AD$65,$S$8:$AG$38,7,0)+VLOOKUP(AD$65,$S$8:$AG38,8,0)</f>
        <v>0</v>
      </c>
      <c r="AE66" s="265" t="n">
        <f aca="false">VLOOKUP(AE$65,$S$8:$AG$38,7,0)+VLOOKUP(AE$65,$S$8:$AG38,8,0)</f>
        <v>0</v>
      </c>
      <c r="AF66" s="265" t="n">
        <f aca="false">VLOOKUP(AF$65,$S$8:$AG$38,7,0)+VLOOKUP(AF$65,$S$8:$AG38,8,0)</f>
        <v>0</v>
      </c>
      <c r="AG66" s="265" t="n">
        <f aca="false">VLOOKUP(AG$65,$S$8:$AG$38,7,0)+VLOOKUP(AG$65,$S$8:$AG38,8,0)</f>
        <v>0</v>
      </c>
      <c r="AH66" s="265" t="n">
        <f aca="false">VLOOKUP(AH$65,$S$8:$AG$38,7,0)+VLOOKUP(AH$65,$S$8:$AG38,8,0)</f>
        <v>0</v>
      </c>
      <c r="AI66" s="265" t="n">
        <f aca="false">VLOOKUP(AI$65,$S$8:$AG$38,7,0)+VLOOKUP(AI$65,$S$8:$AG38,8,0)</f>
        <v>0</v>
      </c>
      <c r="AJ66" s="265" t="n">
        <f aca="false">VLOOKUP(AJ$65,$S$8:$AG$38,7,0)+VLOOKUP(AJ$65,$S$8:$AG38,8,0)</f>
        <v>0</v>
      </c>
      <c r="AK66" s="265" t="n">
        <f aca="false">VLOOKUP(AK$65,$S$8:$AG$38,7,0)+VLOOKUP(AK$65,$S$8:$AG38,8,0)</f>
        <v>0</v>
      </c>
      <c r="AL66" s="265" t="n">
        <f aca="false">VLOOKUP(AL$65,$S$8:$AG$38,7,0)+VLOOKUP(AL$65,$S$8:$AG38,8,0)</f>
        <v>1670100</v>
      </c>
      <c r="AO66" s="1"/>
      <c r="AP66" s="1"/>
      <c r="AQ66" s="1"/>
      <c r="AR66" s="1"/>
      <c r="AS66" s="1"/>
      <c r="AT66" s="1"/>
    </row>
    <row r="67" customFormat="false" ht="12.75" hidden="false" customHeight="true" outlineLevel="0" collapsed="false">
      <c r="A67" s="266" t="s">
        <v>195</v>
      </c>
      <c r="B67" s="266"/>
      <c r="C67" s="267"/>
      <c r="D67" s="267"/>
      <c r="E67" s="268" t="s">
        <v>196</v>
      </c>
      <c r="F67" s="267"/>
      <c r="G67" s="269" t="s">
        <v>197</v>
      </c>
      <c r="H67" s="270" t="n">
        <v>0</v>
      </c>
      <c r="I67" s="271" t="n">
        <v>0</v>
      </c>
      <c r="J67" s="271" t="n">
        <v>0</v>
      </c>
      <c r="K67" s="271" t="n">
        <v>0</v>
      </c>
      <c r="L67" s="271" t="n">
        <v>0</v>
      </c>
      <c r="M67" s="271" t="n">
        <v>0</v>
      </c>
      <c r="N67" s="271"/>
      <c r="O67" s="271"/>
      <c r="P67" s="271" t="n">
        <v>0</v>
      </c>
      <c r="Q67" s="271" t="n">
        <v>0</v>
      </c>
      <c r="R67" s="271" t="n">
        <v>0</v>
      </c>
      <c r="S67" s="271" t="n">
        <v>0</v>
      </c>
      <c r="T67" s="271" t="n">
        <v>0</v>
      </c>
      <c r="U67" s="271"/>
      <c r="V67" s="271" t="n">
        <v>0</v>
      </c>
      <c r="W67" s="271" t="n">
        <v>0</v>
      </c>
      <c r="X67" s="271" t="n">
        <v>0</v>
      </c>
      <c r="Y67" s="271" t="n">
        <v>0</v>
      </c>
      <c r="Z67" s="271" t="n">
        <v>0</v>
      </c>
      <c r="AA67" s="271" t="n">
        <v>0</v>
      </c>
      <c r="AB67" s="271"/>
      <c r="AC67" s="271"/>
      <c r="AD67" s="271" t="n">
        <v>0</v>
      </c>
      <c r="AE67" s="271" t="n">
        <v>0</v>
      </c>
      <c r="AF67" s="271"/>
      <c r="AG67" s="271"/>
      <c r="AH67" s="271"/>
      <c r="AI67" s="271"/>
      <c r="AJ67" s="271"/>
      <c r="AK67" s="271"/>
      <c r="AL67" s="272"/>
      <c r="AM67" s="267"/>
      <c r="AN67" s="267"/>
      <c r="AO67" s="1"/>
      <c r="AP67" s="1"/>
      <c r="AQ67" s="1"/>
      <c r="AR67" s="1"/>
      <c r="AS67" s="1"/>
      <c r="AT67" s="1"/>
    </row>
    <row r="68" customFormat="false" ht="12.75" hidden="false" customHeight="true" outlineLevel="0" collapsed="false">
      <c r="A68" s="273" t="s">
        <v>82</v>
      </c>
      <c r="B68" s="274" t="n">
        <f aca="false">+H47</f>
        <v>0</v>
      </c>
      <c r="C68" s="267"/>
      <c r="D68" s="275" t="s">
        <v>198</v>
      </c>
      <c r="E68" s="275" t="s">
        <v>142</v>
      </c>
      <c r="F68" s="276" t="s">
        <v>199</v>
      </c>
      <c r="G68" s="264" t="s">
        <v>200</v>
      </c>
      <c r="H68" s="277" t="n">
        <f aca="false">SUM(H66:H67)</f>
        <v>0</v>
      </c>
      <c r="I68" s="278" t="n">
        <f aca="false">SUM(I66:I67)</f>
        <v>0</v>
      </c>
      <c r="J68" s="278" t="n">
        <f aca="false">SUM(J66:J67)</f>
        <v>0</v>
      </c>
      <c r="K68" s="278" t="n">
        <f aca="false">SUM(K66:K67)</f>
        <v>0</v>
      </c>
      <c r="L68" s="278" t="n">
        <f aca="false">SUM(L66:L67)</f>
        <v>0</v>
      </c>
      <c r="M68" s="278" t="n">
        <f aca="false">SUM(M66:M67)</f>
        <v>0</v>
      </c>
      <c r="N68" s="278" t="n">
        <f aca="false">SUM(N66:N67)</f>
        <v>0</v>
      </c>
      <c r="O68" s="278" t="n">
        <f aca="false">SUM(O66:O67)</f>
        <v>0</v>
      </c>
      <c r="P68" s="278" t="n">
        <f aca="false">SUM(P66:P67)</f>
        <v>0</v>
      </c>
      <c r="Q68" s="278" t="n">
        <f aca="false">SUM(Q66:Q67)</f>
        <v>0</v>
      </c>
      <c r="R68" s="278" t="n">
        <f aca="false">SUM(R66:R67)</f>
        <v>0</v>
      </c>
      <c r="S68" s="278" t="n">
        <f aca="false">SUM(S66:S67)</f>
        <v>0</v>
      </c>
      <c r="T68" s="278" t="n">
        <f aca="false">SUM(T66:T67)</f>
        <v>0</v>
      </c>
      <c r="U68" s="278" t="n">
        <f aca="false">SUM(U66:U67)</f>
        <v>0</v>
      </c>
      <c r="V68" s="278" t="n">
        <f aca="false">SUM(V66:V67)</f>
        <v>0</v>
      </c>
      <c r="W68" s="278" t="n">
        <f aca="false">SUM(W66:W67)</f>
        <v>0</v>
      </c>
      <c r="X68" s="278" t="n">
        <f aca="false">SUM(X66:X67)</f>
        <v>0</v>
      </c>
      <c r="Y68" s="278" t="n">
        <f aca="false">SUM(Y66:Y67)</f>
        <v>0</v>
      </c>
      <c r="Z68" s="278" t="n">
        <f aca="false">SUM(Z66:Z67)</f>
        <v>0</v>
      </c>
      <c r="AA68" s="278" t="n">
        <f aca="false">SUM(AA66:AA67)</f>
        <v>0</v>
      </c>
      <c r="AB68" s="278" t="n">
        <f aca="false">SUM(AB66:AB67)</f>
        <v>0</v>
      </c>
      <c r="AC68" s="278" t="n">
        <f aca="false">SUM(AC66:AC67)</f>
        <v>0</v>
      </c>
      <c r="AD68" s="278" t="n">
        <f aca="false">SUM(AD66:AD67)</f>
        <v>0</v>
      </c>
      <c r="AE68" s="278" t="n">
        <f aca="false">SUM(AE66:AE67)</f>
        <v>0</v>
      </c>
      <c r="AF68" s="278" t="n">
        <f aca="false">SUM(AF66:AF67)</f>
        <v>0</v>
      </c>
      <c r="AG68" s="278" t="n">
        <f aca="false">SUM(AG66:AG67)</f>
        <v>0</v>
      </c>
      <c r="AH68" s="278" t="n">
        <f aca="false">SUM(AH66:AH67)</f>
        <v>0</v>
      </c>
      <c r="AI68" s="278" t="n">
        <f aca="false">SUM(AI66:AI67)</f>
        <v>0</v>
      </c>
      <c r="AJ68" s="278" t="n">
        <f aca="false">SUM(AJ66:AJ67)</f>
        <v>0</v>
      </c>
      <c r="AK68" s="278" t="n">
        <f aca="false">SUM(AK66:AK67)</f>
        <v>0</v>
      </c>
      <c r="AL68" s="279" t="n">
        <f aca="false">SUM(AL66:AL67)</f>
        <v>1670100</v>
      </c>
      <c r="AM68" s="267"/>
      <c r="AN68" s="1"/>
      <c r="AO68" s="1"/>
      <c r="AP68" s="1"/>
      <c r="AQ68" s="1"/>
      <c r="AR68" s="1"/>
      <c r="AS68" s="1"/>
      <c r="AT68" s="1"/>
    </row>
    <row r="69" customFormat="false" ht="12.75" hidden="false" customHeight="true" outlineLevel="0" collapsed="false">
      <c r="A69" s="273" t="s">
        <v>80</v>
      </c>
      <c r="B69" s="274" t="n">
        <f aca="false">+I47</f>
        <v>0</v>
      </c>
      <c r="C69" s="267"/>
      <c r="D69" s="280" t="s">
        <v>201</v>
      </c>
      <c r="E69" s="280" t="s">
        <v>201</v>
      </c>
      <c r="F69" s="281" t="s">
        <v>137</v>
      </c>
      <c r="G69" s="282"/>
      <c r="H69" s="283" t="s">
        <v>202</v>
      </c>
      <c r="I69" s="267"/>
      <c r="J69" s="267"/>
      <c r="K69" s="267"/>
      <c r="L69" s="267"/>
      <c r="M69" s="267"/>
      <c r="N69" s="267"/>
      <c r="O69" s="267"/>
      <c r="P69" s="267"/>
      <c r="Q69" s="267"/>
      <c r="R69" s="267"/>
      <c r="S69" s="267"/>
      <c r="T69" s="267"/>
      <c r="U69" s="267"/>
      <c r="V69" s="267"/>
      <c r="W69" s="267"/>
      <c r="X69" s="267"/>
      <c r="Y69" s="267"/>
      <c r="Z69" s="267"/>
      <c r="AA69" s="267"/>
      <c r="AB69" s="267"/>
      <c r="AC69" s="267"/>
      <c r="AD69" s="267"/>
      <c r="AE69" s="267"/>
      <c r="AF69" s="267"/>
      <c r="AG69" s="267"/>
      <c r="AH69" s="267"/>
      <c r="AI69" s="267"/>
      <c r="AJ69" s="267"/>
      <c r="AK69" s="267"/>
      <c r="AL69" s="267"/>
      <c r="AM69" s="267"/>
      <c r="AN69" s="1"/>
      <c r="AO69" s="1"/>
      <c r="AP69" s="1"/>
      <c r="AQ69" s="1"/>
      <c r="AR69" s="1"/>
      <c r="AS69" s="1"/>
      <c r="AT69" s="1"/>
    </row>
    <row r="70" customFormat="false" ht="12.75" hidden="false" customHeight="true" outlineLevel="0" collapsed="false">
      <c r="A70" s="284"/>
      <c r="B70" s="284"/>
      <c r="C70" s="267"/>
      <c r="D70" s="285"/>
      <c r="E70" s="285"/>
      <c r="F70" s="285"/>
      <c r="G70" s="284"/>
      <c r="H70" s="286" t="n">
        <f aca="false">B4</f>
        <v>37591</v>
      </c>
      <c r="I70" s="286" t="n">
        <f aca="false">I65</f>
        <v>37592</v>
      </c>
      <c r="J70" s="286" t="n">
        <f aca="false">J65</f>
        <v>37593</v>
      </c>
      <c r="K70" s="286" t="n">
        <f aca="false">K65</f>
        <v>37594</v>
      </c>
      <c r="L70" s="286" t="n">
        <f aca="false">L65</f>
        <v>37595</v>
      </c>
      <c r="M70" s="286" t="n">
        <f aca="false">M65</f>
        <v>37596</v>
      </c>
      <c r="N70" s="286" t="n">
        <f aca="false">N65</f>
        <v>37597</v>
      </c>
      <c r="O70" s="286" t="n">
        <f aca="false">O65</f>
        <v>37598</v>
      </c>
      <c r="P70" s="286" t="n">
        <f aca="false">P65</f>
        <v>37599</v>
      </c>
      <c r="Q70" s="286" t="n">
        <f aca="false">Q65</f>
        <v>37600</v>
      </c>
      <c r="R70" s="286" t="n">
        <f aca="false">R65</f>
        <v>37601</v>
      </c>
      <c r="S70" s="286" t="n">
        <f aca="false">S65</f>
        <v>37602</v>
      </c>
      <c r="T70" s="286" t="n">
        <f aca="false">T65</f>
        <v>37603</v>
      </c>
      <c r="U70" s="286" t="n">
        <f aca="false">U65</f>
        <v>37604</v>
      </c>
      <c r="V70" s="286" t="n">
        <f aca="false">V65</f>
        <v>37605</v>
      </c>
      <c r="W70" s="286" t="n">
        <f aca="false">W65</f>
        <v>37606</v>
      </c>
      <c r="X70" s="286" t="n">
        <f aca="false">X65</f>
        <v>37607</v>
      </c>
      <c r="Y70" s="286" t="n">
        <f aca="false">Y65</f>
        <v>37608</v>
      </c>
      <c r="Z70" s="286" t="n">
        <f aca="false">Z65</f>
        <v>37609</v>
      </c>
      <c r="AA70" s="286" t="n">
        <f aca="false">AA65</f>
        <v>37610</v>
      </c>
      <c r="AB70" s="286" t="n">
        <f aca="false">AB65</f>
        <v>37611</v>
      </c>
      <c r="AC70" s="286" t="n">
        <f aca="false">AC65</f>
        <v>37612</v>
      </c>
      <c r="AD70" s="286" t="n">
        <f aca="false">AD65</f>
        <v>37613</v>
      </c>
      <c r="AE70" s="286" t="n">
        <f aca="false">AE65</f>
        <v>37614</v>
      </c>
      <c r="AF70" s="286" t="n">
        <f aca="false">AF65</f>
        <v>37615</v>
      </c>
      <c r="AG70" s="286" t="n">
        <f aca="false">AG65</f>
        <v>37616</v>
      </c>
      <c r="AH70" s="286" t="n">
        <f aca="false">AH65</f>
        <v>37617</v>
      </c>
      <c r="AI70" s="286" t="n">
        <f aca="false">AI65</f>
        <v>37618</v>
      </c>
      <c r="AJ70" s="286" t="n">
        <f aca="false">AJ65</f>
        <v>37619</v>
      </c>
      <c r="AK70" s="286" t="n">
        <f aca="false">AK65</f>
        <v>37620</v>
      </c>
      <c r="AL70" s="286" t="n">
        <f aca="false">AL65</f>
        <v>37621</v>
      </c>
      <c r="AM70" s="275" t="s">
        <v>142</v>
      </c>
      <c r="AN70" s="1"/>
      <c r="AO70" s="1"/>
      <c r="AP70" s="1"/>
      <c r="AQ70" s="1"/>
      <c r="AR70" s="1"/>
      <c r="AS70" s="1"/>
      <c r="AT70" s="1"/>
    </row>
    <row r="71" customFormat="false" ht="12.75" hidden="false" customHeight="true" outlineLevel="0" collapsed="false">
      <c r="A71" s="287" t="s">
        <v>203</v>
      </c>
      <c r="B71" s="288"/>
      <c r="C71" s="289"/>
      <c r="D71" s="290" t="n">
        <v>0</v>
      </c>
      <c r="E71" s="291" t="n">
        <f aca="false">AM71</f>
        <v>0</v>
      </c>
      <c r="F71" s="292" t="n">
        <f aca="false">E71-D71</f>
        <v>0</v>
      </c>
      <c r="G71" s="284"/>
      <c r="H71" s="290"/>
      <c r="I71" s="290"/>
      <c r="J71" s="290"/>
      <c r="K71" s="290"/>
      <c r="L71" s="290"/>
      <c r="M71" s="290"/>
      <c r="N71" s="290"/>
      <c r="O71" s="290"/>
      <c r="P71" s="290"/>
      <c r="Q71" s="290"/>
      <c r="R71" s="290"/>
      <c r="S71" s="290"/>
      <c r="T71" s="290"/>
      <c r="U71" s="290"/>
      <c r="V71" s="290"/>
      <c r="W71" s="290"/>
      <c r="X71" s="290"/>
      <c r="Y71" s="290"/>
      <c r="Z71" s="290"/>
      <c r="AA71" s="290"/>
      <c r="AB71" s="290"/>
      <c r="AC71" s="290"/>
      <c r="AD71" s="290"/>
      <c r="AE71" s="290"/>
      <c r="AF71" s="290"/>
      <c r="AG71" s="290"/>
      <c r="AH71" s="290"/>
      <c r="AI71" s="290"/>
      <c r="AJ71" s="290"/>
      <c r="AK71" s="290"/>
      <c r="AL71" s="290"/>
      <c r="AM71" s="293" t="n">
        <f aca="false">SUM(H71:AL71)</f>
        <v>0</v>
      </c>
      <c r="AN71" s="59"/>
      <c r="AO71" s="59"/>
      <c r="AP71" s="59"/>
      <c r="AQ71" s="59"/>
      <c r="AR71" s="59"/>
      <c r="AS71" s="59"/>
      <c r="AT71" s="59"/>
      <c r="AU71" s="294"/>
      <c r="AV71" s="294"/>
      <c r="AW71" s="294"/>
      <c r="AX71" s="294"/>
    </row>
    <row r="72" customFormat="false" ht="12.75" hidden="true" customHeight="true" outlineLevel="0" collapsed="false">
      <c r="A72" s="295" t="s">
        <v>204</v>
      </c>
      <c r="B72" s="288"/>
      <c r="C72" s="289"/>
      <c r="D72" s="296" t="n">
        <v>0</v>
      </c>
      <c r="E72" s="297" t="n">
        <f aca="false">AM72</f>
        <v>0</v>
      </c>
      <c r="F72" s="298" t="n">
        <f aca="false">E72-D72</f>
        <v>0</v>
      </c>
      <c r="G72" s="284"/>
      <c r="H72" s="299"/>
      <c r="I72" s="299"/>
      <c r="J72" s="299"/>
      <c r="K72" s="299"/>
      <c r="L72" s="299"/>
      <c r="M72" s="299"/>
      <c r="N72" s="299"/>
      <c r="O72" s="299"/>
      <c r="P72" s="299"/>
      <c r="Q72" s="299"/>
      <c r="R72" s="299"/>
      <c r="S72" s="299"/>
      <c r="T72" s="299"/>
      <c r="U72" s="299"/>
      <c r="V72" s="299"/>
      <c r="W72" s="299"/>
      <c r="X72" s="299"/>
      <c r="Y72" s="299"/>
      <c r="Z72" s="299"/>
      <c r="AA72" s="299"/>
      <c r="AB72" s="299"/>
      <c r="AC72" s="299"/>
      <c r="AD72" s="299"/>
      <c r="AE72" s="299"/>
      <c r="AF72" s="299"/>
      <c r="AG72" s="299"/>
      <c r="AH72" s="299"/>
      <c r="AI72" s="299"/>
      <c r="AJ72" s="299"/>
      <c r="AK72" s="299"/>
      <c r="AL72" s="299"/>
      <c r="AM72" s="293" t="n">
        <f aca="false">SUM(H72:AL72)</f>
        <v>0</v>
      </c>
      <c r="AN72" s="59"/>
      <c r="AO72" s="59"/>
      <c r="AP72" s="59"/>
      <c r="AQ72" s="59"/>
      <c r="AR72" s="59"/>
      <c r="AS72" s="59"/>
      <c r="AT72" s="59"/>
      <c r="AU72" s="294"/>
      <c r="AV72" s="294"/>
      <c r="AW72" s="294"/>
      <c r="AX72" s="294"/>
    </row>
    <row r="73" customFormat="false" ht="12.75" hidden="true" customHeight="true" outlineLevel="0" collapsed="false">
      <c r="A73" s="295" t="s">
        <v>173</v>
      </c>
      <c r="B73" s="288"/>
      <c r="C73" s="289"/>
      <c r="D73" s="296" t="n">
        <v>0</v>
      </c>
      <c r="E73" s="297" t="n">
        <f aca="false">AM73</f>
        <v>0</v>
      </c>
      <c r="F73" s="298" t="n">
        <f aca="false">E73-D73</f>
        <v>0</v>
      </c>
      <c r="G73" s="284"/>
      <c r="H73" s="299"/>
      <c r="I73" s="299"/>
      <c r="J73" s="299"/>
      <c r="K73" s="299"/>
      <c r="L73" s="299"/>
      <c r="M73" s="299"/>
      <c r="N73" s="299"/>
      <c r="O73" s="299"/>
      <c r="P73" s="299"/>
      <c r="Q73" s="299"/>
      <c r="R73" s="299"/>
      <c r="S73" s="299"/>
      <c r="T73" s="299"/>
      <c r="U73" s="299"/>
      <c r="V73" s="299"/>
      <c r="W73" s="299"/>
      <c r="X73" s="299"/>
      <c r="Y73" s="299"/>
      <c r="Z73" s="299"/>
      <c r="AA73" s="299"/>
      <c r="AB73" s="299"/>
      <c r="AC73" s="299"/>
      <c r="AD73" s="299"/>
      <c r="AE73" s="299"/>
      <c r="AF73" s="299"/>
      <c r="AG73" s="299"/>
      <c r="AH73" s="299"/>
      <c r="AI73" s="299"/>
      <c r="AJ73" s="299"/>
      <c r="AK73" s="299"/>
      <c r="AL73" s="299"/>
      <c r="AM73" s="293" t="n">
        <f aca="false">SUM(H73:AL73)</f>
        <v>0</v>
      </c>
      <c r="AN73" s="59"/>
      <c r="AO73" s="59"/>
      <c r="AP73" s="59"/>
      <c r="AQ73" s="59"/>
      <c r="AR73" s="59"/>
      <c r="AS73" s="59"/>
      <c r="AT73" s="59"/>
      <c r="AU73" s="294"/>
      <c r="AV73" s="294"/>
      <c r="AW73" s="294"/>
      <c r="AX73" s="294"/>
    </row>
    <row r="74" customFormat="false" ht="12.75" hidden="false" customHeight="true" outlineLevel="0" collapsed="false">
      <c r="A74" s="300" t="s">
        <v>205</v>
      </c>
      <c r="B74" s="284"/>
      <c r="C74" s="267"/>
      <c r="D74" s="301"/>
      <c r="E74" s="302"/>
      <c r="F74" s="302"/>
      <c r="G74" s="284"/>
      <c r="H74" s="301"/>
      <c r="I74" s="301"/>
      <c r="J74" s="301"/>
      <c r="K74" s="301"/>
      <c r="L74" s="301"/>
      <c r="M74" s="301"/>
      <c r="N74" s="301"/>
      <c r="O74" s="301"/>
      <c r="P74" s="301"/>
      <c r="Q74" s="301"/>
      <c r="R74" s="301"/>
      <c r="S74" s="301"/>
      <c r="T74" s="301"/>
      <c r="U74" s="301"/>
      <c r="V74" s="301"/>
      <c r="W74" s="301"/>
      <c r="X74" s="301"/>
      <c r="Y74" s="301"/>
      <c r="Z74" s="301"/>
      <c r="AA74" s="301"/>
      <c r="AB74" s="301"/>
      <c r="AC74" s="301"/>
      <c r="AD74" s="301"/>
      <c r="AE74" s="301"/>
      <c r="AF74" s="301"/>
      <c r="AG74" s="301"/>
      <c r="AH74" s="301"/>
      <c r="AI74" s="301"/>
      <c r="AJ74" s="301"/>
      <c r="AK74" s="301"/>
      <c r="AL74" s="301"/>
      <c r="AM74" s="301"/>
      <c r="AN74" s="59"/>
      <c r="AO74" s="59"/>
      <c r="AP74" s="59"/>
      <c r="AQ74" s="59"/>
      <c r="AR74" s="59"/>
      <c r="AS74" s="59"/>
      <c r="AT74" s="59"/>
      <c r="AU74" s="294"/>
      <c r="AV74" s="294"/>
      <c r="AW74" s="294"/>
      <c r="AX74" s="294"/>
    </row>
    <row r="75" customFormat="false" ht="12.75" hidden="false" customHeight="true" outlineLevel="0" collapsed="false">
      <c r="A75" s="284" t="s">
        <v>206</v>
      </c>
      <c r="B75" s="284"/>
      <c r="C75" s="267"/>
      <c r="D75" s="301"/>
      <c r="E75" s="302"/>
      <c r="F75" s="302"/>
      <c r="G75" s="284"/>
      <c r="H75" s="301"/>
      <c r="I75" s="301"/>
      <c r="J75" s="301"/>
      <c r="K75" s="301"/>
      <c r="L75" s="301"/>
      <c r="M75" s="301"/>
      <c r="N75" s="301"/>
      <c r="O75" s="301"/>
      <c r="P75" s="301"/>
      <c r="Q75" s="301"/>
      <c r="R75" s="301"/>
      <c r="S75" s="301"/>
      <c r="T75" s="301"/>
      <c r="U75" s="301"/>
      <c r="V75" s="301"/>
      <c r="W75" s="301"/>
      <c r="X75" s="301"/>
      <c r="Y75" s="301"/>
      <c r="Z75" s="301"/>
      <c r="AA75" s="301"/>
      <c r="AB75" s="301"/>
      <c r="AC75" s="301"/>
      <c r="AD75" s="301"/>
      <c r="AE75" s="301"/>
      <c r="AF75" s="301"/>
      <c r="AG75" s="301"/>
      <c r="AH75" s="301"/>
      <c r="AI75" s="301"/>
      <c r="AJ75" s="301"/>
      <c r="AK75" s="301"/>
      <c r="AL75" s="301"/>
      <c r="AM75" s="301"/>
      <c r="AN75" s="59"/>
      <c r="AO75" s="59"/>
      <c r="AP75" s="59"/>
      <c r="AQ75" s="59"/>
      <c r="AR75" s="59"/>
      <c r="AS75" s="59"/>
      <c r="AT75" s="59"/>
      <c r="AU75" s="294"/>
      <c r="AV75" s="294"/>
      <c r="AW75" s="294"/>
      <c r="AX75" s="294"/>
    </row>
    <row r="76" customFormat="false" ht="12.75" hidden="false" customHeight="true" outlineLevel="0" collapsed="false">
      <c r="A76" s="303" t="s">
        <v>207</v>
      </c>
      <c r="B76" s="304"/>
      <c r="C76" s="289"/>
      <c r="D76" s="290" t="n">
        <v>0</v>
      </c>
      <c r="E76" s="291" t="n">
        <f aca="false">AM76</f>
        <v>0</v>
      </c>
      <c r="F76" s="305" t="n">
        <f aca="false">E76-D76</f>
        <v>0</v>
      </c>
      <c r="G76" s="284"/>
      <c r="H76" s="306"/>
      <c r="I76" s="306"/>
      <c r="J76" s="306"/>
      <c r="K76" s="306"/>
      <c r="L76" s="306"/>
      <c r="M76" s="306"/>
      <c r="N76" s="306"/>
      <c r="O76" s="306"/>
      <c r="P76" s="306"/>
      <c r="Q76" s="306"/>
      <c r="R76" s="306"/>
      <c r="S76" s="306"/>
      <c r="T76" s="306"/>
      <c r="U76" s="306"/>
      <c r="V76" s="306"/>
      <c r="W76" s="306"/>
      <c r="X76" s="306"/>
      <c r="Y76" s="306"/>
      <c r="Z76" s="306"/>
      <c r="AA76" s="306"/>
      <c r="AB76" s="306"/>
      <c r="AC76" s="306"/>
      <c r="AD76" s="306"/>
      <c r="AE76" s="306"/>
      <c r="AF76" s="306"/>
      <c r="AG76" s="306"/>
      <c r="AH76" s="306"/>
      <c r="AI76" s="306"/>
      <c r="AJ76" s="306"/>
      <c r="AK76" s="306"/>
      <c r="AL76" s="306"/>
      <c r="AM76" s="293" t="n">
        <f aca="false">SUM(H76:AL76)</f>
        <v>0</v>
      </c>
      <c r="AN76" s="1"/>
      <c r="AO76" s="1"/>
      <c r="AP76" s="1"/>
      <c r="AQ76" s="1"/>
      <c r="AR76" s="1"/>
      <c r="AS76" s="1"/>
      <c r="AT76" s="1"/>
    </row>
    <row r="77" customFormat="false" ht="12.75" hidden="true" customHeight="true" outlineLevel="0" collapsed="false">
      <c r="A77" s="303" t="s">
        <v>208</v>
      </c>
      <c r="B77" s="304"/>
      <c r="C77" s="289"/>
      <c r="D77" s="290" t="n">
        <v>0</v>
      </c>
      <c r="E77" s="291" t="n">
        <f aca="false">AM77</f>
        <v>0</v>
      </c>
      <c r="F77" s="305" t="n">
        <f aca="false">E77-D77</f>
        <v>0</v>
      </c>
      <c r="G77" s="284"/>
      <c r="H77" s="306"/>
      <c r="I77" s="306"/>
      <c r="J77" s="306"/>
      <c r="K77" s="306"/>
      <c r="L77" s="306"/>
      <c r="M77" s="306"/>
      <c r="N77" s="306"/>
      <c r="O77" s="306"/>
      <c r="P77" s="306"/>
      <c r="Q77" s="306"/>
      <c r="R77" s="306"/>
      <c r="S77" s="306"/>
      <c r="T77" s="306"/>
      <c r="U77" s="306"/>
      <c r="V77" s="306"/>
      <c r="W77" s="306"/>
      <c r="X77" s="306"/>
      <c r="Y77" s="306"/>
      <c r="Z77" s="306"/>
      <c r="AA77" s="306"/>
      <c r="AB77" s="306"/>
      <c r="AC77" s="306"/>
      <c r="AD77" s="306"/>
      <c r="AE77" s="306"/>
      <c r="AF77" s="306"/>
      <c r="AG77" s="306"/>
      <c r="AH77" s="306"/>
      <c r="AI77" s="306"/>
      <c r="AJ77" s="306"/>
      <c r="AK77" s="306"/>
      <c r="AL77" s="306"/>
      <c r="AM77" s="293" t="n">
        <f aca="false">SUM(H77:AL77)</f>
        <v>0</v>
      </c>
      <c r="AN77" s="1"/>
      <c r="AO77" s="1"/>
      <c r="AP77" s="1"/>
      <c r="AQ77" s="1"/>
      <c r="AR77" s="1"/>
      <c r="AS77" s="1"/>
      <c r="AT77" s="1"/>
    </row>
    <row r="78" customFormat="false" ht="12.75" hidden="true" customHeight="true" outlineLevel="0" collapsed="false">
      <c r="A78" s="303" t="s">
        <v>209</v>
      </c>
      <c r="B78" s="304"/>
      <c r="C78" s="289"/>
      <c r="D78" s="290" t="n">
        <v>0</v>
      </c>
      <c r="E78" s="291" t="n">
        <f aca="false">AM78</f>
        <v>0</v>
      </c>
      <c r="F78" s="305" t="n">
        <f aca="false">E78-D78</f>
        <v>0</v>
      </c>
      <c r="G78" s="284"/>
      <c r="H78" s="306"/>
      <c r="I78" s="306"/>
      <c r="J78" s="306"/>
      <c r="K78" s="306"/>
      <c r="L78" s="306"/>
      <c r="M78" s="306"/>
      <c r="N78" s="306"/>
      <c r="O78" s="306"/>
      <c r="P78" s="306"/>
      <c r="Q78" s="306"/>
      <c r="R78" s="306"/>
      <c r="S78" s="306"/>
      <c r="T78" s="306"/>
      <c r="U78" s="306"/>
      <c r="V78" s="306"/>
      <c r="W78" s="306"/>
      <c r="X78" s="306"/>
      <c r="Y78" s="306"/>
      <c r="Z78" s="306"/>
      <c r="AA78" s="306"/>
      <c r="AB78" s="306"/>
      <c r="AC78" s="306"/>
      <c r="AD78" s="306"/>
      <c r="AE78" s="306"/>
      <c r="AF78" s="306"/>
      <c r="AG78" s="306"/>
      <c r="AH78" s="306"/>
      <c r="AI78" s="306"/>
      <c r="AJ78" s="306"/>
      <c r="AK78" s="306"/>
      <c r="AL78" s="306"/>
      <c r="AM78" s="293" t="n">
        <f aca="false">SUM(H78:AL78)</f>
        <v>0</v>
      </c>
      <c r="AN78" s="1"/>
      <c r="AO78" s="1"/>
      <c r="AP78" s="1"/>
      <c r="AQ78" s="1"/>
      <c r="AR78" s="1"/>
      <c r="AS78" s="1"/>
      <c r="AT78" s="1"/>
    </row>
    <row r="79" customFormat="false" ht="12.75" hidden="true" customHeight="true" outlineLevel="0" collapsed="false">
      <c r="A79" s="303" t="s">
        <v>210</v>
      </c>
      <c r="B79" s="304"/>
      <c r="C79" s="289"/>
      <c r="D79" s="290" t="n">
        <v>0</v>
      </c>
      <c r="E79" s="291" t="n">
        <f aca="false">AM79</f>
        <v>0</v>
      </c>
      <c r="F79" s="305" t="n">
        <f aca="false">E79-D79</f>
        <v>0</v>
      </c>
      <c r="G79" s="284"/>
      <c r="H79" s="306"/>
      <c r="I79" s="306"/>
      <c r="J79" s="306"/>
      <c r="K79" s="306"/>
      <c r="L79" s="306"/>
      <c r="M79" s="306"/>
      <c r="N79" s="306"/>
      <c r="O79" s="306"/>
      <c r="P79" s="306"/>
      <c r="Q79" s="306"/>
      <c r="R79" s="306"/>
      <c r="S79" s="306"/>
      <c r="T79" s="306"/>
      <c r="U79" s="306"/>
      <c r="V79" s="306"/>
      <c r="W79" s="306"/>
      <c r="X79" s="306"/>
      <c r="Y79" s="306"/>
      <c r="Z79" s="306"/>
      <c r="AA79" s="306"/>
      <c r="AB79" s="306"/>
      <c r="AC79" s="306"/>
      <c r="AD79" s="306"/>
      <c r="AE79" s="306"/>
      <c r="AF79" s="306"/>
      <c r="AG79" s="306"/>
      <c r="AH79" s="306"/>
      <c r="AI79" s="306"/>
      <c r="AJ79" s="306"/>
      <c r="AK79" s="306"/>
      <c r="AL79" s="306"/>
      <c r="AM79" s="293" t="n">
        <f aca="false">SUM(H79:AL79)</f>
        <v>0</v>
      </c>
      <c r="AN79" s="1"/>
      <c r="AO79" s="1"/>
      <c r="AP79" s="1"/>
      <c r="AQ79" s="1"/>
      <c r="AR79" s="1"/>
      <c r="AS79" s="1"/>
      <c r="AT79" s="1"/>
    </row>
    <row r="80" customFormat="false" ht="12.75" hidden="true" customHeight="true" outlineLevel="0" collapsed="false">
      <c r="A80" s="303" t="s">
        <v>211</v>
      </c>
      <c r="B80" s="304"/>
      <c r="C80" s="289"/>
      <c r="D80" s="290" t="n">
        <v>0</v>
      </c>
      <c r="E80" s="291" t="n">
        <f aca="false">AM80</f>
        <v>0</v>
      </c>
      <c r="F80" s="305" t="n">
        <f aca="false">E80-D80</f>
        <v>0</v>
      </c>
      <c r="G80" s="284"/>
      <c r="H80" s="306"/>
      <c r="I80" s="306"/>
      <c r="J80" s="306"/>
      <c r="K80" s="306"/>
      <c r="L80" s="306"/>
      <c r="M80" s="306"/>
      <c r="N80" s="306"/>
      <c r="O80" s="306"/>
      <c r="P80" s="306"/>
      <c r="Q80" s="306"/>
      <c r="R80" s="306"/>
      <c r="S80" s="306"/>
      <c r="T80" s="306"/>
      <c r="U80" s="306"/>
      <c r="V80" s="306"/>
      <c r="W80" s="306"/>
      <c r="X80" s="306"/>
      <c r="Y80" s="306"/>
      <c r="Z80" s="306"/>
      <c r="AA80" s="306"/>
      <c r="AB80" s="306"/>
      <c r="AC80" s="306"/>
      <c r="AD80" s="306"/>
      <c r="AE80" s="306"/>
      <c r="AF80" s="306"/>
      <c r="AG80" s="306"/>
      <c r="AH80" s="306"/>
      <c r="AI80" s="306"/>
      <c r="AJ80" s="306"/>
      <c r="AK80" s="306"/>
      <c r="AL80" s="306"/>
      <c r="AM80" s="293" t="n">
        <f aca="false">SUM(H80:AL80)</f>
        <v>0</v>
      </c>
      <c r="AN80" s="1"/>
      <c r="AO80" s="1"/>
      <c r="AP80" s="1"/>
      <c r="AQ80" s="1"/>
      <c r="AR80" s="1"/>
      <c r="AS80" s="1"/>
      <c r="AT80" s="1"/>
    </row>
    <row r="81" customFormat="false" ht="12.75" hidden="true" customHeight="true" outlineLevel="0" collapsed="false">
      <c r="A81" s="303" t="s">
        <v>212</v>
      </c>
      <c r="B81" s="304"/>
      <c r="C81" s="289"/>
      <c r="D81" s="290" t="n">
        <v>0</v>
      </c>
      <c r="E81" s="291" t="n">
        <f aca="false">AM81</f>
        <v>0</v>
      </c>
      <c r="F81" s="305" t="n">
        <f aca="false">E81-D81</f>
        <v>0</v>
      </c>
      <c r="G81" s="284"/>
      <c r="H81" s="306"/>
      <c r="I81" s="306"/>
      <c r="J81" s="306"/>
      <c r="K81" s="306"/>
      <c r="L81" s="306"/>
      <c r="M81" s="306"/>
      <c r="N81" s="306"/>
      <c r="O81" s="306"/>
      <c r="P81" s="306"/>
      <c r="Q81" s="306"/>
      <c r="R81" s="306"/>
      <c r="S81" s="306"/>
      <c r="T81" s="306"/>
      <c r="U81" s="306"/>
      <c r="V81" s="306"/>
      <c r="W81" s="306"/>
      <c r="X81" s="306"/>
      <c r="Y81" s="306"/>
      <c r="Z81" s="306"/>
      <c r="AA81" s="306"/>
      <c r="AB81" s="306"/>
      <c r="AC81" s="306"/>
      <c r="AD81" s="306"/>
      <c r="AE81" s="306"/>
      <c r="AF81" s="306"/>
      <c r="AG81" s="306"/>
      <c r="AH81" s="306"/>
      <c r="AI81" s="306"/>
      <c r="AJ81" s="306"/>
      <c r="AK81" s="306"/>
      <c r="AL81" s="306"/>
      <c r="AM81" s="293" t="n">
        <f aca="false">SUM(H81:AL81)</f>
        <v>0</v>
      </c>
      <c r="AN81" s="1"/>
      <c r="AO81" s="1"/>
      <c r="AP81" s="1"/>
      <c r="AQ81" s="1"/>
      <c r="AR81" s="1"/>
      <c r="AS81" s="1"/>
      <c r="AT81" s="1"/>
    </row>
    <row r="82" customFormat="false" ht="12.75" hidden="false" customHeight="true" outlineLevel="0" collapsed="false">
      <c r="A82" s="303" t="s">
        <v>213</v>
      </c>
      <c r="B82" s="304"/>
      <c r="C82" s="289"/>
      <c r="D82" s="290" t="n">
        <v>0</v>
      </c>
      <c r="E82" s="291" t="n">
        <f aca="false">AM82</f>
        <v>0</v>
      </c>
      <c r="F82" s="305" t="n">
        <f aca="false">E82-D82</f>
        <v>0</v>
      </c>
      <c r="G82" s="284"/>
      <c r="H82" s="306"/>
      <c r="I82" s="306"/>
      <c r="J82" s="306"/>
      <c r="K82" s="306"/>
      <c r="L82" s="306"/>
      <c r="M82" s="306"/>
      <c r="N82" s="306"/>
      <c r="O82" s="306"/>
      <c r="P82" s="306"/>
      <c r="Q82" s="306"/>
      <c r="R82" s="306"/>
      <c r="S82" s="306"/>
      <c r="T82" s="306"/>
      <c r="U82" s="306"/>
      <c r="V82" s="306"/>
      <c r="W82" s="306"/>
      <c r="X82" s="306"/>
      <c r="Y82" s="306"/>
      <c r="Z82" s="306"/>
      <c r="AA82" s="306"/>
      <c r="AB82" s="306"/>
      <c r="AC82" s="306"/>
      <c r="AD82" s="306"/>
      <c r="AE82" s="306"/>
      <c r="AF82" s="306"/>
      <c r="AG82" s="306"/>
      <c r="AH82" s="306"/>
      <c r="AI82" s="306"/>
      <c r="AJ82" s="306"/>
      <c r="AK82" s="306"/>
      <c r="AL82" s="306"/>
      <c r="AM82" s="293" t="n">
        <f aca="false">SUM(H82:AL82)</f>
        <v>0</v>
      </c>
      <c r="AN82" s="1"/>
      <c r="AO82" s="1"/>
      <c r="AP82" s="1"/>
      <c r="AQ82" s="1"/>
      <c r="AR82" s="1"/>
      <c r="AS82" s="1"/>
      <c r="AT82" s="1"/>
    </row>
    <row r="83" customFormat="false" ht="12.75" hidden="false" customHeight="true" outlineLevel="0" collapsed="false">
      <c r="A83" s="303" t="s">
        <v>214</v>
      </c>
      <c r="B83" s="304"/>
      <c r="C83" s="289"/>
      <c r="D83" s="290" t="n">
        <v>0</v>
      </c>
      <c r="E83" s="291" t="n">
        <f aca="false">AM83</f>
        <v>0</v>
      </c>
      <c r="F83" s="305" t="n">
        <f aca="false">E83-D83</f>
        <v>0</v>
      </c>
      <c r="G83" s="307" t="s">
        <v>215</v>
      </c>
      <c r="H83" s="308"/>
      <c r="I83" s="308"/>
      <c r="J83" s="308"/>
      <c r="K83" s="308"/>
      <c r="L83" s="308"/>
      <c r="M83" s="308"/>
      <c r="N83" s="308"/>
      <c r="O83" s="308"/>
      <c r="P83" s="308"/>
      <c r="Q83" s="308"/>
      <c r="R83" s="308"/>
      <c r="S83" s="308"/>
      <c r="T83" s="308"/>
      <c r="U83" s="308"/>
      <c r="V83" s="308"/>
      <c r="W83" s="308"/>
      <c r="X83" s="308"/>
      <c r="Y83" s="308"/>
      <c r="Z83" s="308"/>
      <c r="AA83" s="308"/>
      <c r="AB83" s="308"/>
      <c r="AC83" s="308"/>
      <c r="AD83" s="308"/>
      <c r="AE83" s="308"/>
      <c r="AF83" s="308"/>
      <c r="AG83" s="308"/>
      <c r="AH83" s="308"/>
      <c r="AI83" s="308"/>
      <c r="AJ83" s="308"/>
      <c r="AK83" s="308"/>
      <c r="AL83" s="308"/>
      <c r="AM83" s="293" t="n">
        <f aca="false">SUM(H83:AL83)</f>
        <v>0</v>
      </c>
      <c r="AN83" s="1"/>
      <c r="AO83" s="1"/>
      <c r="AP83" s="1"/>
      <c r="AQ83" s="1"/>
      <c r="AR83" s="1"/>
      <c r="AS83" s="1"/>
      <c r="AT83" s="1"/>
    </row>
    <row r="84" customFormat="false" ht="12.75" hidden="true" customHeight="true" outlineLevel="0" collapsed="false">
      <c r="A84" s="309" t="s">
        <v>216</v>
      </c>
      <c r="B84" s="304"/>
      <c r="C84" s="289"/>
      <c r="D84" s="290" t="n">
        <v>0</v>
      </c>
      <c r="E84" s="291" t="n">
        <f aca="false">AM84</f>
        <v>0</v>
      </c>
      <c r="F84" s="305" t="n">
        <f aca="false">E84-D84</f>
        <v>0</v>
      </c>
      <c r="G84" s="284"/>
      <c r="H84" s="306"/>
      <c r="I84" s="306"/>
      <c r="J84" s="306"/>
      <c r="K84" s="306"/>
      <c r="L84" s="306"/>
      <c r="M84" s="306"/>
      <c r="N84" s="306"/>
      <c r="O84" s="306"/>
      <c r="P84" s="306"/>
      <c r="Q84" s="306"/>
      <c r="R84" s="306"/>
      <c r="S84" s="306"/>
      <c r="T84" s="306"/>
      <c r="U84" s="306"/>
      <c r="V84" s="306"/>
      <c r="W84" s="306"/>
      <c r="X84" s="306"/>
      <c r="Y84" s="306"/>
      <c r="Z84" s="306"/>
      <c r="AA84" s="306"/>
      <c r="AB84" s="306"/>
      <c r="AC84" s="306"/>
      <c r="AD84" s="306"/>
      <c r="AE84" s="306"/>
      <c r="AF84" s="306"/>
      <c r="AG84" s="306"/>
      <c r="AH84" s="306"/>
      <c r="AI84" s="306"/>
      <c r="AJ84" s="306"/>
      <c r="AK84" s="306"/>
      <c r="AL84" s="306"/>
      <c r="AM84" s="293" t="n">
        <f aca="false">SUM(H84:AL84)</f>
        <v>0</v>
      </c>
      <c r="AN84" s="1"/>
      <c r="AO84" s="1"/>
      <c r="AP84" s="1"/>
      <c r="AQ84" s="1"/>
      <c r="AR84" s="1"/>
      <c r="AS84" s="1"/>
      <c r="AT84" s="1"/>
    </row>
    <row r="85" customFormat="false" ht="12.75" hidden="true" customHeight="true" outlineLevel="0" collapsed="false">
      <c r="A85" s="309" t="s">
        <v>216</v>
      </c>
      <c r="B85" s="304"/>
      <c r="C85" s="289"/>
      <c r="D85" s="290" t="n">
        <v>0</v>
      </c>
      <c r="E85" s="291" t="n">
        <f aca="false">AM85</f>
        <v>0</v>
      </c>
      <c r="F85" s="305" t="n">
        <f aca="false">E85-D85</f>
        <v>0</v>
      </c>
      <c r="G85" s="284"/>
      <c r="H85" s="306"/>
      <c r="I85" s="306"/>
      <c r="J85" s="306"/>
      <c r="K85" s="306"/>
      <c r="L85" s="306"/>
      <c r="M85" s="306"/>
      <c r="N85" s="306"/>
      <c r="O85" s="306"/>
      <c r="P85" s="306"/>
      <c r="Q85" s="306"/>
      <c r="R85" s="306"/>
      <c r="S85" s="306"/>
      <c r="T85" s="306"/>
      <c r="U85" s="306"/>
      <c r="V85" s="306"/>
      <c r="W85" s="306"/>
      <c r="X85" s="306"/>
      <c r="Y85" s="306"/>
      <c r="Z85" s="306"/>
      <c r="AA85" s="306"/>
      <c r="AB85" s="306"/>
      <c r="AC85" s="306"/>
      <c r="AD85" s="306"/>
      <c r="AE85" s="306"/>
      <c r="AF85" s="306"/>
      <c r="AG85" s="306"/>
      <c r="AH85" s="306"/>
      <c r="AI85" s="306"/>
      <c r="AJ85" s="306"/>
      <c r="AK85" s="306"/>
      <c r="AL85" s="306"/>
      <c r="AM85" s="293" t="n">
        <f aca="false">SUM(H85:AL85)</f>
        <v>0</v>
      </c>
      <c r="AN85" s="1"/>
      <c r="AO85" s="1"/>
      <c r="AP85" s="1"/>
      <c r="AQ85" s="1"/>
      <c r="AR85" s="1"/>
      <c r="AS85" s="1"/>
      <c r="AT85" s="1"/>
    </row>
    <row r="86" customFormat="false" ht="12.75" hidden="true" customHeight="true" outlineLevel="0" collapsed="false">
      <c r="A86" s="309" t="s">
        <v>216</v>
      </c>
      <c r="B86" s="304"/>
      <c r="C86" s="289"/>
      <c r="D86" s="290" t="n">
        <v>0</v>
      </c>
      <c r="E86" s="291" t="n">
        <f aca="false">AM86</f>
        <v>0</v>
      </c>
      <c r="F86" s="305" t="n">
        <f aca="false">E86-D86</f>
        <v>0</v>
      </c>
      <c r="G86" s="284"/>
      <c r="H86" s="306"/>
      <c r="I86" s="306"/>
      <c r="J86" s="306"/>
      <c r="K86" s="306"/>
      <c r="L86" s="306"/>
      <c r="M86" s="306"/>
      <c r="N86" s="306"/>
      <c r="O86" s="306"/>
      <c r="P86" s="306"/>
      <c r="Q86" s="306"/>
      <c r="R86" s="306"/>
      <c r="S86" s="306"/>
      <c r="T86" s="306"/>
      <c r="U86" s="306"/>
      <c r="V86" s="306"/>
      <c r="W86" s="306"/>
      <c r="X86" s="306"/>
      <c r="Y86" s="306"/>
      <c r="Z86" s="306"/>
      <c r="AA86" s="306"/>
      <c r="AB86" s="306"/>
      <c r="AC86" s="306"/>
      <c r="AD86" s="306"/>
      <c r="AE86" s="306"/>
      <c r="AF86" s="306"/>
      <c r="AG86" s="306"/>
      <c r="AH86" s="306"/>
      <c r="AI86" s="306"/>
      <c r="AJ86" s="306"/>
      <c r="AK86" s="306"/>
      <c r="AL86" s="306"/>
      <c r="AM86" s="293" t="n">
        <f aca="false">SUM(H86:AL86)</f>
        <v>0</v>
      </c>
      <c r="AN86" s="1"/>
      <c r="AO86" s="1"/>
      <c r="AP86" s="1"/>
      <c r="AQ86" s="1"/>
      <c r="AR86" s="1"/>
      <c r="AS86" s="1"/>
      <c r="AT86" s="1"/>
    </row>
    <row r="87" customFormat="false" ht="12.75" hidden="false" customHeight="true" outlineLevel="0" collapsed="false">
      <c r="A87" s="303" t="s">
        <v>217</v>
      </c>
      <c r="B87" s="304"/>
      <c r="C87" s="289"/>
      <c r="D87" s="290" t="n">
        <v>0</v>
      </c>
      <c r="E87" s="291" t="n">
        <f aca="false">AM87</f>
        <v>-4955</v>
      </c>
      <c r="F87" s="305" t="n">
        <f aca="false">E87-D87</f>
        <v>-4955</v>
      </c>
      <c r="G87" s="284"/>
      <c r="H87" s="306"/>
      <c r="I87" s="306"/>
      <c r="J87" s="306"/>
      <c r="K87" s="306"/>
      <c r="L87" s="306"/>
      <c r="M87" s="306"/>
      <c r="N87" s="306"/>
      <c r="O87" s="306"/>
      <c r="P87" s="306"/>
      <c r="Q87" s="306"/>
      <c r="R87" s="306"/>
      <c r="S87" s="306"/>
      <c r="T87" s="306"/>
      <c r="U87" s="306"/>
      <c r="V87" s="306"/>
      <c r="W87" s="306"/>
      <c r="X87" s="306"/>
      <c r="Y87" s="306"/>
      <c r="Z87" s="306"/>
      <c r="AA87" s="306"/>
      <c r="AB87" s="306"/>
      <c r="AC87" s="306"/>
      <c r="AD87" s="306"/>
      <c r="AE87" s="306"/>
      <c r="AF87" s="306"/>
      <c r="AG87" s="306"/>
      <c r="AJ87" s="306"/>
      <c r="AK87" s="306"/>
      <c r="AL87" s="306" t="n">
        <v>-4955</v>
      </c>
      <c r="AM87" s="293" t="n">
        <f aca="false">SUM(H87:AL87)</f>
        <v>-4955</v>
      </c>
      <c r="AN87" s="1"/>
      <c r="AO87" s="1"/>
      <c r="AP87" s="1"/>
      <c r="AQ87" s="1"/>
      <c r="AR87" s="1"/>
      <c r="AS87" s="1"/>
      <c r="AT87" s="1"/>
    </row>
    <row r="88" customFormat="false" ht="12.75" hidden="false" customHeight="true" outlineLevel="0" collapsed="false">
      <c r="A88" s="288" t="s">
        <v>218</v>
      </c>
      <c r="B88" s="304"/>
      <c r="C88" s="289"/>
      <c r="D88" s="290" t="n">
        <v>0</v>
      </c>
      <c r="E88" s="291" t="n">
        <f aca="false">AM88</f>
        <v>0</v>
      </c>
      <c r="F88" s="305" t="n">
        <f aca="false">E88-D88</f>
        <v>0</v>
      </c>
      <c r="G88" s="284"/>
      <c r="H88" s="306"/>
      <c r="I88" s="306"/>
      <c r="J88" s="306"/>
      <c r="K88" s="306"/>
      <c r="L88" s="306"/>
      <c r="M88" s="306"/>
      <c r="N88" s="306"/>
      <c r="O88" s="306"/>
      <c r="P88" s="306"/>
      <c r="Q88" s="306"/>
      <c r="R88" s="306"/>
      <c r="S88" s="306"/>
      <c r="T88" s="306"/>
      <c r="U88" s="306"/>
      <c r="V88" s="306"/>
      <c r="W88" s="306"/>
      <c r="X88" s="306"/>
      <c r="Y88" s="306"/>
      <c r="Z88" s="306"/>
      <c r="AA88" s="306"/>
      <c r="AB88" s="306"/>
      <c r="AC88" s="306"/>
      <c r="AD88" s="306"/>
      <c r="AE88" s="306"/>
      <c r="AF88" s="306"/>
      <c r="AG88" s="306"/>
      <c r="AH88" s="306"/>
      <c r="AI88" s="306"/>
      <c r="AJ88" s="306"/>
      <c r="AK88" s="306"/>
      <c r="AL88" s="306"/>
      <c r="AM88" s="293" t="n">
        <f aca="false">SUM(H88:AL88)</f>
        <v>0</v>
      </c>
      <c r="AN88" s="1"/>
      <c r="AO88" s="1"/>
      <c r="AP88" s="1"/>
      <c r="AQ88" s="1"/>
      <c r="AR88" s="1"/>
      <c r="AS88" s="1"/>
      <c r="AT88" s="1"/>
    </row>
    <row r="89" customFormat="false" ht="12.75" hidden="true" customHeight="true" outlineLevel="0" collapsed="false">
      <c r="A89" s="288" t="s">
        <v>219</v>
      </c>
      <c r="B89" s="304"/>
      <c r="C89" s="289"/>
      <c r="D89" s="290" t="n">
        <v>0</v>
      </c>
      <c r="E89" s="291" t="n">
        <f aca="false">AM89</f>
        <v>0</v>
      </c>
      <c r="F89" s="305" t="n">
        <f aca="false">E89-D89</f>
        <v>0</v>
      </c>
      <c r="G89" s="284"/>
      <c r="H89" s="306"/>
      <c r="I89" s="306"/>
      <c r="J89" s="306"/>
      <c r="K89" s="306"/>
      <c r="L89" s="306"/>
      <c r="M89" s="306"/>
      <c r="N89" s="306"/>
      <c r="O89" s="306"/>
      <c r="P89" s="306"/>
      <c r="Q89" s="306"/>
      <c r="R89" s="306"/>
      <c r="S89" s="306"/>
      <c r="T89" s="306"/>
      <c r="U89" s="306"/>
      <c r="V89" s="306"/>
      <c r="W89" s="306"/>
      <c r="X89" s="306"/>
      <c r="Y89" s="306"/>
      <c r="Z89" s="306"/>
      <c r="AA89" s="306"/>
      <c r="AB89" s="306"/>
      <c r="AC89" s="306"/>
      <c r="AD89" s="306"/>
      <c r="AE89" s="306"/>
      <c r="AF89" s="306"/>
      <c r="AG89" s="306"/>
      <c r="AH89" s="306"/>
      <c r="AI89" s="306"/>
      <c r="AJ89" s="306"/>
      <c r="AK89" s="306"/>
      <c r="AL89" s="306"/>
      <c r="AM89" s="293" t="n">
        <f aca="false">SUM(H89:AL89)</f>
        <v>0</v>
      </c>
      <c r="AN89" s="1"/>
      <c r="AO89" s="1"/>
      <c r="AP89" s="1"/>
      <c r="AQ89" s="1"/>
      <c r="AR89" s="1"/>
      <c r="AS89" s="1"/>
      <c r="AT89" s="1"/>
    </row>
    <row r="90" customFormat="false" ht="12.75" hidden="true" customHeight="true" outlineLevel="0" collapsed="false">
      <c r="A90" s="288" t="s">
        <v>220</v>
      </c>
      <c r="B90" s="304"/>
      <c r="C90" s="289"/>
      <c r="D90" s="290" t="n">
        <v>0</v>
      </c>
      <c r="E90" s="291" t="n">
        <f aca="false">AM90</f>
        <v>0</v>
      </c>
      <c r="F90" s="305" t="n">
        <f aca="false">E90-D90</f>
        <v>0</v>
      </c>
      <c r="G90" s="284"/>
      <c r="H90" s="306"/>
      <c r="I90" s="306"/>
      <c r="J90" s="306"/>
      <c r="K90" s="306"/>
      <c r="L90" s="306"/>
      <c r="M90" s="306"/>
      <c r="N90" s="306"/>
      <c r="O90" s="306"/>
      <c r="P90" s="306"/>
      <c r="Q90" s="306"/>
      <c r="R90" s="306"/>
      <c r="S90" s="306"/>
      <c r="T90" s="306"/>
      <c r="U90" s="306"/>
      <c r="V90" s="306"/>
      <c r="W90" s="306"/>
      <c r="X90" s="306"/>
      <c r="Y90" s="306"/>
      <c r="Z90" s="306"/>
      <c r="AA90" s="306"/>
      <c r="AB90" s="306"/>
      <c r="AC90" s="306"/>
      <c r="AD90" s="306"/>
      <c r="AE90" s="306"/>
      <c r="AF90" s="306"/>
      <c r="AG90" s="306"/>
      <c r="AH90" s="306"/>
      <c r="AI90" s="306"/>
      <c r="AJ90" s="306"/>
      <c r="AK90" s="306"/>
      <c r="AL90" s="306"/>
      <c r="AM90" s="293" t="n">
        <f aca="false">SUM(H90:AL90)</f>
        <v>0</v>
      </c>
      <c r="AN90" s="1"/>
      <c r="AO90" s="1"/>
      <c r="AP90" s="1"/>
      <c r="AQ90" s="1"/>
      <c r="AR90" s="1"/>
      <c r="AS90" s="1"/>
      <c r="AT90" s="1"/>
    </row>
    <row r="91" customFormat="false" ht="12.75" hidden="false" customHeight="true" outlineLevel="0" collapsed="false">
      <c r="A91" s="310" t="s">
        <v>221</v>
      </c>
      <c r="B91" s="311"/>
      <c r="C91" s="289"/>
      <c r="D91" s="290" t="n">
        <v>0</v>
      </c>
      <c r="E91" s="291" t="n">
        <f aca="false">AM91</f>
        <v>0</v>
      </c>
      <c r="F91" s="305" t="n">
        <f aca="false">E91-D91</f>
        <v>0</v>
      </c>
      <c r="G91" s="284"/>
      <c r="H91" s="312"/>
      <c r="I91" s="312"/>
      <c r="J91" s="312"/>
      <c r="K91" s="312"/>
      <c r="L91" s="312"/>
      <c r="M91" s="312"/>
      <c r="N91" s="312"/>
      <c r="O91" s="312"/>
      <c r="P91" s="312"/>
      <c r="Q91" s="312"/>
      <c r="R91" s="312"/>
      <c r="S91" s="312"/>
      <c r="T91" s="312"/>
      <c r="U91" s="312"/>
      <c r="V91" s="312"/>
      <c r="W91" s="312"/>
      <c r="X91" s="312"/>
      <c r="Y91" s="312"/>
      <c r="Z91" s="312"/>
      <c r="AA91" s="312"/>
      <c r="AB91" s="312"/>
      <c r="AC91" s="312"/>
      <c r="AD91" s="312"/>
      <c r="AE91" s="312"/>
      <c r="AF91" s="312"/>
      <c r="AG91" s="312"/>
      <c r="AH91" s="312"/>
      <c r="AI91" s="312"/>
      <c r="AJ91" s="312"/>
      <c r="AK91" s="312"/>
      <c r="AL91" s="312"/>
      <c r="AM91" s="293" t="n">
        <f aca="false">SUM(H91:AL91)</f>
        <v>0</v>
      </c>
      <c r="AN91" s="1"/>
      <c r="AO91" s="1"/>
      <c r="AP91" s="1"/>
      <c r="AQ91" s="1"/>
      <c r="AR91" s="1"/>
      <c r="AS91" s="1"/>
      <c r="AT91" s="1"/>
    </row>
    <row r="92" customFormat="false" ht="12.75" hidden="false" customHeight="true" outlineLevel="0" collapsed="false">
      <c r="A92" s="288" t="s">
        <v>222</v>
      </c>
      <c r="B92" s="304"/>
      <c r="C92" s="289"/>
      <c r="D92" s="290" t="n">
        <v>0</v>
      </c>
      <c r="E92" s="291" t="n">
        <f aca="false">AM92</f>
        <v>0</v>
      </c>
      <c r="F92" s="305" t="n">
        <f aca="false">E92-D92</f>
        <v>0</v>
      </c>
      <c r="G92" s="284"/>
      <c r="H92" s="306"/>
      <c r="I92" s="306"/>
      <c r="J92" s="306"/>
      <c r="K92" s="306"/>
      <c r="L92" s="306"/>
      <c r="M92" s="306"/>
      <c r="N92" s="306"/>
      <c r="O92" s="306"/>
      <c r="P92" s="306"/>
      <c r="Q92" s="306"/>
      <c r="R92" s="306"/>
      <c r="S92" s="306"/>
      <c r="T92" s="306"/>
      <c r="U92" s="306"/>
      <c r="V92" s="306"/>
      <c r="W92" s="306"/>
      <c r="X92" s="306"/>
      <c r="Y92" s="306"/>
      <c r="Z92" s="306"/>
      <c r="AA92" s="306"/>
      <c r="AB92" s="306"/>
      <c r="AC92" s="306"/>
      <c r="AD92" s="306"/>
      <c r="AE92" s="306"/>
      <c r="AF92" s="306"/>
      <c r="AG92" s="306"/>
      <c r="AH92" s="306"/>
      <c r="AI92" s="306"/>
      <c r="AJ92" s="306"/>
      <c r="AK92" s="306"/>
      <c r="AL92" s="306"/>
      <c r="AM92" s="293" t="n">
        <f aca="false">SUM(H92:AL92)</f>
        <v>0</v>
      </c>
      <c r="AN92" s="1"/>
      <c r="AO92" s="1"/>
      <c r="AP92" s="1"/>
      <c r="AQ92" s="1"/>
      <c r="AR92" s="1"/>
      <c r="AS92" s="1"/>
      <c r="AT92" s="1"/>
    </row>
    <row r="93" customFormat="false" ht="12.75" hidden="true" customHeight="true" outlineLevel="0" collapsed="false">
      <c r="A93" s="288" t="s">
        <v>223</v>
      </c>
      <c r="B93" s="304"/>
      <c r="C93" s="289"/>
      <c r="D93" s="290" t="n">
        <v>0</v>
      </c>
      <c r="E93" s="291" t="n">
        <f aca="false">AM93</f>
        <v>0</v>
      </c>
      <c r="F93" s="305" t="n">
        <f aca="false">E93-D93</f>
        <v>0</v>
      </c>
      <c r="G93" s="284"/>
      <c r="H93" s="306"/>
      <c r="I93" s="306"/>
      <c r="J93" s="306"/>
      <c r="K93" s="306"/>
      <c r="L93" s="306"/>
      <c r="M93" s="306"/>
      <c r="N93" s="306"/>
      <c r="O93" s="306"/>
      <c r="P93" s="306"/>
      <c r="Q93" s="306"/>
      <c r="R93" s="306"/>
      <c r="S93" s="306"/>
      <c r="T93" s="306"/>
      <c r="U93" s="306"/>
      <c r="V93" s="306"/>
      <c r="W93" s="306"/>
      <c r="X93" s="306"/>
      <c r="Y93" s="306"/>
      <c r="Z93" s="306"/>
      <c r="AA93" s="306"/>
      <c r="AB93" s="306"/>
      <c r="AC93" s="306"/>
      <c r="AD93" s="306"/>
      <c r="AE93" s="306"/>
      <c r="AF93" s="306"/>
      <c r="AG93" s="306"/>
      <c r="AH93" s="306"/>
      <c r="AI93" s="306"/>
      <c r="AJ93" s="306"/>
      <c r="AK93" s="306"/>
      <c r="AL93" s="306"/>
      <c r="AM93" s="293" t="n">
        <f aca="false">SUM(H93:AL93)</f>
        <v>0</v>
      </c>
      <c r="AN93" s="1"/>
      <c r="AO93" s="1"/>
      <c r="AP93" s="1"/>
      <c r="AQ93" s="1"/>
      <c r="AR93" s="1"/>
      <c r="AS93" s="1"/>
      <c r="AT93" s="1"/>
    </row>
    <row r="94" customFormat="false" ht="12.75" hidden="false" customHeight="true" outlineLevel="0" collapsed="false">
      <c r="A94" s="288" t="s">
        <v>213</v>
      </c>
      <c r="B94" s="304"/>
      <c r="C94" s="289"/>
      <c r="D94" s="290" t="n">
        <v>0</v>
      </c>
      <c r="E94" s="291" t="n">
        <f aca="false">AM94</f>
        <v>0</v>
      </c>
      <c r="F94" s="305" t="n">
        <f aca="false">E94-D94</f>
        <v>0</v>
      </c>
      <c r="G94" s="284"/>
      <c r="H94" s="306"/>
      <c r="I94" s="306"/>
      <c r="J94" s="306"/>
      <c r="K94" s="306"/>
      <c r="L94" s="306"/>
      <c r="M94" s="306"/>
      <c r="N94" s="306"/>
      <c r="O94" s="306"/>
      <c r="P94" s="306"/>
      <c r="Q94" s="306"/>
      <c r="R94" s="306"/>
      <c r="S94" s="306"/>
      <c r="T94" s="306"/>
      <c r="U94" s="306"/>
      <c r="V94" s="306"/>
      <c r="W94" s="306"/>
      <c r="X94" s="306"/>
      <c r="Y94" s="306"/>
      <c r="Z94" s="306"/>
      <c r="AA94" s="306"/>
      <c r="AB94" s="306"/>
      <c r="AC94" s="306"/>
      <c r="AD94" s="306"/>
      <c r="AE94" s="306"/>
      <c r="AF94" s="306"/>
      <c r="AG94" s="306"/>
      <c r="AH94" s="306"/>
      <c r="AI94" s="306"/>
      <c r="AJ94" s="306"/>
      <c r="AK94" s="306"/>
      <c r="AL94" s="306"/>
      <c r="AM94" s="293" t="n">
        <f aca="false">SUM(H94:AL94)</f>
        <v>0</v>
      </c>
      <c r="AN94" s="1"/>
      <c r="AO94" s="1"/>
      <c r="AP94" s="1"/>
      <c r="AQ94" s="1"/>
      <c r="AR94" s="1"/>
      <c r="AS94" s="1"/>
      <c r="AT94" s="1"/>
    </row>
    <row r="95" customFormat="false" ht="12.75" hidden="false" customHeight="true" outlineLevel="0" collapsed="false">
      <c r="A95" s="288" t="s">
        <v>214</v>
      </c>
      <c r="B95" s="304"/>
      <c r="C95" s="289"/>
      <c r="D95" s="290" t="n">
        <v>0</v>
      </c>
      <c r="E95" s="291" t="n">
        <f aca="false">AM95</f>
        <v>0</v>
      </c>
      <c r="F95" s="305" t="n">
        <f aca="false">E95-D95</f>
        <v>0</v>
      </c>
      <c r="G95" s="284"/>
      <c r="H95" s="306"/>
      <c r="I95" s="306"/>
      <c r="J95" s="306"/>
      <c r="K95" s="306"/>
      <c r="L95" s="306"/>
      <c r="M95" s="306"/>
      <c r="N95" s="306"/>
      <c r="O95" s="306"/>
      <c r="P95" s="306"/>
      <c r="Q95" s="306"/>
      <c r="R95" s="306"/>
      <c r="S95" s="306"/>
      <c r="T95" s="306"/>
      <c r="U95" s="306"/>
      <c r="V95" s="306"/>
      <c r="W95" s="306"/>
      <c r="X95" s="306"/>
      <c r="Y95" s="306"/>
      <c r="Z95" s="306"/>
      <c r="AA95" s="306"/>
      <c r="AB95" s="306"/>
      <c r="AC95" s="306"/>
      <c r="AD95" s="306"/>
      <c r="AE95" s="306"/>
      <c r="AF95" s="306"/>
      <c r="AG95" s="306"/>
      <c r="AH95" s="306"/>
      <c r="AI95" s="306"/>
      <c r="AJ95" s="306"/>
      <c r="AK95" s="306"/>
      <c r="AL95" s="306"/>
      <c r="AM95" s="293" t="n">
        <f aca="false">SUM(H95:AL95)</f>
        <v>0</v>
      </c>
      <c r="AN95" s="1"/>
      <c r="AO95" s="1"/>
      <c r="AP95" s="1"/>
      <c r="AQ95" s="1"/>
      <c r="AR95" s="1"/>
      <c r="AS95" s="1"/>
      <c r="AT95" s="1"/>
    </row>
    <row r="96" customFormat="false" ht="12.75" hidden="false" customHeight="true" outlineLevel="0" collapsed="false">
      <c r="A96" s="288" t="s">
        <v>224</v>
      </c>
      <c r="B96" s="304"/>
      <c r="C96" s="289"/>
      <c r="D96" s="290" t="n">
        <v>0</v>
      </c>
      <c r="E96" s="291" t="n">
        <f aca="false">AM96</f>
        <v>0</v>
      </c>
      <c r="F96" s="305" t="n">
        <f aca="false">E96-D96</f>
        <v>0</v>
      </c>
      <c r="G96" s="284"/>
      <c r="H96" s="306"/>
      <c r="I96" s="306"/>
      <c r="J96" s="306"/>
      <c r="K96" s="306"/>
      <c r="L96" s="306"/>
      <c r="M96" s="306"/>
      <c r="N96" s="306"/>
      <c r="O96" s="306"/>
      <c r="P96" s="306"/>
      <c r="Q96" s="306"/>
      <c r="R96" s="306"/>
      <c r="S96" s="306"/>
      <c r="T96" s="306"/>
      <c r="U96" s="306"/>
      <c r="V96" s="306"/>
      <c r="W96" s="306"/>
      <c r="X96" s="306"/>
      <c r="Y96" s="306"/>
      <c r="Z96" s="306"/>
      <c r="AA96" s="306"/>
      <c r="AB96" s="306"/>
      <c r="AC96" s="306"/>
      <c r="AD96" s="306"/>
      <c r="AE96" s="306"/>
      <c r="AF96" s="306"/>
      <c r="AG96" s="306"/>
      <c r="AH96" s="306"/>
      <c r="AI96" s="306"/>
      <c r="AJ96" s="306"/>
      <c r="AK96" s="306"/>
      <c r="AL96" s="306"/>
      <c r="AM96" s="293" t="n">
        <f aca="false">SUM(H96:AL96)</f>
        <v>0</v>
      </c>
      <c r="AN96" s="1"/>
      <c r="AO96" s="1"/>
      <c r="AP96" s="1"/>
      <c r="AQ96" s="1"/>
      <c r="AR96" s="1"/>
      <c r="AS96" s="1"/>
      <c r="AT96" s="1"/>
    </row>
    <row r="97" customFormat="false" ht="12.75" hidden="false" customHeight="true" outlineLevel="0" collapsed="false">
      <c r="A97" s="288" t="s">
        <v>225</v>
      </c>
      <c r="B97" s="304"/>
      <c r="C97" s="289"/>
      <c r="D97" s="290" t="n">
        <v>0</v>
      </c>
      <c r="E97" s="291" t="n">
        <f aca="false">AM97</f>
        <v>0</v>
      </c>
      <c r="F97" s="305" t="n">
        <f aca="false">E97-D97</f>
        <v>0</v>
      </c>
      <c r="G97" s="284"/>
      <c r="H97" s="306"/>
      <c r="I97" s="306"/>
      <c r="J97" s="306"/>
      <c r="K97" s="306"/>
      <c r="L97" s="306"/>
      <c r="M97" s="306"/>
      <c r="N97" s="306"/>
      <c r="O97" s="306"/>
      <c r="P97" s="306"/>
      <c r="Q97" s="306"/>
      <c r="R97" s="306"/>
      <c r="S97" s="306"/>
      <c r="T97" s="306"/>
      <c r="U97" s="306"/>
      <c r="V97" s="306"/>
      <c r="W97" s="306"/>
      <c r="X97" s="306"/>
      <c r="Y97" s="306"/>
      <c r="Z97" s="306"/>
      <c r="AA97" s="306"/>
      <c r="AB97" s="306"/>
      <c r="AC97" s="306"/>
      <c r="AD97" s="306"/>
      <c r="AE97" s="306"/>
      <c r="AF97" s="306"/>
      <c r="AG97" s="306"/>
      <c r="AH97" s="306"/>
      <c r="AI97" s="306"/>
      <c r="AJ97" s="306"/>
      <c r="AK97" s="306"/>
      <c r="AL97" s="306"/>
      <c r="AM97" s="293" t="n">
        <f aca="false">SUM(H97:AL97)</f>
        <v>0</v>
      </c>
      <c r="AN97" s="1"/>
      <c r="AO97" s="1"/>
      <c r="AP97" s="1"/>
      <c r="AQ97" s="1"/>
      <c r="AR97" s="1"/>
      <c r="AS97" s="1"/>
      <c r="AT97" s="1"/>
    </row>
    <row r="98" customFormat="false" ht="12.75" hidden="false" customHeight="true" outlineLevel="0" collapsed="false">
      <c r="A98" s="288" t="s">
        <v>226</v>
      </c>
      <c r="B98" s="304"/>
      <c r="C98" s="289"/>
      <c r="D98" s="290" t="n">
        <v>0</v>
      </c>
      <c r="E98" s="291" t="n">
        <f aca="false">AM98</f>
        <v>0</v>
      </c>
      <c r="F98" s="305" t="n">
        <f aca="false">E98-D98</f>
        <v>0</v>
      </c>
      <c r="G98" s="284"/>
      <c r="H98" s="306"/>
      <c r="I98" s="306"/>
      <c r="J98" s="306"/>
      <c r="K98" s="306"/>
      <c r="L98" s="306"/>
      <c r="M98" s="306"/>
      <c r="N98" s="306"/>
      <c r="O98" s="306"/>
      <c r="P98" s="306"/>
      <c r="Q98" s="306"/>
      <c r="R98" s="306"/>
      <c r="S98" s="306"/>
      <c r="T98" s="306"/>
      <c r="U98" s="306"/>
      <c r="V98" s="306"/>
      <c r="W98" s="306"/>
      <c r="X98" s="306"/>
      <c r="Y98" s="306"/>
      <c r="Z98" s="306"/>
      <c r="AA98" s="306"/>
      <c r="AB98" s="306"/>
      <c r="AC98" s="306"/>
      <c r="AD98" s="306"/>
      <c r="AE98" s="306"/>
      <c r="AF98" s="306"/>
      <c r="AG98" s="306"/>
      <c r="AH98" s="306"/>
      <c r="AI98" s="306"/>
      <c r="AJ98" s="306"/>
      <c r="AK98" s="306"/>
      <c r="AL98" s="306"/>
      <c r="AM98" s="293" t="n">
        <f aca="false">SUM(H98:AL98)</f>
        <v>0</v>
      </c>
      <c r="AN98" s="1"/>
      <c r="AO98" s="1"/>
      <c r="AP98" s="1"/>
      <c r="AQ98" s="1"/>
      <c r="AR98" s="1"/>
      <c r="AS98" s="1"/>
      <c r="AT98" s="1"/>
    </row>
    <row r="99" customFormat="false" ht="12.75" hidden="true" customHeight="true" outlineLevel="0" collapsed="false">
      <c r="A99" s="288" t="s">
        <v>227</v>
      </c>
      <c r="B99" s="304"/>
      <c r="C99" s="289"/>
      <c r="D99" s="290" t="n">
        <v>0</v>
      </c>
      <c r="E99" s="291" t="n">
        <f aca="false">AM99</f>
        <v>0</v>
      </c>
      <c r="F99" s="305" t="n">
        <f aca="false">E99-D99</f>
        <v>0</v>
      </c>
      <c r="G99" s="284"/>
      <c r="H99" s="306"/>
      <c r="I99" s="306"/>
      <c r="J99" s="306"/>
      <c r="K99" s="306"/>
      <c r="L99" s="306"/>
      <c r="M99" s="306"/>
      <c r="N99" s="306"/>
      <c r="O99" s="306"/>
      <c r="P99" s="306"/>
      <c r="Q99" s="306"/>
      <c r="R99" s="306"/>
      <c r="S99" s="306"/>
      <c r="T99" s="306"/>
      <c r="U99" s="306"/>
      <c r="V99" s="306"/>
      <c r="W99" s="306"/>
      <c r="X99" s="306"/>
      <c r="Y99" s="306"/>
      <c r="Z99" s="306"/>
      <c r="AA99" s="306"/>
      <c r="AB99" s="306"/>
      <c r="AC99" s="306"/>
      <c r="AD99" s="306"/>
      <c r="AE99" s="306"/>
      <c r="AF99" s="306"/>
      <c r="AG99" s="306"/>
      <c r="AH99" s="306"/>
      <c r="AI99" s="306"/>
      <c r="AJ99" s="306"/>
      <c r="AK99" s="306"/>
      <c r="AL99" s="306"/>
      <c r="AM99" s="293" t="n">
        <f aca="false">SUM(H99:AL99)</f>
        <v>0</v>
      </c>
      <c r="AN99" s="1"/>
      <c r="AO99" s="1"/>
      <c r="AP99" s="1"/>
      <c r="AQ99" s="1"/>
      <c r="AR99" s="1"/>
      <c r="AS99" s="1"/>
      <c r="AT99" s="1"/>
    </row>
    <row r="100" customFormat="false" ht="12.75" hidden="true" customHeight="true" outlineLevel="0" collapsed="false">
      <c r="A100" s="313" t="s">
        <v>216</v>
      </c>
      <c r="B100" s="304"/>
      <c r="C100" s="289"/>
      <c r="D100" s="290" t="n">
        <v>0</v>
      </c>
      <c r="E100" s="291" t="n">
        <f aca="false">AM100</f>
        <v>0</v>
      </c>
      <c r="F100" s="305" t="n">
        <f aca="false">E100-D100</f>
        <v>0</v>
      </c>
      <c r="G100" s="284"/>
      <c r="H100" s="306"/>
      <c r="I100" s="306"/>
      <c r="J100" s="306"/>
      <c r="K100" s="306"/>
      <c r="L100" s="306"/>
      <c r="M100" s="306"/>
      <c r="N100" s="306"/>
      <c r="O100" s="306"/>
      <c r="P100" s="306"/>
      <c r="Q100" s="306"/>
      <c r="R100" s="306"/>
      <c r="S100" s="306"/>
      <c r="T100" s="306"/>
      <c r="U100" s="306"/>
      <c r="V100" s="306"/>
      <c r="W100" s="306"/>
      <c r="X100" s="306"/>
      <c r="Y100" s="306"/>
      <c r="Z100" s="306"/>
      <c r="AA100" s="306"/>
      <c r="AB100" s="306"/>
      <c r="AC100" s="306"/>
      <c r="AD100" s="306"/>
      <c r="AE100" s="306"/>
      <c r="AF100" s="306"/>
      <c r="AG100" s="306"/>
      <c r="AH100" s="306"/>
      <c r="AI100" s="306"/>
      <c r="AJ100" s="306"/>
      <c r="AK100" s="306"/>
      <c r="AL100" s="306"/>
      <c r="AM100" s="293" t="n">
        <f aca="false">SUM(H100:AL100)</f>
        <v>0</v>
      </c>
      <c r="AN100" s="1"/>
      <c r="AO100" s="1"/>
      <c r="AP100" s="1"/>
      <c r="AQ100" s="1"/>
      <c r="AR100" s="1"/>
      <c r="AS100" s="1"/>
      <c r="AT100" s="1"/>
    </row>
    <row r="101" customFormat="false" ht="12.75" hidden="true" customHeight="true" outlineLevel="0" collapsed="false">
      <c r="A101" s="313" t="s">
        <v>216</v>
      </c>
      <c r="B101" s="304"/>
      <c r="C101" s="289"/>
      <c r="D101" s="290" t="n">
        <v>0</v>
      </c>
      <c r="E101" s="291" t="n">
        <f aca="false">AM101</f>
        <v>0</v>
      </c>
      <c r="F101" s="305" t="n">
        <f aca="false">E101-D101</f>
        <v>0</v>
      </c>
      <c r="G101" s="284"/>
      <c r="H101" s="306"/>
      <c r="I101" s="306"/>
      <c r="J101" s="306"/>
      <c r="K101" s="306"/>
      <c r="L101" s="306"/>
      <c r="M101" s="306"/>
      <c r="N101" s="306"/>
      <c r="O101" s="306"/>
      <c r="P101" s="306"/>
      <c r="Q101" s="306"/>
      <c r="R101" s="306"/>
      <c r="S101" s="306"/>
      <c r="T101" s="306"/>
      <c r="U101" s="306"/>
      <c r="V101" s="306"/>
      <c r="W101" s="306"/>
      <c r="X101" s="306"/>
      <c r="Y101" s="306"/>
      <c r="Z101" s="306"/>
      <c r="AA101" s="306"/>
      <c r="AB101" s="306"/>
      <c r="AC101" s="306"/>
      <c r="AD101" s="306"/>
      <c r="AE101" s="306"/>
      <c r="AF101" s="306"/>
      <c r="AG101" s="306"/>
      <c r="AH101" s="306"/>
      <c r="AI101" s="306"/>
      <c r="AJ101" s="306"/>
      <c r="AK101" s="306"/>
      <c r="AL101" s="306"/>
      <c r="AM101" s="293" t="n">
        <f aca="false">SUM(H101:AL101)</f>
        <v>0</v>
      </c>
      <c r="AN101" s="1"/>
      <c r="AO101" s="1"/>
      <c r="AP101" s="1"/>
      <c r="AQ101" s="1"/>
      <c r="AR101" s="1"/>
      <c r="AS101" s="1"/>
      <c r="AT101" s="1"/>
    </row>
    <row r="102" customFormat="false" ht="12.75" hidden="true" customHeight="true" outlineLevel="0" collapsed="false">
      <c r="A102" s="314" t="s">
        <v>228</v>
      </c>
      <c r="B102" s="304"/>
      <c r="C102" s="289"/>
      <c r="D102" s="290" t="n">
        <v>0</v>
      </c>
      <c r="E102" s="291" t="n">
        <f aca="false">AM102</f>
        <v>0</v>
      </c>
      <c r="F102" s="305" t="n">
        <f aca="false">E102-D102</f>
        <v>0</v>
      </c>
      <c r="G102" s="284"/>
      <c r="H102" s="306"/>
      <c r="I102" s="306"/>
      <c r="J102" s="306"/>
      <c r="K102" s="306"/>
      <c r="L102" s="306"/>
      <c r="M102" s="306"/>
      <c r="N102" s="306"/>
      <c r="O102" s="306"/>
      <c r="P102" s="306"/>
      <c r="Q102" s="306"/>
      <c r="R102" s="306"/>
      <c r="S102" s="306"/>
      <c r="T102" s="306"/>
      <c r="U102" s="306"/>
      <c r="V102" s="306"/>
      <c r="W102" s="306"/>
      <c r="X102" s="306"/>
      <c r="Y102" s="306"/>
      <c r="Z102" s="306"/>
      <c r="AA102" s="306"/>
      <c r="AB102" s="306"/>
      <c r="AC102" s="306"/>
      <c r="AD102" s="306"/>
      <c r="AE102" s="306"/>
      <c r="AF102" s="306"/>
      <c r="AG102" s="306"/>
      <c r="AH102" s="306"/>
      <c r="AI102" s="306"/>
      <c r="AJ102" s="306"/>
      <c r="AK102" s="306"/>
      <c r="AL102" s="306"/>
      <c r="AM102" s="293" t="n">
        <f aca="false">SUM(H102:AL102)</f>
        <v>0</v>
      </c>
      <c r="AN102" s="1"/>
      <c r="AO102" s="1"/>
      <c r="AP102" s="1"/>
      <c r="AQ102" s="1"/>
      <c r="AR102" s="1"/>
      <c r="AS102" s="1"/>
      <c r="AT102" s="1"/>
    </row>
    <row r="103" customFormat="false" ht="12.75" hidden="false" customHeight="true" outlineLevel="0" collapsed="false">
      <c r="A103" s="314" t="s">
        <v>229</v>
      </c>
      <c r="B103" s="288"/>
      <c r="C103" s="289"/>
      <c r="D103" s="290" t="n">
        <v>0</v>
      </c>
      <c r="E103" s="291" t="n">
        <f aca="false">AM103</f>
        <v>0</v>
      </c>
      <c r="F103" s="305" t="n">
        <f aca="false">E103-D103</f>
        <v>0</v>
      </c>
      <c r="G103" s="284"/>
      <c r="H103" s="308"/>
      <c r="I103" s="308"/>
      <c r="J103" s="308"/>
      <c r="K103" s="308"/>
      <c r="L103" s="308"/>
      <c r="M103" s="308"/>
      <c r="N103" s="308"/>
      <c r="O103" s="308"/>
      <c r="P103" s="308"/>
      <c r="Q103" s="308"/>
      <c r="R103" s="308"/>
      <c r="S103" s="308"/>
      <c r="T103" s="308"/>
      <c r="U103" s="308"/>
      <c r="V103" s="308"/>
      <c r="W103" s="308"/>
      <c r="X103" s="308"/>
      <c r="Y103" s="308"/>
      <c r="Z103" s="308"/>
      <c r="AA103" s="308"/>
      <c r="AB103" s="308"/>
      <c r="AC103" s="308"/>
      <c r="AD103" s="308"/>
      <c r="AE103" s="308"/>
      <c r="AF103" s="308"/>
      <c r="AG103" s="308"/>
      <c r="AH103" s="308"/>
      <c r="AI103" s="308"/>
      <c r="AJ103" s="308"/>
      <c r="AK103" s="308"/>
      <c r="AL103" s="308"/>
      <c r="AM103" s="293" t="n">
        <f aca="false">SUM(H103:AL103)</f>
        <v>0</v>
      </c>
      <c r="AN103" s="1"/>
      <c r="AO103" s="1"/>
      <c r="AP103" s="1"/>
      <c r="AQ103" s="1"/>
      <c r="AR103" s="1"/>
      <c r="AS103" s="1"/>
      <c r="AT103" s="1"/>
    </row>
    <row r="104" customFormat="false" ht="12.75" hidden="true" customHeight="true" outlineLevel="0" collapsed="false">
      <c r="A104" s="314" t="s">
        <v>230</v>
      </c>
      <c r="B104" s="288"/>
      <c r="C104" s="289"/>
      <c r="D104" s="290" t="n">
        <v>0</v>
      </c>
      <c r="E104" s="291" t="n">
        <f aca="false">AM104</f>
        <v>0</v>
      </c>
      <c r="F104" s="305" t="n">
        <f aca="false">E104-D104</f>
        <v>0</v>
      </c>
      <c r="G104" s="284"/>
      <c r="H104" s="315"/>
      <c r="I104" s="315"/>
      <c r="J104" s="315"/>
      <c r="K104" s="315"/>
      <c r="L104" s="315"/>
      <c r="M104" s="315"/>
      <c r="N104" s="315"/>
      <c r="O104" s="315"/>
      <c r="P104" s="315"/>
      <c r="Q104" s="315"/>
      <c r="R104" s="315"/>
      <c r="S104" s="315"/>
      <c r="T104" s="315"/>
      <c r="U104" s="315"/>
      <c r="V104" s="315"/>
      <c r="W104" s="315"/>
      <c r="X104" s="315"/>
      <c r="Y104" s="315"/>
      <c r="Z104" s="315"/>
      <c r="AA104" s="315"/>
      <c r="AB104" s="315"/>
      <c r="AC104" s="315"/>
      <c r="AD104" s="315"/>
      <c r="AE104" s="315"/>
      <c r="AF104" s="315"/>
      <c r="AG104" s="315"/>
      <c r="AH104" s="315"/>
      <c r="AI104" s="315"/>
      <c r="AJ104" s="315"/>
      <c r="AK104" s="315"/>
      <c r="AL104" s="315"/>
      <c r="AM104" s="293" t="n">
        <f aca="false">SUM(H104:AL104)</f>
        <v>0</v>
      </c>
      <c r="AN104" s="1"/>
      <c r="AO104" s="1"/>
      <c r="AP104" s="1"/>
      <c r="AQ104" s="1"/>
      <c r="AR104" s="1"/>
      <c r="AS104" s="1"/>
      <c r="AT104" s="1"/>
    </row>
    <row r="105" customFormat="false" ht="12.75" hidden="true" customHeight="true" outlineLevel="0" collapsed="false">
      <c r="A105" s="316" t="s">
        <v>216</v>
      </c>
      <c r="B105" s="288"/>
      <c r="C105" s="289"/>
      <c r="D105" s="290" t="n">
        <v>0</v>
      </c>
      <c r="E105" s="291" t="n">
        <f aca="false">AM105</f>
        <v>0</v>
      </c>
      <c r="F105" s="305" t="n">
        <f aca="false">E105-D105</f>
        <v>0</v>
      </c>
      <c r="G105" s="284"/>
      <c r="H105" s="315"/>
      <c r="I105" s="315"/>
      <c r="J105" s="315"/>
      <c r="K105" s="315"/>
      <c r="L105" s="315"/>
      <c r="M105" s="315"/>
      <c r="N105" s="315"/>
      <c r="O105" s="315"/>
      <c r="P105" s="315"/>
      <c r="Q105" s="315"/>
      <c r="R105" s="315"/>
      <c r="S105" s="315"/>
      <c r="T105" s="315"/>
      <c r="U105" s="315"/>
      <c r="V105" s="315"/>
      <c r="W105" s="315"/>
      <c r="X105" s="315"/>
      <c r="Y105" s="315"/>
      <c r="Z105" s="315"/>
      <c r="AA105" s="315"/>
      <c r="AB105" s="315"/>
      <c r="AC105" s="315"/>
      <c r="AD105" s="315"/>
      <c r="AE105" s="315"/>
      <c r="AF105" s="315"/>
      <c r="AG105" s="315"/>
      <c r="AH105" s="315"/>
      <c r="AI105" s="315"/>
      <c r="AJ105" s="315"/>
      <c r="AK105" s="315"/>
      <c r="AL105" s="315"/>
      <c r="AM105" s="293" t="n">
        <f aca="false">SUM(H105:AL105)</f>
        <v>0</v>
      </c>
      <c r="AN105" s="1"/>
      <c r="AO105" s="1"/>
      <c r="AP105" s="1"/>
      <c r="AQ105" s="1"/>
      <c r="AR105" s="1"/>
      <c r="AS105" s="1"/>
      <c r="AT105" s="1"/>
    </row>
    <row r="106" customFormat="false" ht="12.75" hidden="false" customHeight="true" outlineLevel="0" collapsed="false">
      <c r="A106" s="314" t="s">
        <v>231</v>
      </c>
      <c r="B106" s="288"/>
      <c r="C106" s="289"/>
      <c r="D106" s="290" t="n">
        <v>0</v>
      </c>
      <c r="E106" s="291" t="n">
        <f aca="false">AM106</f>
        <v>0</v>
      </c>
      <c r="F106" s="305" t="n">
        <f aca="false">E106-D106</f>
        <v>0</v>
      </c>
      <c r="G106" s="284"/>
      <c r="H106" s="317"/>
      <c r="I106" s="317"/>
      <c r="J106" s="317"/>
      <c r="K106" s="317"/>
      <c r="L106" s="317"/>
      <c r="M106" s="317"/>
      <c r="N106" s="317"/>
      <c r="O106" s="317"/>
      <c r="P106" s="317"/>
      <c r="Q106" s="317"/>
      <c r="R106" s="317"/>
      <c r="S106" s="317"/>
      <c r="T106" s="317"/>
      <c r="U106" s="317"/>
      <c r="V106" s="317"/>
      <c r="W106" s="317"/>
      <c r="X106" s="317"/>
      <c r="Y106" s="317"/>
      <c r="Z106" s="317"/>
      <c r="AA106" s="317"/>
      <c r="AB106" s="317"/>
      <c r="AC106" s="317"/>
      <c r="AD106" s="317"/>
      <c r="AE106" s="317"/>
      <c r="AF106" s="317"/>
      <c r="AG106" s="317"/>
      <c r="AH106" s="317"/>
      <c r="AI106" s="317"/>
      <c r="AJ106" s="317"/>
      <c r="AK106" s="317"/>
      <c r="AL106" s="317"/>
      <c r="AM106" s="293" t="n">
        <f aca="false">SUM(H106:AL106)</f>
        <v>0</v>
      </c>
      <c r="AN106" s="1"/>
      <c r="AO106" s="1"/>
      <c r="AP106" s="1"/>
      <c r="AQ106" s="1"/>
      <c r="AR106" s="1"/>
      <c r="AS106" s="1"/>
      <c r="AT106" s="1"/>
    </row>
    <row r="107" customFormat="false" ht="12" hidden="false" customHeight="true" outlineLevel="0" collapsed="false">
      <c r="A107" s="287" t="s">
        <v>232</v>
      </c>
      <c r="B107" s="288"/>
      <c r="C107" s="289"/>
      <c r="D107" s="318" t="n">
        <v>0</v>
      </c>
      <c r="E107" s="318" t="n">
        <f aca="false">SUM(E76:E106)-E87-E88</f>
        <v>0</v>
      </c>
      <c r="F107" s="318" t="n">
        <f aca="false">E107-D107</f>
        <v>0</v>
      </c>
      <c r="G107" s="284"/>
      <c r="H107" s="318" t="n">
        <v>0</v>
      </c>
      <c r="I107" s="318" t="n">
        <v>0</v>
      </c>
      <c r="J107" s="318" t="n">
        <v>0</v>
      </c>
      <c r="K107" s="318" t="n">
        <v>0</v>
      </c>
      <c r="L107" s="318" t="n">
        <v>0</v>
      </c>
      <c r="M107" s="318" t="n">
        <v>0</v>
      </c>
      <c r="N107" s="318" t="n">
        <v>0</v>
      </c>
      <c r="O107" s="318" t="n">
        <v>0</v>
      </c>
      <c r="P107" s="318" t="n">
        <v>0</v>
      </c>
      <c r="Q107" s="318"/>
      <c r="R107" s="318" t="n">
        <v>0</v>
      </c>
      <c r="S107" s="318" t="n">
        <v>0</v>
      </c>
      <c r="T107" s="318" t="n">
        <v>0</v>
      </c>
      <c r="U107" s="318" t="n">
        <v>0</v>
      </c>
      <c r="V107" s="318" t="n">
        <v>0</v>
      </c>
      <c r="W107" s="318" t="n">
        <v>0</v>
      </c>
      <c r="X107" s="318" t="n">
        <v>0</v>
      </c>
      <c r="Y107" s="318" t="n">
        <v>0</v>
      </c>
      <c r="Z107" s="318" t="n">
        <v>0</v>
      </c>
      <c r="AA107" s="318" t="n">
        <v>0</v>
      </c>
      <c r="AB107" s="318" t="n">
        <v>0</v>
      </c>
      <c r="AC107" s="318" t="n">
        <v>0</v>
      </c>
      <c r="AD107" s="318" t="n">
        <v>0</v>
      </c>
      <c r="AE107" s="318" t="n">
        <v>0</v>
      </c>
      <c r="AF107" s="318" t="n">
        <v>0</v>
      </c>
      <c r="AG107" s="318" t="n">
        <v>0</v>
      </c>
      <c r="AH107" s="318" t="n">
        <v>0</v>
      </c>
      <c r="AI107" s="318" t="n">
        <v>0</v>
      </c>
      <c r="AJ107" s="318" t="n">
        <v>0</v>
      </c>
      <c r="AK107" s="318" t="n">
        <v>0</v>
      </c>
      <c r="AL107" s="318" t="n">
        <v>0</v>
      </c>
      <c r="AM107" s="318" t="n">
        <f aca="false">SUM(AM76:AM106)</f>
        <v>-4955</v>
      </c>
      <c r="AN107" s="1"/>
      <c r="AO107" s="1"/>
      <c r="AP107" s="1"/>
      <c r="AQ107" s="1"/>
      <c r="AR107" s="1"/>
      <c r="AS107" s="1"/>
      <c r="AT107" s="1"/>
    </row>
    <row r="108" customFormat="false" ht="12.75" hidden="false" customHeight="true" outlineLevel="0" collapsed="false">
      <c r="A108" s="319" t="s">
        <v>233</v>
      </c>
      <c r="B108" s="288"/>
      <c r="C108" s="289"/>
      <c r="D108" s="290" t="n">
        <v>0</v>
      </c>
      <c r="E108" s="291" t="n">
        <f aca="false">AM108</f>
        <v>0</v>
      </c>
      <c r="F108" s="320" t="n">
        <f aca="false">E108-D108</f>
        <v>0</v>
      </c>
      <c r="G108" s="284"/>
      <c r="H108" s="321"/>
      <c r="I108" s="321"/>
      <c r="J108" s="321"/>
      <c r="K108" s="321"/>
      <c r="L108" s="321"/>
      <c r="M108" s="321"/>
      <c r="N108" s="321"/>
      <c r="O108" s="321"/>
      <c r="P108" s="321"/>
      <c r="Q108" s="321"/>
      <c r="R108" s="321"/>
      <c r="S108" s="321"/>
      <c r="T108" s="321"/>
      <c r="U108" s="321"/>
      <c r="V108" s="321"/>
      <c r="W108" s="321"/>
      <c r="X108" s="321"/>
      <c r="Y108" s="321"/>
      <c r="Z108" s="321"/>
      <c r="AA108" s="321"/>
      <c r="AB108" s="321"/>
      <c r="AC108" s="321"/>
      <c r="AD108" s="321"/>
      <c r="AE108" s="321"/>
      <c r="AF108" s="321"/>
      <c r="AG108" s="321"/>
      <c r="AH108" s="321"/>
      <c r="AI108" s="321"/>
      <c r="AJ108" s="321"/>
      <c r="AK108" s="321"/>
      <c r="AL108" s="321"/>
      <c r="AM108" s="293" t="n">
        <f aca="false">SUM(H108:AL108)</f>
        <v>0</v>
      </c>
      <c r="AN108" s="1"/>
      <c r="AO108" s="1"/>
      <c r="AP108" s="1"/>
      <c r="AQ108" s="1"/>
      <c r="AR108" s="1"/>
      <c r="AS108" s="1"/>
      <c r="AT108" s="1"/>
    </row>
    <row r="109" customFormat="false" ht="12.75" hidden="true" customHeight="true" outlineLevel="0" collapsed="false">
      <c r="A109" s="322" t="s">
        <v>216</v>
      </c>
      <c r="B109" s="288"/>
      <c r="C109" s="289"/>
      <c r="D109" s="290" t="n">
        <v>0</v>
      </c>
      <c r="E109" s="291" t="n">
        <f aca="false">AM109</f>
        <v>0</v>
      </c>
      <c r="F109" s="320" t="n">
        <f aca="false">E109-D109</f>
        <v>0</v>
      </c>
      <c r="G109" s="284"/>
      <c r="H109" s="323"/>
      <c r="I109" s="323"/>
      <c r="J109" s="323"/>
      <c r="K109" s="323"/>
      <c r="L109" s="323"/>
      <c r="M109" s="323"/>
      <c r="N109" s="323"/>
      <c r="O109" s="323"/>
      <c r="P109" s="323"/>
      <c r="Q109" s="323"/>
      <c r="R109" s="323"/>
      <c r="S109" s="323"/>
      <c r="T109" s="323"/>
      <c r="U109" s="323"/>
      <c r="V109" s="323"/>
      <c r="W109" s="323"/>
      <c r="X109" s="323"/>
      <c r="Y109" s="323"/>
      <c r="Z109" s="323"/>
      <c r="AA109" s="323"/>
      <c r="AB109" s="323"/>
      <c r="AC109" s="323"/>
      <c r="AD109" s="323"/>
      <c r="AE109" s="323"/>
      <c r="AF109" s="323"/>
      <c r="AG109" s="323"/>
      <c r="AH109" s="323"/>
      <c r="AI109" s="323"/>
      <c r="AJ109" s="323"/>
      <c r="AK109" s="323"/>
      <c r="AL109" s="323"/>
      <c r="AM109" s="293" t="n">
        <f aca="false">SUM(H109:AL109)</f>
        <v>0</v>
      </c>
      <c r="AN109" s="1"/>
      <c r="AO109" s="1"/>
      <c r="AP109" s="1"/>
      <c r="AQ109" s="1"/>
      <c r="AR109" s="1"/>
      <c r="AS109" s="1"/>
      <c r="AT109" s="1"/>
    </row>
    <row r="110" customFormat="false" ht="12.75" hidden="true" customHeight="true" outlineLevel="0" collapsed="false">
      <c r="A110" s="322" t="s">
        <v>216</v>
      </c>
      <c r="B110" s="288"/>
      <c r="C110" s="289"/>
      <c r="D110" s="290" t="n">
        <v>0</v>
      </c>
      <c r="E110" s="291" t="n">
        <f aca="false">AM110</f>
        <v>0</v>
      </c>
      <c r="F110" s="320" t="n">
        <f aca="false">E110-D110</f>
        <v>0</v>
      </c>
      <c r="G110" s="284"/>
      <c r="H110" s="323"/>
      <c r="I110" s="323"/>
      <c r="J110" s="323"/>
      <c r="K110" s="323"/>
      <c r="L110" s="323"/>
      <c r="M110" s="323"/>
      <c r="N110" s="323"/>
      <c r="O110" s="323"/>
      <c r="P110" s="323"/>
      <c r="Q110" s="323"/>
      <c r="R110" s="323"/>
      <c r="S110" s="323"/>
      <c r="T110" s="323"/>
      <c r="U110" s="323"/>
      <c r="V110" s="323"/>
      <c r="W110" s="323"/>
      <c r="X110" s="323"/>
      <c r="Y110" s="323"/>
      <c r="Z110" s="323"/>
      <c r="AA110" s="323"/>
      <c r="AB110" s="323"/>
      <c r="AC110" s="323"/>
      <c r="AD110" s="323"/>
      <c r="AE110" s="323"/>
      <c r="AF110" s="323"/>
      <c r="AG110" s="323"/>
      <c r="AH110" s="323"/>
      <c r="AI110" s="323"/>
      <c r="AJ110" s="323"/>
      <c r="AK110" s="323"/>
      <c r="AL110" s="323"/>
      <c r="AM110" s="293" t="n">
        <f aca="false">SUM(H110:AL110)</f>
        <v>0</v>
      </c>
      <c r="AN110" s="1"/>
      <c r="AO110" s="1"/>
      <c r="AP110" s="1"/>
      <c r="AQ110" s="1"/>
      <c r="AR110" s="1"/>
      <c r="AS110" s="1"/>
      <c r="AT110" s="1"/>
    </row>
    <row r="111" customFormat="false" ht="12.75" hidden="true" customHeight="true" outlineLevel="0" collapsed="false">
      <c r="A111" s="322" t="s">
        <v>216</v>
      </c>
      <c r="B111" s="288"/>
      <c r="C111" s="289"/>
      <c r="D111" s="290" t="n">
        <v>0</v>
      </c>
      <c r="E111" s="291" t="n">
        <f aca="false">AM111</f>
        <v>0</v>
      </c>
      <c r="F111" s="320" t="n">
        <f aca="false">E111-D111</f>
        <v>0</v>
      </c>
      <c r="G111" s="284"/>
      <c r="H111" s="323"/>
      <c r="I111" s="323"/>
      <c r="J111" s="323"/>
      <c r="K111" s="323"/>
      <c r="L111" s="323"/>
      <c r="M111" s="323"/>
      <c r="N111" s="323"/>
      <c r="O111" s="323"/>
      <c r="P111" s="323"/>
      <c r="Q111" s="323"/>
      <c r="R111" s="323"/>
      <c r="S111" s="323"/>
      <c r="T111" s="323"/>
      <c r="U111" s="323"/>
      <c r="V111" s="323"/>
      <c r="W111" s="323"/>
      <c r="X111" s="323"/>
      <c r="Y111" s="323"/>
      <c r="Z111" s="323"/>
      <c r="AA111" s="323"/>
      <c r="AB111" s="323"/>
      <c r="AC111" s="323"/>
      <c r="AD111" s="323"/>
      <c r="AE111" s="323"/>
      <c r="AF111" s="323"/>
      <c r="AG111" s="323"/>
      <c r="AH111" s="323"/>
      <c r="AI111" s="323"/>
      <c r="AJ111" s="323"/>
      <c r="AK111" s="323"/>
      <c r="AL111" s="323"/>
      <c r="AM111" s="293" t="n">
        <f aca="false">SUM(H111:AL111)</f>
        <v>0</v>
      </c>
      <c r="AN111" s="1"/>
      <c r="AO111" s="1"/>
      <c r="AP111" s="1"/>
      <c r="AQ111" s="1"/>
      <c r="AR111" s="1"/>
      <c r="AS111" s="1"/>
      <c r="AT111" s="1"/>
    </row>
    <row r="112" customFormat="false" ht="12.75" hidden="false" customHeight="true" outlineLevel="0" collapsed="false">
      <c r="A112" s="319" t="s">
        <v>43</v>
      </c>
      <c r="B112" s="288"/>
      <c r="C112" s="289"/>
      <c r="D112" s="290" t="n">
        <v>0</v>
      </c>
      <c r="E112" s="291" t="n">
        <f aca="false">AM112</f>
        <v>0</v>
      </c>
      <c r="F112" s="320" t="n">
        <f aca="false">E112-D112</f>
        <v>0</v>
      </c>
      <c r="G112" s="284"/>
      <c r="H112" s="323"/>
      <c r="I112" s="323"/>
      <c r="J112" s="323"/>
      <c r="K112" s="323"/>
      <c r="L112" s="323"/>
      <c r="M112" s="323"/>
      <c r="N112" s="323"/>
      <c r="O112" s="323"/>
      <c r="P112" s="323"/>
      <c r="Q112" s="323"/>
      <c r="R112" s="323"/>
      <c r="S112" s="323"/>
      <c r="T112" s="323"/>
      <c r="U112" s="323"/>
      <c r="V112" s="323"/>
      <c r="W112" s="323"/>
      <c r="X112" s="323"/>
      <c r="Y112" s="323"/>
      <c r="Z112" s="323"/>
      <c r="AA112" s="323"/>
      <c r="AB112" s="323"/>
      <c r="AC112" s="323"/>
      <c r="AD112" s="323"/>
      <c r="AE112" s="323"/>
      <c r="AF112" s="323"/>
      <c r="AG112" s="323"/>
      <c r="AH112" s="323"/>
      <c r="AI112" s="323"/>
      <c r="AJ112" s="323"/>
      <c r="AK112" s="323"/>
      <c r="AL112" s="323"/>
      <c r="AM112" s="293" t="n">
        <f aca="false">SUM(H112:AL112)</f>
        <v>0</v>
      </c>
      <c r="AN112" s="1"/>
      <c r="AO112" s="1"/>
      <c r="AP112" s="1"/>
      <c r="AQ112" s="1"/>
      <c r="AR112" s="1"/>
      <c r="AS112" s="1"/>
      <c r="AT112" s="1"/>
    </row>
    <row r="113" customFormat="false" ht="12.75" hidden="false" customHeight="true" outlineLevel="0" collapsed="false">
      <c r="A113" s="319" t="s">
        <v>45</v>
      </c>
      <c r="B113" s="288"/>
      <c r="C113" s="289"/>
      <c r="D113" s="290" t="n">
        <v>0</v>
      </c>
      <c r="E113" s="291" t="n">
        <f aca="false">AM113</f>
        <v>0</v>
      </c>
      <c r="F113" s="320" t="n">
        <f aca="false">E113-D113</f>
        <v>0</v>
      </c>
      <c r="G113" s="284"/>
      <c r="H113" s="323"/>
      <c r="I113" s="323"/>
      <c r="J113" s="323"/>
      <c r="K113" s="323"/>
      <c r="L113" s="323"/>
      <c r="M113" s="323"/>
      <c r="N113" s="323"/>
      <c r="O113" s="323"/>
      <c r="P113" s="323"/>
      <c r="Q113" s="323"/>
      <c r="R113" s="323"/>
      <c r="S113" s="323"/>
      <c r="T113" s="323"/>
      <c r="U113" s="323"/>
      <c r="V113" s="323"/>
      <c r="W113" s="323"/>
      <c r="X113" s="323"/>
      <c r="Y113" s="323"/>
      <c r="Z113" s="323"/>
      <c r="AA113" s="323"/>
      <c r="AB113" s="323"/>
      <c r="AC113" s="323"/>
      <c r="AD113" s="323"/>
      <c r="AE113" s="323"/>
      <c r="AF113" s="323"/>
      <c r="AG113" s="323"/>
      <c r="AH113" s="323"/>
      <c r="AI113" s="323"/>
      <c r="AJ113" s="323"/>
      <c r="AK113" s="323"/>
      <c r="AL113" s="323"/>
      <c r="AM113" s="293" t="n">
        <f aca="false">SUM(H113:AL113)</f>
        <v>0</v>
      </c>
      <c r="AN113" s="1"/>
      <c r="AO113" s="1"/>
      <c r="AP113" s="1"/>
      <c r="AQ113" s="1"/>
      <c r="AR113" s="1"/>
      <c r="AS113" s="1"/>
      <c r="AT113" s="1"/>
    </row>
    <row r="114" customFormat="false" ht="12.75" hidden="false" customHeight="true" outlineLevel="0" collapsed="false">
      <c r="A114" s="319" t="s">
        <v>234</v>
      </c>
      <c r="B114" s="288"/>
      <c r="C114" s="289"/>
      <c r="D114" s="324" t="n">
        <v>0</v>
      </c>
      <c r="E114" s="325" t="n">
        <f aca="false">AM114</f>
        <v>0</v>
      </c>
      <c r="F114" s="326" t="n">
        <f aca="false">E114-D114</f>
        <v>0</v>
      </c>
      <c r="G114" s="284"/>
      <c r="H114" s="327"/>
      <c r="I114" s="327"/>
      <c r="J114" s="327"/>
      <c r="K114" s="327"/>
      <c r="L114" s="327"/>
      <c r="M114" s="327"/>
      <c r="N114" s="327"/>
      <c r="O114" s="327"/>
      <c r="P114" s="327"/>
      <c r="Q114" s="327"/>
      <c r="R114" s="327"/>
      <c r="S114" s="327"/>
      <c r="T114" s="327"/>
      <c r="U114" s="327"/>
      <c r="V114" s="327"/>
      <c r="W114" s="327"/>
      <c r="X114" s="327"/>
      <c r="Y114" s="327"/>
      <c r="Z114" s="327"/>
      <c r="AA114" s="327"/>
      <c r="AB114" s="327"/>
      <c r="AC114" s="327"/>
      <c r="AD114" s="327"/>
      <c r="AE114" s="327"/>
      <c r="AF114" s="327"/>
      <c r="AG114" s="327"/>
      <c r="AH114" s="327"/>
      <c r="AI114" s="327"/>
      <c r="AJ114" s="327"/>
      <c r="AK114" s="327"/>
      <c r="AL114" s="327"/>
      <c r="AM114" s="328" t="n">
        <f aca="false">SUM(H114:AL114)</f>
        <v>0</v>
      </c>
      <c r="AN114" s="1"/>
      <c r="AO114" s="1"/>
      <c r="AP114" s="1"/>
      <c r="AQ114" s="1"/>
      <c r="AR114" s="1"/>
      <c r="AS114" s="1"/>
      <c r="AT114" s="1"/>
    </row>
    <row r="115" customFormat="false" ht="12.75" hidden="true" customHeight="true" outlineLevel="0" collapsed="false">
      <c r="A115" s="322" t="s">
        <v>216</v>
      </c>
      <c r="B115" s="288"/>
      <c r="C115" s="289"/>
      <c r="D115" s="329" t="n">
        <v>0</v>
      </c>
      <c r="E115" s="330" t="n">
        <f aca="false">AM115</f>
        <v>0</v>
      </c>
      <c r="F115" s="331" t="n">
        <f aca="false">E115-D115</f>
        <v>0</v>
      </c>
      <c r="G115" s="284"/>
      <c r="H115" s="327" t="n">
        <v>0</v>
      </c>
      <c r="I115" s="327" t="n">
        <v>0</v>
      </c>
      <c r="J115" s="327" t="n">
        <v>0</v>
      </c>
      <c r="K115" s="327" t="n">
        <v>0</v>
      </c>
      <c r="L115" s="327" t="n">
        <v>0</v>
      </c>
      <c r="M115" s="327" t="n">
        <v>0</v>
      </c>
      <c r="N115" s="327" t="n">
        <v>0</v>
      </c>
      <c r="O115" s="327" t="n">
        <v>0</v>
      </c>
      <c r="P115" s="327" t="n">
        <v>0</v>
      </c>
      <c r="Q115" s="327" t="n">
        <v>0</v>
      </c>
      <c r="R115" s="327" t="n">
        <v>0</v>
      </c>
      <c r="S115" s="327" t="n">
        <v>0</v>
      </c>
      <c r="T115" s="327" t="n">
        <v>0</v>
      </c>
      <c r="U115" s="327" t="n">
        <v>0</v>
      </c>
      <c r="V115" s="327" t="n">
        <v>0</v>
      </c>
      <c r="W115" s="327" t="n">
        <v>0</v>
      </c>
      <c r="X115" s="327" t="n">
        <v>0</v>
      </c>
      <c r="Y115" s="327" t="n">
        <v>0</v>
      </c>
      <c r="Z115" s="327" t="n">
        <v>0</v>
      </c>
      <c r="AA115" s="327" t="n">
        <v>0</v>
      </c>
      <c r="AB115" s="327" t="n">
        <v>0</v>
      </c>
      <c r="AC115" s="327" t="n">
        <v>0</v>
      </c>
      <c r="AD115" s="327" t="n">
        <v>0</v>
      </c>
      <c r="AE115" s="327" t="n">
        <v>0</v>
      </c>
      <c r="AF115" s="327" t="n">
        <v>0</v>
      </c>
      <c r="AG115" s="327" t="n">
        <v>0</v>
      </c>
      <c r="AH115" s="327" t="n">
        <v>0</v>
      </c>
      <c r="AI115" s="327" t="n">
        <v>0</v>
      </c>
      <c r="AJ115" s="327" t="n">
        <v>0</v>
      </c>
      <c r="AK115" s="327" t="n">
        <v>0</v>
      </c>
      <c r="AL115" s="327" t="n">
        <v>0</v>
      </c>
      <c r="AM115" s="332" t="n">
        <f aca="false">SUM(H115:AL115)</f>
        <v>0</v>
      </c>
      <c r="AN115" s="1"/>
      <c r="AO115" s="1"/>
      <c r="AP115" s="1"/>
      <c r="AQ115" s="1"/>
      <c r="AR115" s="1"/>
      <c r="AS115" s="1"/>
      <c r="AT115" s="1"/>
    </row>
    <row r="116" customFormat="false" ht="12.75" hidden="true" customHeight="true" outlineLevel="0" collapsed="false">
      <c r="A116" s="322" t="s">
        <v>216</v>
      </c>
      <c r="B116" s="288"/>
      <c r="C116" s="289"/>
      <c r="D116" s="333" t="n">
        <v>0</v>
      </c>
      <c r="E116" s="334" t="n">
        <f aca="false">AM116</f>
        <v>0</v>
      </c>
      <c r="F116" s="331" t="n">
        <f aca="false">E116-D116</f>
        <v>0</v>
      </c>
      <c r="G116" s="335"/>
      <c r="H116" s="327" t="n">
        <v>0</v>
      </c>
      <c r="I116" s="327" t="n">
        <v>0</v>
      </c>
      <c r="J116" s="327" t="n">
        <v>0</v>
      </c>
      <c r="K116" s="327" t="n">
        <v>0</v>
      </c>
      <c r="L116" s="327" t="n">
        <v>0</v>
      </c>
      <c r="M116" s="327" t="n">
        <v>0</v>
      </c>
      <c r="N116" s="327" t="n">
        <v>0</v>
      </c>
      <c r="O116" s="327" t="n">
        <v>0</v>
      </c>
      <c r="P116" s="327" t="n">
        <v>0</v>
      </c>
      <c r="Q116" s="327" t="n">
        <v>0</v>
      </c>
      <c r="R116" s="327" t="n">
        <v>0</v>
      </c>
      <c r="S116" s="327" t="n">
        <v>0</v>
      </c>
      <c r="T116" s="327" t="n">
        <v>0</v>
      </c>
      <c r="U116" s="327" t="n">
        <v>0</v>
      </c>
      <c r="V116" s="327" t="n">
        <v>0</v>
      </c>
      <c r="W116" s="327" t="n">
        <v>0</v>
      </c>
      <c r="X116" s="327" t="n">
        <v>0</v>
      </c>
      <c r="Y116" s="327" t="n">
        <v>0</v>
      </c>
      <c r="Z116" s="327" t="n">
        <v>0</v>
      </c>
      <c r="AA116" s="327" t="n">
        <v>0</v>
      </c>
      <c r="AB116" s="327" t="n">
        <v>0</v>
      </c>
      <c r="AC116" s="327" t="n">
        <v>0</v>
      </c>
      <c r="AD116" s="327" t="n">
        <v>0</v>
      </c>
      <c r="AE116" s="327" t="n">
        <v>0</v>
      </c>
      <c r="AF116" s="327" t="n">
        <v>0</v>
      </c>
      <c r="AG116" s="327" t="n">
        <v>0</v>
      </c>
      <c r="AH116" s="327" t="n">
        <v>0</v>
      </c>
      <c r="AI116" s="327" t="n">
        <v>0</v>
      </c>
      <c r="AJ116" s="327" t="n">
        <v>0</v>
      </c>
      <c r="AK116" s="327" t="n">
        <v>0</v>
      </c>
      <c r="AL116" s="327" t="n">
        <v>0</v>
      </c>
      <c r="AM116" s="332" t="n">
        <f aca="false">SUM(H116:AL116)</f>
        <v>0</v>
      </c>
      <c r="AN116" s="1"/>
      <c r="AO116" s="1"/>
      <c r="AP116" s="1"/>
      <c r="AQ116" s="1"/>
      <c r="AR116" s="1"/>
      <c r="AS116" s="1"/>
      <c r="AT116" s="1"/>
    </row>
    <row r="117" customFormat="false" ht="12.75" hidden="false" customHeight="true" outlineLevel="0" collapsed="false">
      <c r="A117" s="287" t="s">
        <v>235</v>
      </c>
      <c r="B117" s="288"/>
      <c r="C117" s="289"/>
      <c r="D117" s="324" t="n">
        <v>0</v>
      </c>
      <c r="E117" s="325" t="n">
        <f aca="false">E114+E113+E112+E108+E107+E73+E72+E71</f>
        <v>0</v>
      </c>
      <c r="F117" s="336" t="n">
        <f aca="false">E117-D117</f>
        <v>0</v>
      </c>
      <c r="G117" s="267"/>
      <c r="H117" s="327" t="n">
        <v>0</v>
      </c>
      <c r="I117" s="327" t="n">
        <v>0</v>
      </c>
      <c r="J117" s="327" t="n">
        <v>0</v>
      </c>
      <c r="K117" s="327" t="n">
        <v>0</v>
      </c>
      <c r="L117" s="327" t="n">
        <v>0</v>
      </c>
      <c r="M117" s="327" t="n">
        <v>0</v>
      </c>
      <c r="N117" s="327" t="n">
        <v>0</v>
      </c>
      <c r="O117" s="327" t="n">
        <v>0</v>
      </c>
      <c r="P117" s="327" t="n">
        <v>0</v>
      </c>
      <c r="Q117" s="327" t="n">
        <v>0</v>
      </c>
      <c r="R117" s="327" t="n">
        <v>0</v>
      </c>
      <c r="S117" s="327" t="n">
        <v>0</v>
      </c>
      <c r="T117" s="327" t="n">
        <v>0</v>
      </c>
      <c r="U117" s="327" t="n">
        <v>0</v>
      </c>
      <c r="V117" s="327" t="n">
        <v>0</v>
      </c>
      <c r="W117" s="327" t="n">
        <v>0</v>
      </c>
      <c r="X117" s="327" t="n">
        <v>0</v>
      </c>
      <c r="Y117" s="327" t="n">
        <v>0</v>
      </c>
      <c r="Z117" s="327" t="n">
        <v>0</v>
      </c>
      <c r="AA117" s="327" t="n">
        <v>0</v>
      </c>
      <c r="AB117" s="327" t="n">
        <v>0</v>
      </c>
      <c r="AC117" s="327" t="n">
        <v>0</v>
      </c>
      <c r="AD117" s="327" t="n">
        <v>0</v>
      </c>
      <c r="AE117" s="327" t="n">
        <v>0</v>
      </c>
      <c r="AF117" s="327" t="n">
        <v>0</v>
      </c>
      <c r="AG117" s="327" t="n">
        <v>0</v>
      </c>
      <c r="AH117" s="327" t="n">
        <v>0</v>
      </c>
      <c r="AI117" s="327" t="n">
        <v>0</v>
      </c>
      <c r="AJ117" s="327" t="n">
        <v>0</v>
      </c>
      <c r="AK117" s="327" t="n">
        <v>0</v>
      </c>
      <c r="AL117" s="327" t="n">
        <v>0</v>
      </c>
      <c r="AM117" s="318" t="n">
        <f aca="false">AM114+AM110+AM108+AM71+AM72+AM73+AM107</f>
        <v>-4955</v>
      </c>
      <c r="AN117" s="59"/>
      <c r="AO117" s="59"/>
      <c r="AP117" s="59"/>
      <c r="AQ117" s="59"/>
      <c r="AR117" s="59"/>
      <c r="AS117" s="59"/>
      <c r="AT117" s="59"/>
      <c r="AU117" s="294"/>
      <c r="AV117" s="294"/>
      <c r="AW117" s="294"/>
      <c r="AX117" s="294"/>
      <c r="AY117" s="294"/>
      <c r="AZ117" s="294"/>
      <c r="BA117" s="294"/>
      <c r="BB117" s="294"/>
      <c r="BC117" s="294"/>
      <c r="BD117" s="294"/>
      <c r="BE117" s="294"/>
      <c r="BF117" s="294"/>
      <c r="BG117" s="294"/>
      <c r="BH117" s="294"/>
      <c r="BI117" s="294"/>
      <c r="BJ117" s="294"/>
      <c r="BK117" s="294"/>
      <c r="BL117" s="294"/>
      <c r="BM117" s="294"/>
      <c r="BN117" s="294"/>
      <c r="BO117" s="294"/>
      <c r="BP117" s="294"/>
      <c r="BQ117" s="294"/>
      <c r="BR117" s="294"/>
      <c r="BS117" s="294"/>
      <c r="BT117" s="294"/>
      <c r="BU117" s="294"/>
      <c r="BV117" s="294"/>
      <c r="BW117" s="294"/>
      <c r="BX117" s="294"/>
      <c r="BY117" s="294"/>
      <c r="BZ117" s="294"/>
      <c r="CA117" s="294"/>
      <c r="CB117" s="294"/>
      <c r="CC117" s="294"/>
      <c r="CD117" s="294"/>
      <c r="CE117" s="294"/>
      <c r="CF117" s="294"/>
      <c r="CG117" s="294"/>
      <c r="CH117" s="294"/>
      <c r="CI117" s="294"/>
      <c r="CJ117" s="294"/>
      <c r="CK117" s="294"/>
      <c r="CL117" s="294"/>
      <c r="CM117" s="294"/>
      <c r="CN117" s="294"/>
      <c r="CO117" s="294"/>
      <c r="CP117" s="294"/>
      <c r="CQ117" s="294"/>
      <c r="CR117" s="294"/>
      <c r="CS117" s="294"/>
      <c r="CT117" s="294"/>
      <c r="CU117" s="294"/>
      <c r="CV117" s="294"/>
      <c r="CW117" s="294"/>
      <c r="CX117" s="294"/>
      <c r="CY117" s="294"/>
      <c r="CZ117" s="294"/>
      <c r="DA117" s="294"/>
      <c r="DB117" s="294"/>
      <c r="DC117" s="294"/>
      <c r="DD117" s="294"/>
      <c r="DE117" s="294"/>
      <c r="DF117" s="294"/>
      <c r="DG117" s="294"/>
      <c r="DH117" s="294"/>
      <c r="DI117" s="294"/>
      <c r="DJ117" s="294"/>
      <c r="DK117" s="294"/>
      <c r="DL117" s="294"/>
      <c r="DM117" s="294"/>
      <c r="DN117" s="294"/>
      <c r="DO117" s="294"/>
      <c r="DP117" s="294"/>
      <c r="DQ117" s="294"/>
      <c r="DR117" s="294"/>
      <c r="DS117" s="294"/>
      <c r="DT117" s="294"/>
      <c r="DU117" s="294"/>
      <c r="DV117" s="294"/>
      <c r="DW117" s="294"/>
      <c r="DX117" s="294"/>
      <c r="DY117" s="294"/>
      <c r="DZ117" s="294"/>
      <c r="EA117" s="294"/>
      <c r="EB117" s="294"/>
      <c r="EC117" s="294"/>
      <c r="ED117" s="294"/>
      <c r="EE117" s="294"/>
      <c r="EF117" s="294"/>
      <c r="EG117" s="294"/>
      <c r="EH117" s="294"/>
      <c r="EI117" s="294"/>
      <c r="EJ117" s="294"/>
      <c r="EK117" s="294"/>
      <c r="EL117" s="294"/>
      <c r="EM117" s="294"/>
      <c r="EN117" s="294"/>
      <c r="EO117" s="294"/>
      <c r="EP117" s="294"/>
      <c r="EQ117" s="294"/>
      <c r="ER117" s="294"/>
      <c r="ES117" s="294"/>
      <c r="ET117" s="294"/>
      <c r="EU117" s="294"/>
      <c r="EV117" s="294"/>
      <c r="EW117" s="294"/>
      <c r="EX117" s="294"/>
      <c r="EY117" s="294"/>
      <c r="EZ117" s="294"/>
      <c r="FA117" s="294"/>
      <c r="FB117" s="294"/>
      <c r="FC117" s="294"/>
      <c r="FD117" s="294"/>
      <c r="FE117" s="294"/>
      <c r="FF117" s="294"/>
      <c r="FG117" s="294"/>
      <c r="FH117" s="294"/>
      <c r="FI117" s="294"/>
      <c r="FJ117" s="294"/>
      <c r="FK117" s="294"/>
      <c r="FL117" s="294"/>
      <c r="FM117" s="294"/>
      <c r="FN117" s="294"/>
      <c r="FO117" s="294"/>
      <c r="FP117" s="294"/>
      <c r="FQ117" s="294"/>
      <c r="FR117" s="294"/>
      <c r="FS117" s="294"/>
      <c r="FT117" s="294"/>
      <c r="FU117" s="294"/>
      <c r="FV117" s="294"/>
      <c r="FW117" s="294"/>
      <c r="FX117" s="294"/>
      <c r="FY117" s="294"/>
      <c r="FZ117" s="294"/>
      <c r="GA117" s="294"/>
      <c r="GB117" s="294"/>
      <c r="GC117" s="294"/>
      <c r="GD117" s="294"/>
      <c r="GE117" s="294"/>
      <c r="GF117" s="294"/>
      <c r="GG117" s="294"/>
      <c r="GH117" s="294"/>
      <c r="GI117" s="294"/>
      <c r="GJ117" s="294"/>
      <c r="GK117" s="294"/>
      <c r="GL117" s="294"/>
      <c r="GM117" s="294"/>
      <c r="GN117" s="294"/>
      <c r="GO117" s="294"/>
      <c r="GP117" s="294"/>
      <c r="GQ117" s="294"/>
      <c r="GR117" s="294"/>
      <c r="GS117" s="294"/>
      <c r="GT117" s="294"/>
      <c r="GU117" s="294"/>
      <c r="GV117" s="294"/>
      <c r="GW117" s="294"/>
      <c r="GX117" s="294"/>
      <c r="GY117" s="294"/>
      <c r="GZ117" s="294"/>
      <c r="HA117" s="294"/>
      <c r="HB117" s="294"/>
      <c r="HC117" s="294"/>
      <c r="HD117" s="294"/>
      <c r="HE117" s="294"/>
      <c r="HF117" s="294"/>
      <c r="HG117" s="294"/>
      <c r="HH117" s="294"/>
      <c r="HI117" s="294"/>
      <c r="HJ117" s="294"/>
      <c r="HK117" s="294"/>
      <c r="HL117" s="294"/>
      <c r="HM117" s="294"/>
      <c r="HN117" s="294"/>
      <c r="HO117" s="294"/>
      <c r="HP117" s="294"/>
      <c r="HQ117" s="294"/>
      <c r="HR117" s="294"/>
      <c r="HS117" s="294"/>
      <c r="HT117" s="294"/>
      <c r="HU117" s="294"/>
      <c r="HV117" s="294"/>
      <c r="HW117" s="294"/>
      <c r="HX117" s="294"/>
      <c r="HY117" s="294"/>
      <c r="HZ117" s="294"/>
      <c r="IA117" s="294"/>
      <c r="IB117" s="294"/>
      <c r="IC117" s="294"/>
      <c r="ID117" s="294"/>
      <c r="IE117" s="294"/>
      <c r="IF117" s="294"/>
      <c r="IG117" s="294"/>
      <c r="IH117" s="294"/>
      <c r="II117" s="294"/>
      <c r="IJ117" s="294"/>
      <c r="IK117" s="294"/>
      <c r="IL117" s="294"/>
      <c r="IM117" s="294"/>
      <c r="IN117" s="294"/>
      <c r="IO117" s="294"/>
      <c r="IP117" s="294"/>
      <c r="IQ117" s="294"/>
      <c r="IR117" s="294"/>
      <c r="IS117" s="294"/>
      <c r="IT117" s="294"/>
      <c r="IU117" s="294"/>
      <c r="IV117" s="294"/>
      <c r="IW117" s="294"/>
    </row>
    <row r="118" customFormat="false" ht="12.75" hidden="false" customHeight="true" outlineLevel="0" collapsed="false">
      <c r="A118" s="337" t="s">
        <v>41</v>
      </c>
      <c r="B118" s="338"/>
      <c r="C118" s="338"/>
      <c r="D118" s="339" t="n">
        <v>0</v>
      </c>
      <c r="E118" s="340" t="n">
        <f aca="false">AM118</f>
        <v>0</v>
      </c>
      <c r="F118" s="341" t="n">
        <f aca="false">E118-D118</f>
        <v>0</v>
      </c>
      <c r="H118" s="342"/>
      <c r="I118" s="342"/>
      <c r="J118" s="342"/>
      <c r="K118" s="342"/>
      <c r="L118" s="342"/>
      <c r="M118" s="342"/>
      <c r="N118" s="342"/>
      <c r="O118" s="342"/>
      <c r="P118" s="342"/>
      <c r="Q118" s="342"/>
      <c r="R118" s="342"/>
      <c r="S118" s="342"/>
      <c r="T118" s="342"/>
      <c r="U118" s="342"/>
      <c r="V118" s="342"/>
      <c r="W118" s="342"/>
      <c r="X118" s="342"/>
      <c r="Y118" s="342"/>
      <c r="Z118" s="342"/>
      <c r="AA118" s="342"/>
      <c r="AB118" s="342"/>
      <c r="AC118" s="342"/>
      <c r="AD118" s="342"/>
      <c r="AE118" s="342"/>
      <c r="AF118" s="342"/>
      <c r="AG118" s="342"/>
      <c r="AH118" s="342"/>
      <c r="AI118" s="342"/>
      <c r="AJ118" s="342"/>
      <c r="AK118" s="342"/>
      <c r="AL118" s="342"/>
      <c r="AM118" s="341" t="n">
        <f aca="false">SUM(H118:AL118)</f>
        <v>0</v>
      </c>
      <c r="AN118" s="1"/>
      <c r="AO118" s="1"/>
      <c r="AP118" s="1"/>
      <c r="AQ118" s="1"/>
      <c r="AR118" s="1"/>
      <c r="AS118" s="1"/>
      <c r="AT118" s="1"/>
    </row>
    <row r="119" customFormat="false" ht="12.75" hidden="false" customHeight="true" outlineLevel="0" collapsed="false">
      <c r="H119" s="343" t="n">
        <f aca="false">B4</f>
        <v>37591</v>
      </c>
      <c r="I119" s="343" t="n">
        <f aca="false">H119+1</f>
        <v>37592</v>
      </c>
      <c r="J119" s="343" t="n">
        <f aca="false">I119+1</f>
        <v>37593</v>
      </c>
      <c r="K119" s="343" t="n">
        <f aca="false">J119+1</f>
        <v>37594</v>
      </c>
      <c r="L119" s="343" t="n">
        <f aca="false">K119+1</f>
        <v>37595</v>
      </c>
      <c r="M119" s="343" t="n">
        <f aca="false">L119+1</f>
        <v>37596</v>
      </c>
      <c r="N119" s="343" t="n">
        <f aca="false">M119+1</f>
        <v>37597</v>
      </c>
      <c r="O119" s="343" t="n">
        <f aca="false">N119+1</f>
        <v>37598</v>
      </c>
      <c r="P119" s="343" t="n">
        <f aca="false">O119+1</f>
        <v>37599</v>
      </c>
      <c r="Q119" s="343" t="n">
        <f aca="false">P119+1</f>
        <v>37600</v>
      </c>
      <c r="R119" s="343" t="n">
        <f aca="false">Q119+1</f>
        <v>37601</v>
      </c>
      <c r="S119" s="343" t="n">
        <f aca="false">R119+1</f>
        <v>37602</v>
      </c>
      <c r="T119" s="343" t="n">
        <f aca="false">S119+1</f>
        <v>37603</v>
      </c>
      <c r="U119" s="343" t="n">
        <f aca="false">T119+1</f>
        <v>37604</v>
      </c>
      <c r="V119" s="343" t="n">
        <f aca="false">U119+1</f>
        <v>37605</v>
      </c>
      <c r="W119" s="343" t="n">
        <f aca="false">V119+1</f>
        <v>37606</v>
      </c>
      <c r="X119" s="343" t="n">
        <f aca="false">W119+1</f>
        <v>37607</v>
      </c>
      <c r="Y119" s="343" t="n">
        <f aca="false">X119+1</f>
        <v>37608</v>
      </c>
      <c r="Z119" s="343" t="n">
        <f aca="false">Y119+1</f>
        <v>37609</v>
      </c>
      <c r="AA119" s="343" t="n">
        <f aca="false">Z119+1</f>
        <v>37610</v>
      </c>
      <c r="AB119" s="343" t="n">
        <f aca="false">AA119+1</f>
        <v>37611</v>
      </c>
      <c r="AC119" s="343" t="n">
        <f aca="false">AB119+1</f>
        <v>37612</v>
      </c>
      <c r="AD119" s="343" t="n">
        <f aca="false">AC119+1</f>
        <v>37613</v>
      </c>
      <c r="AE119" s="343" t="n">
        <f aca="false">AD119+1</f>
        <v>37614</v>
      </c>
      <c r="AF119" s="343" t="n">
        <f aca="false">AE119+1</f>
        <v>37615</v>
      </c>
      <c r="AG119" s="343" t="n">
        <f aca="false">AF119+1</f>
        <v>37616</v>
      </c>
      <c r="AH119" s="343" t="n">
        <f aca="false">AG119+1</f>
        <v>37617</v>
      </c>
      <c r="AI119" s="343" t="n">
        <f aca="false">AH119+1</f>
        <v>37618</v>
      </c>
      <c r="AJ119" s="343" t="n">
        <f aca="false">AI119+1</f>
        <v>37619</v>
      </c>
      <c r="AK119" s="343" t="n">
        <f aca="false">AJ119+1</f>
        <v>37620</v>
      </c>
      <c r="AL119" s="343" t="n">
        <f aca="false">AK119+1</f>
        <v>37621</v>
      </c>
      <c r="AN119" s="1"/>
      <c r="AO119" s="1"/>
      <c r="AP119" s="1"/>
      <c r="AQ119" s="1"/>
      <c r="AR119" s="1"/>
      <c r="AS119" s="1"/>
      <c r="AT119" s="1"/>
    </row>
    <row r="120" customFormat="false" ht="12.75" hidden="false" customHeight="true" outlineLevel="0" collapsed="false">
      <c r="A120" s="344" t="s">
        <v>236</v>
      </c>
      <c r="B120" s="344"/>
      <c r="K120" s="70"/>
      <c r="L120" s="70"/>
      <c r="M120" s="70"/>
      <c r="N120" s="345"/>
      <c r="O120" s="70"/>
      <c r="P120" s="70"/>
      <c r="Q120" s="70"/>
      <c r="R120" s="70"/>
      <c r="AJ120" s="1"/>
      <c r="AK120" s="1"/>
      <c r="AN120" s="1"/>
      <c r="AO120" s="1"/>
      <c r="AP120" s="1"/>
      <c r="AQ120" s="1"/>
      <c r="AR120" s="1"/>
      <c r="AS120" s="1"/>
      <c r="AT120" s="1"/>
    </row>
    <row r="121" customFormat="false" ht="12.75" hidden="false" customHeight="true" outlineLevel="0" collapsed="false">
      <c r="K121" s="70"/>
      <c r="L121" s="70"/>
      <c r="M121" s="70"/>
      <c r="N121" s="345"/>
      <c r="O121" s="70"/>
      <c r="P121" s="70"/>
      <c r="Q121" s="70"/>
      <c r="R121" s="70"/>
      <c r="AJ121" s="1"/>
      <c r="AK121" s="1"/>
      <c r="AN121" s="1"/>
      <c r="AO121" s="1"/>
      <c r="AP121" s="1"/>
      <c r="AQ121" s="1"/>
      <c r="AR121" s="1"/>
      <c r="AS121" s="1"/>
      <c r="AT121" s="1"/>
    </row>
    <row r="122" customFormat="false" ht="14.25" hidden="false" customHeight="false" outlineLevel="0" collapsed="false">
      <c r="A122" s="346" t="s">
        <v>237</v>
      </c>
      <c r="B122" s="347"/>
      <c r="C122" s="348"/>
      <c r="D122" s="349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  <c r="CW122" s="1"/>
      <c r="CX122" s="1"/>
      <c r="CY122" s="1"/>
      <c r="CZ122" s="1"/>
      <c r="DA122" s="1"/>
      <c r="DB122" s="1"/>
      <c r="DC122" s="1"/>
      <c r="DD122" s="1"/>
      <c r="DE122" s="1"/>
      <c r="DF122" s="1"/>
      <c r="DG122" s="1"/>
      <c r="DH122" s="1"/>
      <c r="DI122" s="1"/>
      <c r="DJ122" s="1"/>
      <c r="DK122" s="1"/>
      <c r="DL122" s="1"/>
      <c r="DM122" s="1"/>
      <c r="DN122" s="1"/>
      <c r="DO122" s="1"/>
      <c r="DP122" s="1"/>
      <c r="DQ122" s="1"/>
      <c r="DR122" s="1"/>
      <c r="DS122" s="1"/>
      <c r="DT122" s="1"/>
      <c r="DU122" s="1"/>
      <c r="DV122" s="1"/>
      <c r="DW122" s="1"/>
      <c r="DX122" s="1"/>
      <c r="DY122" s="1"/>
      <c r="DZ122" s="1"/>
      <c r="EA122" s="1"/>
      <c r="EB122" s="1"/>
      <c r="EC122" s="1"/>
      <c r="ED122" s="1"/>
      <c r="EE122" s="1"/>
      <c r="EF122" s="1"/>
      <c r="EG122" s="1"/>
      <c r="EH122" s="1"/>
      <c r="EI122" s="1"/>
      <c r="EJ122" s="1"/>
      <c r="EK122" s="1"/>
      <c r="EL122" s="1"/>
      <c r="EM122" s="1"/>
      <c r="EN122" s="1"/>
      <c r="EO122" s="1"/>
      <c r="EP122" s="1"/>
      <c r="EQ122" s="1"/>
      <c r="ER122" s="1"/>
      <c r="ES122" s="1"/>
      <c r="ET122" s="1"/>
      <c r="EU122" s="1"/>
      <c r="EV122" s="1"/>
      <c r="EW122" s="1"/>
      <c r="EX122" s="1"/>
      <c r="EY122" s="1"/>
      <c r="EZ122" s="1"/>
      <c r="FA122" s="1"/>
      <c r="FB122" s="1"/>
      <c r="FC122" s="1"/>
      <c r="FD122" s="1"/>
      <c r="FE122" s="1"/>
      <c r="FF122" s="1"/>
      <c r="FG122" s="1"/>
      <c r="FH122" s="1"/>
      <c r="FI122" s="1"/>
      <c r="FJ122" s="1"/>
      <c r="FK122" s="1"/>
      <c r="FL122" s="1"/>
      <c r="FM122" s="1"/>
      <c r="FN122" s="1"/>
      <c r="FO122" s="1"/>
      <c r="FP122" s="1"/>
      <c r="FQ122" s="1"/>
      <c r="FR122" s="1"/>
      <c r="FS122" s="1"/>
      <c r="FT122" s="1"/>
      <c r="FU122" s="1"/>
      <c r="FV122" s="1"/>
      <c r="FW122" s="1"/>
      <c r="FX122" s="1"/>
      <c r="FY122" s="1"/>
      <c r="FZ122" s="1"/>
      <c r="GA122" s="1"/>
      <c r="GB122" s="1"/>
      <c r="GC122" s="1"/>
      <c r="GD122" s="1"/>
      <c r="GE122" s="1"/>
      <c r="GF122" s="1"/>
      <c r="GG122" s="1"/>
      <c r="GH122" s="1"/>
      <c r="GI122" s="1"/>
      <c r="GJ122" s="1"/>
      <c r="GK122" s="1"/>
      <c r="GL122" s="1"/>
      <c r="GM122" s="1"/>
      <c r="GN122" s="1"/>
      <c r="GO122" s="1"/>
      <c r="GP122" s="1"/>
      <c r="GQ122" s="1"/>
      <c r="GR122" s="1"/>
      <c r="GS122" s="1"/>
      <c r="GT122" s="1"/>
      <c r="GU122" s="1"/>
      <c r="GV122" s="1"/>
      <c r="GW122" s="1"/>
      <c r="GX122" s="1"/>
      <c r="GY122" s="1"/>
      <c r="GZ122" s="1"/>
      <c r="HA122" s="1"/>
      <c r="HB122" s="1"/>
      <c r="HC122" s="1"/>
      <c r="HD122" s="1"/>
      <c r="HE122" s="1"/>
      <c r="HF122" s="1"/>
      <c r="HG122" s="1"/>
      <c r="HH122" s="1"/>
      <c r="HI122" s="1"/>
      <c r="HJ122" s="1"/>
      <c r="HK122" s="1"/>
      <c r="HL122" s="1"/>
      <c r="HM122" s="1"/>
      <c r="HN122" s="1"/>
      <c r="HO122" s="1"/>
      <c r="HP122" s="1"/>
      <c r="HQ122" s="1"/>
      <c r="HR122" s="1"/>
      <c r="HS122" s="1"/>
      <c r="HT122" s="1"/>
      <c r="HU122" s="1"/>
      <c r="HV122" s="1"/>
      <c r="HW122" s="1"/>
      <c r="HX122" s="1"/>
      <c r="HY122" s="1"/>
      <c r="HZ122" s="1"/>
      <c r="IA122" s="1"/>
      <c r="IB122" s="1"/>
      <c r="IC122" s="1"/>
      <c r="ID122" s="1"/>
      <c r="IE122" s="1"/>
      <c r="IF122" s="1"/>
      <c r="IG122" s="1"/>
      <c r="IH122" s="1"/>
      <c r="II122" s="1"/>
      <c r="IJ122" s="1"/>
      <c r="IK122" s="1"/>
      <c r="IL122" s="1"/>
      <c r="IM122" s="1"/>
      <c r="IN122" s="1"/>
      <c r="IO122" s="1"/>
      <c r="IP122" s="1"/>
      <c r="IQ122" s="1"/>
      <c r="IR122" s="1"/>
      <c r="IS122" s="1"/>
      <c r="IT122" s="1"/>
      <c r="IU122" s="1"/>
      <c r="IV122" s="1"/>
      <c r="IW122" s="1"/>
    </row>
    <row r="123" customFormat="false" ht="12.75" hidden="false" customHeight="true" outlineLevel="0" collapsed="false">
      <c r="A123" s="350" t="s">
        <v>238</v>
      </c>
      <c r="B123" s="351" t="s">
        <v>176</v>
      </c>
      <c r="C123" s="351" t="s">
        <v>149</v>
      </c>
      <c r="D123" s="352" t="s">
        <v>239</v>
      </c>
      <c r="E123" s="70"/>
      <c r="F123" s="70"/>
      <c r="G123" s="70"/>
      <c r="H123" s="70"/>
      <c r="I123" s="70"/>
      <c r="J123" s="70"/>
      <c r="K123" s="70"/>
      <c r="L123" s="70"/>
      <c r="M123" s="70"/>
      <c r="N123" s="345"/>
      <c r="O123" s="70"/>
      <c r="P123" s="70"/>
      <c r="Q123" s="70"/>
      <c r="R123" s="70"/>
      <c r="AJ123" s="1"/>
      <c r="AK123" s="1"/>
      <c r="AN123" s="1"/>
      <c r="AO123" s="1"/>
      <c r="AP123" s="1"/>
      <c r="AQ123" s="1"/>
      <c r="AR123" s="1"/>
      <c r="AS123" s="1"/>
      <c r="AT123" s="1"/>
    </row>
    <row r="124" customFormat="false" ht="12.75" hidden="false" customHeight="true" outlineLevel="0" collapsed="false">
      <c r="A124" s="353" t="s">
        <v>240</v>
      </c>
      <c r="B124" s="354" t="n">
        <v>0</v>
      </c>
      <c r="C124" s="354" t="n">
        <f aca="false">E103</f>
        <v>0</v>
      </c>
      <c r="D124" s="355" t="n">
        <f aca="false">+C124+B124</f>
        <v>0</v>
      </c>
      <c r="E124" s="356"/>
      <c r="F124" s="356"/>
      <c r="G124" s="356"/>
      <c r="H124" s="356"/>
      <c r="I124" s="356"/>
      <c r="J124" s="356"/>
      <c r="K124" s="356"/>
      <c r="L124" s="356"/>
      <c r="M124" s="356"/>
      <c r="N124" s="357"/>
      <c r="O124" s="357"/>
      <c r="P124" s="357"/>
      <c r="Q124" s="357"/>
      <c r="R124" s="70"/>
      <c r="AJ124" s="1"/>
      <c r="AK124" s="1"/>
      <c r="AN124" s="1"/>
      <c r="AO124" s="1"/>
      <c r="AP124" s="1"/>
      <c r="AQ124" s="1"/>
      <c r="AR124" s="1"/>
      <c r="AS124" s="1"/>
      <c r="AT124" s="1"/>
    </row>
    <row r="125" customFormat="false" ht="12.75" hidden="false" customHeight="true" outlineLevel="0" collapsed="false">
      <c r="A125" s="353" t="s">
        <v>241</v>
      </c>
      <c r="B125" s="354" t="n">
        <v>0</v>
      </c>
      <c r="C125" s="354" t="n">
        <f aca="false">E102</f>
        <v>0</v>
      </c>
      <c r="D125" s="355" t="n">
        <f aca="false">+C125+B125</f>
        <v>0</v>
      </c>
      <c r="E125" s="335"/>
      <c r="F125" s="335"/>
      <c r="G125" s="335"/>
      <c r="H125" s="335"/>
      <c r="I125" s="335"/>
      <c r="J125" s="335"/>
      <c r="K125" s="335"/>
      <c r="L125" s="335"/>
      <c r="M125" s="335"/>
      <c r="N125" s="335"/>
      <c r="O125" s="335"/>
      <c r="P125" s="335"/>
      <c r="Q125" s="335"/>
      <c r="R125" s="70"/>
      <c r="AJ125" s="1"/>
      <c r="AK125" s="1"/>
      <c r="AN125" s="1"/>
      <c r="AO125" s="1"/>
      <c r="AP125" s="1"/>
      <c r="AQ125" s="1"/>
      <c r="AR125" s="1"/>
      <c r="AS125" s="1"/>
      <c r="AT125" s="1"/>
    </row>
    <row r="126" customFormat="false" ht="12.75" hidden="false" customHeight="true" outlineLevel="0" collapsed="false">
      <c r="A126" s="353" t="s">
        <v>242</v>
      </c>
      <c r="B126" s="354" t="n">
        <v>0</v>
      </c>
      <c r="C126" s="354" t="n">
        <f aca="false">E104</f>
        <v>0</v>
      </c>
      <c r="D126" s="355" t="n">
        <f aca="false">+C126+B126</f>
        <v>0</v>
      </c>
      <c r="E126" s="335"/>
      <c r="F126" s="335"/>
      <c r="G126" s="335"/>
      <c r="H126" s="335"/>
      <c r="I126" s="335"/>
      <c r="J126" s="335"/>
      <c r="K126" s="335"/>
      <c r="L126" s="335"/>
      <c r="M126" s="335"/>
      <c r="N126" s="335"/>
      <c r="O126" s="335"/>
      <c r="P126" s="335"/>
      <c r="Q126" s="335"/>
      <c r="R126" s="70"/>
      <c r="AJ126" s="1"/>
      <c r="AK126" s="1"/>
      <c r="AN126" s="1"/>
      <c r="AO126" s="1"/>
      <c r="AP126" s="1"/>
      <c r="AQ126" s="1"/>
      <c r="AR126" s="1"/>
      <c r="AS126" s="1"/>
      <c r="AT126" s="1"/>
    </row>
    <row r="127" customFormat="false" ht="12.75" hidden="false" customHeight="true" outlineLevel="0" collapsed="false">
      <c r="A127" s="358" t="s">
        <v>243</v>
      </c>
      <c r="B127" s="359" t="n">
        <v>0</v>
      </c>
      <c r="C127" s="359" t="n">
        <f aca="false">SUM(C124:C126)</f>
        <v>0</v>
      </c>
      <c r="D127" s="360" t="n">
        <f aca="false">SUM(B127:C127)</f>
        <v>0</v>
      </c>
      <c r="E127" s="335"/>
      <c r="F127" s="335"/>
      <c r="G127" s="335"/>
      <c r="H127" s="335"/>
      <c r="I127" s="335"/>
      <c r="J127" s="335"/>
      <c r="K127" s="335"/>
      <c r="L127" s="335"/>
      <c r="M127" s="335"/>
      <c r="N127" s="335"/>
      <c r="O127" s="361"/>
      <c r="P127" s="361"/>
      <c r="Q127" s="361"/>
      <c r="R127" s="70"/>
      <c r="AJ127" s="1"/>
      <c r="AK127" s="1"/>
      <c r="AN127" s="1"/>
      <c r="AO127" s="1"/>
      <c r="AP127" s="1"/>
      <c r="AQ127" s="1"/>
      <c r="AR127" s="1"/>
      <c r="AS127" s="1"/>
      <c r="AT127" s="1"/>
    </row>
    <row r="128" customFormat="false" ht="12.75" hidden="false" customHeight="true" outlineLevel="0" collapsed="false">
      <c r="A128" s="23"/>
      <c r="B128" s="70"/>
      <c r="C128" s="70"/>
      <c r="D128" s="70"/>
      <c r="E128" s="362"/>
      <c r="F128" s="70"/>
      <c r="K128" s="70"/>
      <c r="L128" s="70"/>
      <c r="M128" s="70"/>
      <c r="N128" s="345"/>
      <c r="O128" s="70"/>
      <c r="P128" s="70"/>
      <c r="Q128" s="70"/>
      <c r="R128" s="70"/>
      <c r="AJ128" s="1"/>
      <c r="AK128" s="1"/>
      <c r="AN128" s="1"/>
      <c r="AO128" s="1"/>
      <c r="AP128" s="1"/>
      <c r="AQ128" s="1"/>
      <c r="AR128" s="1"/>
      <c r="AS128" s="1"/>
      <c r="AT128" s="1"/>
    </row>
    <row r="129" customFormat="false" ht="12.75" hidden="false" customHeight="true" outlineLevel="0" collapsed="false">
      <c r="A129" s="23"/>
      <c r="B129" s="70"/>
      <c r="C129" s="70"/>
      <c r="D129" s="70"/>
      <c r="E129" s="362"/>
      <c r="F129" s="70"/>
      <c r="K129" s="70"/>
      <c r="L129" s="70"/>
      <c r="M129" s="70"/>
      <c r="N129" s="345"/>
      <c r="O129" s="70"/>
      <c r="P129" s="70"/>
      <c r="Q129" s="70"/>
      <c r="R129" s="70"/>
      <c r="AJ129" s="1"/>
      <c r="AK129" s="1"/>
      <c r="AN129" s="1"/>
      <c r="AO129" s="1"/>
      <c r="AP129" s="1"/>
      <c r="AQ129" s="1"/>
      <c r="AR129" s="1"/>
      <c r="AS129" s="1"/>
      <c r="AT129" s="1"/>
    </row>
    <row r="130" customFormat="false" ht="12.75" hidden="false" customHeight="true" outlineLevel="0" collapsed="false">
      <c r="A130" s="363" t="s">
        <v>244</v>
      </c>
      <c r="B130" s="364"/>
      <c r="C130" s="364"/>
      <c r="D130" s="364"/>
      <c r="E130" s="365"/>
      <c r="F130" s="364"/>
      <c r="G130" s="364"/>
      <c r="H130" s="364"/>
      <c r="I130" s="366"/>
      <c r="K130" s="70"/>
      <c r="L130" s="70"/>
      <c r="M130" s="70"/>
      <c r="N130" s="345"/>
      <c r="O130" s="70"/>
      <c r="P130" s="70"/>
      <c r="Q130" s="70"/>
      <c r="R130" s="70"/>
      <c r="AJ130" s="1"/>
      <c r="AK130" s="1"/>
      <c r="AN130" s="1"/>
      <c r="AO130" s="1"/>
      <c r="AP130" s="1"/>
      <c r="AQ130" s="1"/>
      <c r="AR130" s="1"/>
      <c r="AS130" s="1"/>
      <c r="AT130" s="1"/>
    </row>
    <row r="131" customFormat="false" ht="12.75" hidden="false" customHeight="true" outlineLevel="0" collapsed="false">
      <c r="A131" s="367"/>
      <c r="B131" s="258"/>
      <c r="C131" s="368" t="s">
        <v>245</v>
      </c>
      <c r="D131" s="368"/>
      <c r="E131" s="368" t="s">
        <v>246</v>
      </c>
      <c r="F131" s="368"/>
      <c r="G131" s="368"/>
      <c r="H131" s="368" t="s">
        <v>247</v>
      </c>
      <c r="I131" s="369" t="s">
        <v>248</v>
      </c>
      <c r="K131" s="70"/>
      <c r="L131" s="70"/>
      <c r="M131" s="70"/>
      <c r="N131" s="345"/>
      <c r="O131" s="70"/>
      <c r="P131" s="70"/>
      <c r="Q131" s="70"/>
      <c r="R131" s="70"/>
      <c r="AJ131" s="1"/>
      <c r="AK131" s="1"/>
      <c r="AN131" s="1"/>
      <c r="AO131" s="1"/>
      <c r="AP131" s="1"/>
      <c r="AQ131" s="1"/>
      <c r="AR131" s="1"/>
      <c r="AS131" s="1"/>
      <c r="AT131" s="1"/>
    </row>
    <row r="132" customFormat="false" ht="12.75" hidden="false" customHeight="true" outlineLevel="0" collapsed="false">
      <c r="A132" s="370" t="s">
        <v>43</v>
      </c>
      <c r="B132" s="258" t="n">
        <f aca="false">E137+G137</f>
        <v>0</v>
      </c>
      <c r="C132" s="371" t="s">
        <v>124</v>
      </c>
      <c r="D132" s="372" t="s">
        <v>249</v>
      </c>
      <c r="E132" s="371" t="s">
        <v>124</v>
      </c>
      <c r="F132" s="373" t="s">
        <v>249</v>
      </c>
      <c r="G132" s="374"/>
      <c r="H132" s="375" t="s">
        <v>250</v>
      </c>
      <c r="I132" s="376"/>
      <c r="K132" s="70"/>
      <c r="L132" s="70"/>
      <c r="M132" s="70"/>
      <c r="N132" s="345"/>
      <c r="O132" s="70"/>
      <c r="P132" s="70"/>
      <c r="Q132" s="70"/>
      <c r="R132" s="70"/>
      <c r="AJ132" s="1"/>
      <c r="AK132" s="1"/>
      <c r="AN132" s="1"/>
      <c r="AO132" s="1"/>
      <c r="AP132" s="1"/>
      <c r="AQ132" s="1"/>
      <c r="AR132" s="1"/>
      <c r="AS132" s="1"/>
      <c r="AT132" s="1"/>
    </row>
    <row r="133" customFormat="false" ht="12.75" hidden="false" customHeight="true" outlineLevel="0" collapsed="false">
      <c r="A133" s="370" t="s">
        <v>251</v>
      </c>
      <c r="B133" s="258" t="n">
        <f aca="false">C137</f>
        <v>0</v>
      </c>
      <c r="C133" s="342" t="n">
        <f aca="false">VLOOKUP($B$5,$S$8:$AI$38,9,0)</f>
        <v>-1670100</v>
      </c>
      <c r="D133" s="342" t="n">
        <f aca="false">-VLOOKUP($B$5,$S$8:$AG$38,7,0)</f>
        <v>-1670100</v>
      </c>
      <c r="E133" s="342"/>
      <c r="F133" s="377" t="n">
        <f aca="false">-J9</f>
        <v>-0</v>
      </c>
      <c r="G133" s="378"/>
      <c r="H133" s="379" t="s">
        <v>252</v>
      </c>
      <c r="I133" s="380"/>
      <c r="K133" s="70"/>
      <c r="L133" s="70"/>
      <c r="M133" s="70"/>
      <c r="N133" s="345"/>
      <c r="O133" s="70"/>
      <c r="P133" s="70"/>
      <c r="Q133" s="70"/>
      <c r="R133" s="70"/>
      <c r="AJ133" s="1"/>
      <c r="AK133" s="1"/>
      <c r="AN133" s="1"/>
      <c r="AO133" s="1"/>
      <c r="AP133" s="1"/>
      <c r="AQ133" s="1"/>
      <c r="AR133" s="1"/>
      <c r="AS133" s="1"/>
      <c r="AT133" s="1"/>
    </row>
    <row r="134" customFormat="false" ht="12.75" hidden="false" customHeight="true" outlineLevel="0" collapsed="false">
      <c r="A134" s="370" t="s">
        <v>131</v>
      </c>
      <c r="B134" s="381" t="n">
        <f aca="false">H137</f>
        <v>0</v>
      </c>
      <c r="C134" s="382" t="s">
        <v>249</v>
      </c>
      <c r="D134" s="383" t="s">
        <v>199</v>
      </c>
      <c r="E134" s="382" t="s">
        <v>249</v>
      </c>
      <c r="F134" s="384" t="s">
        <v>199</v>
      </c>
      <c r="G134" s="383" t="s">
        <v>125</v>
      </c>
      <c r="H134" s="385" t="s">
        <v>253</v>
      </c>
      <c r="I134" s="386"/>
      <c r="K134" s="70"/>
      <c r="L134" s="70"/>
      <c r="M134" s="70"/>
      <c r="N134" s="345"/>
      <c r="O134" s="70"/>
      <c r="P134" s="70"/>
      <c r="Q134" s="70"/>
      <c r="R134" s="70"/>
      <c r="AJ134" s="1"/>
      <c r="AK134" s="1"/>
      <c r="AN134" s="1"/>
      <c r="AO134" s="1"/>
      <c r="AP134" s="1"/>
      <c r="AQ134" s="1"/>
      <c r="AR134" s="1"/>
      <c r="AS134" s="1"/>
      <c r="AT134" s="1"/>
    </row>
    <row r="135" customFormat="false" ht="12.75" hidden="false" customHeight="true" outlineLevel="0" collapsed="false">
      <c r="A135" s="367"/>
      <c r="B135" s="387"/>
      <c r="C135" s="388" t="s">
        <v>254</v>
      </c>
      <c r="D135" s="389" t="s">
        <v>249</v>
      </c>
      <c r="E135" s="388" t="s">
        <v>254</v>
      </c>
      <c r="F135" s="390" t="s">
        <v>249</v>
      </c>
      <c r="G135" s="389" t="s">
        <v>255</v>
      </c>
      <c r="H135" s="135"/>
      <c r="I135" s="391" t="s">
        <v>142</v>
      </c>
      <c r="K135" s="70"/>
      <c r="L135" s="70"/>
      <c r="M135" s="70"/>
      <c r="N135" s="345"/>
      <c r="O135" s="70"/>
      <c r="P135" s="70"/>
      <c r="Q135" s="70"/>
      <c r="R135" s="70"/>
      <c r="AJ135" s="1"/>
      <c r="AK135" s="1"/>
      <c r="AN135" s="1"/>
      <c r="AO135" s="1"/>
      <c r="AP135" s="1"/>
      <c r="AQ135" s="1"/>
      <c r="AR135" s="1"/>
      <c r="AS135" s="1"/>
      <c r="AT135" s="1"/>
    </row>
    <row r="136" customFormat="false" ht="12.75" hidden="false" customHeight="true" outlineLevel="0" collapsed="false">
      <c r="A136" s="392" t="s">
        <v>256</v>
      </c>
      <c r="B136" s="387"/>
      <c r="C136" s="393" t="n">
        <v>36246</v>
      </c>
      <c r="D136" s="394" t="n">
        <v>-5582617</v>
      </c>
      <c r="E136" s="395" t="n">
        <v>0</v>
      </c>
      <c r="F136" s="395" t="n">
        <v>0</v>
      </c>
      <c r="G136" s="394" t="n">
        <v>0</v>
      </c>
      <c r="H136" s="396" t="n">
        <v>0</v>
      </c>
      <c r="I136" s="397" t="n">
        <v>-5546371</v>
      </c>
      <c r="K136" s="70"/>
      <c r="L136" s="70"/>
      <c r="M136" s="70"/>
      <c r="N136" s="345"/>
      <c r="O136" s="70"/>
      <c r="P136" s="70"/>
      <c r="Q136" s="70"/>
      <c r="R136" s="70"/>
      <c r="AJ136" s="1"/>
      <c r="AK136" s="1"/>
      <c r="AN136" s="1"/>
      <c r="AO136" s="1"/>
      <c r="AP136" s="1"/>
      <c r="AQ136" s="1"/>
      <c r="AR136" s="1"/>
      <c r="AS136" s="1"/>
      <c r="AT136" s="1"/>
    </row>
    <row r="137" customFormat="false" ht="12.75" hidden="false" customHeight="true" outlineLevel="0" collapsed="false">
      <c r="A137" s="392" t="s">
        <v>257</v>
      </c>
      <c r="B137" s="1"/>
      <c r="C137" s="398" t="n">
        <f aca="false">C133-D137</f>
        <v>0</v>
      </c>
      <c r="D137" s="399" t="n">
        <f aca="false">D133</f>
        <v>-1670100</v>
      </c>
      <c r="E137" s="400" t="n">
        <f aca="false">E133-E174-F137</f>
        <v>0</v>
      </c>
      <c r="F137" s="401" t="n">
        <f aca="false">E133+F133</f>
        <v>0</v>
      </c>
      <c r="G137" s="402"/>
      <c r="H137" s="403"/>
      <c r="I137" s="404" t="n">
        <f aca="false">SUM(C137:H137)</f>
        <v>-1670100</v>
      </c>
      <c r="K137" s="70"/>
      <c r="L137" s="70"/>
      <c r="M137" s="70"/>
      <c r="N137" s="345"/>
      <c r="O137" s="70"/>
      <c r="P137" s="70"/>
      <c r="Q137" s="70"/>
      <c r="R137" s="70"/>
      <c r="AJ137" s="1"/>
      <c r="AK137" s="1"/>
      <c r="AN137" s="1"/>
      <c r="AO137" s="1"/>
      <c r="AP137" s="1"/>
      <c r="AQ137" s="1"/>
      <c r="AR137" s="1"/>
      <c r="AS137" s="1"/>
      <c r="AT137" s="1"/>
    </row>
    <row r="138" customFormat="false" ht="12.75" hidden="false" customHeight="true" outlineLevel="0" collapsed="false">
      <c r="A138" s="392" t="s">
        <v>116</v>
      </c>
      <c r="B138" s="1"/>
      <c r="C138" s="405" t="n">
        <f aca="false">SUM(C136:C137)</f>
        <v>36246</v>
      </c>
      <c r="D138" s="406" t="n">
        <f aca="false">SUM(D136:D137)</f>
        <v>-7252717</v>
      </c>
      <c r="E138" s="407" t="n">
        <f aca="false">SUM(E136:E137)</f>
        <v>0</v>
      </c>
      <c r="F138" s="407" t="n">
        <f aca="false">SUM(F136:F137)</f>
        <v>0</v>
      </c>
      <c r="G138" s="407" t="n">
        <f aca="false">SUM(G136:G137)</f>
        <v>0</v>
      </c>
      <c r="H138" s="408" t="n">
        <f aca="false">SUM(H136:H137)</f>
        <v>0</v>
      </c>
      <c r="I138" s="409" t="n">
        <f aca="false">SUM(I136:I137)</f>
        <v>-7216471</v>
      </c>
      <c r="K138" s="70"/>
      <c r="L138" s="70"/>
      <c r="M138" s="70"/>
      <c r="N138" s="345"/>
      <c r="O138" s="70"/>
      <c r="P138" s="70"/>
      <c r="Q138" s="70"/>
      <c r="R138" s="70"/>
      <c r="AJ138" s="1"/>
      <c r="AK138" s="1"/>
      <c r="AN138" s="1"/>
      <c r="AO138" s="1"/>
      <c r="AP138" s="1"/>
      <c r="AQ138" s="1"/>
      <c r="AR138" s="1"/>
      <c r="AS138" s="1"/>
      <c r="AT138" s="1"/>
    </row>
    <row r="139" customFormat="false" ht="12.75" hidden="false" customHeight="true" outlineLevel="0" collapsed="false">
      <c r="A139" s="392" t="s">
        <v>258</v>
      </c>
      <c r="B139" s="1"/>
      <c r="C139" s="410" t="n">
        <f aca="false">SUM(C137:D137)</f>
        <v>-1670100</v>
      </c>
      <c r="D139" s="410"/>
      <c r="E139" s="410" t="n">
        <f aca="false">E137+F137+G137</f>
        <v>0</v>
      </c>
      <c r="F139" s="410"/>
      <c r="G139" s="410"/>
      <c r="H139" s="410"/>
      <c r="I139" s="411"/>
      <c r="K139" s="70"/>
      <c r="L139" s="70"/>
      <c r="M139" s="70"/>
      <c r="N139" s="345"/>
      <c r="O139" s="70"/>
      <c r="P139" s="70"/>
      <c r="Q139" s="70"/>
      <c r="R139" s="70"/>
      <c r="AJ139" s="1"/>
      <c r="AK139" s="1"/>
      <c r="AN139" s="1"/>
      <c r="AO139" s="1"/>
      <c r="AP139" s="1"/>
      <c r="AQ139" s="1"/>
      <c r="AR139" s="1"/>
      <c r="AS139" s="1"/>
      <c r="AT139" s="1"/>
    </row>
    <row r="140" customFormat="false" ht="12.75" hidden="false" customHeight="true" outlineLevel="0" collapsed="false">
      <c r="A140" s="392" t="s">
        <v>259</v>
      </c>
      <c r="B140" s="1"/>
      <c r="C140" s="410" t="n">
        <f aca="false">SUM(C173:D173)</f>
        <v>-1670100</v>
      </c>
      <c r="D140" s="410"/>
      <c r="E140" s="410" t="n">
        <f aca="false">E173+G173+F173</f>
        <v>0</v>
      </c>
      <c r="F140" s="410"/>
      <c r="G140" s="410"/>
      <c r="H140" s="410"/>
      <c r="I140" s="411"/>
      <c r="K140" s="70"/>
      <c r="L140" s="70"/>
      <c r="M140" s="70"/>
      <c r="N140" s="345"/>
      <c r="O140" s="70"/>
      <c r="P140" s="70"/>
      <c r="Q140" s="70"/>
      <c r="R140" s="70"/>
      <c r="AJ140" s="1"/>
      <c r="AK140" s="1"/>
      <c r="AN140" s="1"/>
      <c r="AO140" s="1"/>
      <c r="AP140" s="1"/>
      <c r="AQ140" s="1"/>
      <c r="AR140" s="1"/>
      <c r="AS140" s="1"/>
      <c r="AT140" s="1"/>
    </row>
    <row r="141" customFormat="false" ht="12.75" hidden="false" customHeight="true" outlineLevel="0" collapsed="false">
      <c r="A141" s="367"/>
      <c r="B141" s="1"/>
      <c r="C141" s="1"/>
      <c r="D141" s="1"/>
      <c r="E141" s="1"/>
      <c r="F141" s="1"/>
      <c r="G141" s="1"/>
      <c r="H141" s="1"/>
      <c r="I141" s="412"/>
      <c r="K141" s="70"/>
      <c r="L141" s="70"/>
      <c r="M141" s="70"/>
      <c r="N141" s="345"/>
      <c r="O141" s="70"/>
      <c r="P141" s="70"/>
      <c r="Q141" s="70"/>
      <c r="R141" s="70"/>
      <c r="AJ141" s="1"/>
      <c r="AK141" s="1"/>
      <c r="AN141" s="1"/>
      <c r="AO141" s="1"/>
      <c r="AP141" s="1"/>
      <c r="AQ141" s="1"/>
      <c r="AR141" s="1"/>
      <c r="AS141" s="1"/>
      <c r="AT141" s="1"/>
    </row>
    <row r="142" customFormat="false" ht="12.75" hidden="false" customHeight="true" outlineLevel="0" collapsed="false">
      <c r="A142" s="367"/>
      <c r="B142" s="413" t="n">
        <f aca="false">+B4</f>
        <v>37591</v>
      </c>
      <c r="C142" s="414"/>
      <c r="D142" s="414"/>
      <c r="E142" s="414"/>
      <c r="F142" s="414"/>
      <c r="G142" s="414"/>
      <c r="H142" s="414"/>
      <c r="I142" s="415" t="n">
        <f aca="false">SUM(C142:H142)</f>
        <v>0</v>
      </c>
      <c r="K142" s="70"/>
      <c r="L142" s="70"/>
      <c r="M142" s="70"/>
      <c r="N142" s="345"/>
      <c r="O142" s="70"/>
      <c r="P142" s="70"/>
      <c r="Q142" s="70"/>
      <c r="R142" s="70"/>
      <c r="AJ142" s="1"/>
      <c r="AK142" s="1"/>
      <c r="AN142" s="1"/>
      <c r="AO142" s="1"/>
      <c r="AP142" s="1"/>
      <c r="AQ142" s="1"/>
      <c r="AR142" s="1"/>
      <c r="AS142" s="1"/>
      <c r="AT142" s="1"/>
    </row>
    <row r="143" customFormat="false" ht="12.75" hidden="false" customHeight="true" outlineLevel="0" collapsed="false">
      <c r="A143" s="367"/>
      <c r="B143" s="413" t="n">
        <f aca="false">+B142+1</f>
        <v>37592</v>
      </c>
      <c r="C143" s="416"/>
      <c r="D143" s="416"/>
      <c r="E143" s="416"/>
      <c r="F143" s="416"/>
      <c r="G143" s="416"/>
      <c r="H143" s="416"/>
      <c r="I143" s="417" t="n">
        <f aca="false">SUM(C143:H143)</f>
        <v>0</v>
      </c>
      <c r="K143" s="70"/>
      <c r="L143" s="70"/>
      <c r="M143" s="70"/>
      <c r="N143" s="345"/>
      <c r="O143" s="70"/>
      <c r="P143" s="70"/>
      <c r="Q143" s="70"/>
      <c r="R143" s="70"/>
      <c r="AJ143" s="1"/>
      <c r="AK143" s="1"/>
      <c r="AN143" s="1"/>
      <c r="AO143" s="1"/>
      <c r="AP143" s="1"/>
      <c r="AQ143" s="1"/>
      <c r="AR143" s="1"/>
      <c r="AS143" s="1"/>
      <c r="AT143" s="1"/>
    </row>
    <row r="144" customFormat="false" ht="12.75" hidden="false" customHeight="true" outlineLevel="0" collapsed="false">
      <c r="A144" s="367"/>
      <c r="B144" s="413" t="n">
        <f aca="false">+B143+1</f>
        <v>37593</v>
      </c>
      <c r="C144" s="416"/>
      <c r="D144" s="416"/>
      <c r="E144" s="416"/>
      <c r="F144" s="416"/>
      <c r="G144" s="416"/>
      <c r="H144" s="416"/>
      <c r="I144" s="417" t="n">
        <f aca="false">SUM(C144:H144)</f>
        <v>0</v>
      </c>
      <c r="K144" s="70"/>
      <c r="L144" s="70"/>
      <c r="M144" s="70"/>
      <c r="N144" s="345"/>
      <c r="O144" s="70"/>
      <c r="P144" s="70"/>
      <c r="Q144" s="70"/>
      <c r="R144" s="70"/>
      <c r="AJ144" s="1"/>
      <c r="AK144" s="1"/>
      <c r="AN144" s="1"/>
      <c r="AO144" s="1"/>
      <c r="AP144" s="1"/>
      <c r="AQ144" s="1"/>
      <c r="AR144" s="1"/>
      <c r="AS144" s="1"/>
      <c r="AT144" s="1"/>
    </row>
    <row r="145" customFormat="false" ht="12.75" hidden="false" customHeight="true" outlineLevel="0" collapsed="false">
      <c r="A145" s="367"/>
      <c r="B145" s="413" t="n">
        <f aca="false">+B144+1</f>
        <v>37594</v>
      </c>
      <c r="C145" s="416"/>
      <c r="D145" s="416"/>
      <c r="E145" s="416"/>
      <c r="F145" s="416"/>
      <c r="G145" s="416"/>
      <c r="H145" s="416"/>
      <c r="I145" s="417" t="n">
        <f aca="false">SUM(C145:H145)</f>
        <v>0</v>
      </c>
      <c r="K145" s="70"/>
      <c r="L145" s="70"/>
      <c r="M145" s="70"/>
      <c r="N145" s="345"/>
      <c r="O145" s="70"/>
      <c r="P145" s="70"/>
      <c r="Q145" s="70"/>
      <c r="R145" s="70"/>
      <c r="AJ145" s="1"/>
      <c r="AK145" s="1"/>
      <c r="AN145" s="1"/>
      <c r="AO145" s="1"/>
      <c r="AP145" s="1"/>
      <c r="AQ145" s="1"/>
      <c r="AR145" s="1"/>
      <c r="AS145" s="1"/>
      <c r="AT145" s="1"/>
    </row>
    <row r="146" customFormat="false" ht="12.75" hidden="false" customHeight="true" outlineLevel="0" collapsed="false">
      <c r="A146" s="367"/>
      <c r="B146" s="413" t="n">
        <f aca="false">+B145+1</f>
        <v>37595</v>
      </c>
      <c r="C146" s="416"/>
      <c r="D146" s="416"/>
      <c r="E146" s="416"/>
      <c r="F146" s="416"/>
      <c r="G146" s="416"/>
      <c r="H146" s="416"/>
      <c r="I146" s="417" t="n">
        <f aca="false">SUM(C146:H146)</f>
        <v>0</v>
      </c>
      <c r="K146" s="70"/>
      <c r="L146" s="70"/>
      <c r="M146" s="70"/>
      <c r="N146" s="345"/>
      <c r="O146" s="70"/>
      <c r="P146" s="70"/>
      <c r="Q146" s="70"/>
      <c r="R146" s="70"/>
      <c r="AJ146" s="1"/>
      <c r="AK146" s="1"/>
      <c r="AN146" s="1"/>
      <c r="AO146" s="1"/>
      <c r="AP146" s="1"/>
      <c r="AQ146" s="1"/>
      <c r="AR146" s="1"/>
      <c r="AS146" s="1"/>
      <c r="AT146" s="1"/>
    </row>
    <row r="147" customFormat="false" ht="12.75" hidden="false" customHeight="true" outlineLevel="0" collapsed="false">
      <c r="A147" s="367"/>
      <c r="B147" s="413" t="n">
        <f aca="false">+B146+1</f>
        <v>37596</v>
      </c>
      <c r="C147" s="416"/>
      <c r="D147" s="416"/>
      <c r="E147" s="416"/>
      <c r="F147" s="416"/>
      <c r="G147" s="416"/>
      <c r="H147" s="416"/>
      <c r="I147" s="417" t="n">
        <f aca="false">SUM(C147:H147)</f>
        <v>0</v>
      </c>
      <c r="K147" s="70"/>
      <c r="L147" s="70"/>
      <c r="M147" s="70"/>
      <c r="N147" s="345"/>
      <c r="O147" s="70"/>
      <c r="P147" s="70"/>
      <c r="Q147" s="70"/>
      <c r="R147" s="70"/>
      <c r="AJ147" s="1"/>
      <c r="AK147" s="1"/>
      <c r="AN147" s="1"/>
      <c r="AO147" s="1"/>
      <c r="AP147" s="1"/>
      <c r="AQ147" s="1"/>
      <c r="AR147" s="1"/>
      <c r="AS147" s="1"/>
      <c r="AT147" s="1"/>
    </row>
    <row r="148" customFormat="false" ht="12.75" hidden="false" customHeight="true" outlineLevel="0" collapsed="false">
      <c r="A148" s="367"/>
      <c r="B148" s="413" t="n">
        <f aca="false">+B147+1</f>
        <v>37597</v>
      </c>
      <c r="C148" s="416"/>
      <c r="D148" s="416"/>
      <c r="E148" s="416"/>
      <c r="F148" s="416"/>
      <c r="G148" s="416"/>
      <c r="H148" s="416"/>
      <c r="I148" s="417" t="n">
        <f aca="false">SUM(C148:H148)</f>
        <v>0</v>
      </c>
      <c r="K148" s="70"/>
      <c r="L148" s="70"/>
      <c r="M148" s="70"/>
      <c r="N148" s="345"/>
      <c r="O148" s="70"/>
      <c r="P148" s="70"/>
      <c r="Q148" s="70"/>
      <c r="R148" s="70"/>
      <c r="AJ148" s="1"/>
      <c r="AK148" s="1"/>
      <c r="AN148" s="1"/>
      <c r="AO148" s="1"/>
      <c r="AP148" s="1"/>
      <c r="AQ148" s="1"/>
      <c r="AR148" s="1"/>
      <c r="AS148" s="1"/>
      <c r="AT148" s="1"/>
    </row>
    <row r="149" customFormat="false" ht="12.75" hidden="false" customHeight="true" outlineLevel="0" collapsed="false">
      <c r="A149" s="367"/>
      <c r="B149" s="413" t="n">
        <f aca="false">+B148+1</f>
        <v>37598</v>
      </c>
      <c r="C149" s="416"/>
      <c r="D149" s="416"/>
      <c r="E149" s="416"/>
      <c r="F149" s="416"/>
      <c r="G149" s="416"/>
      <c r="H149" s="416"/>
      <c r="I149" s="417" t="n">
        <f aca="false">SUM(C149:H149)</f>
        <v>0</v>
      </c>
      <c r="K149" s="70"/>
      <c r="L149" s="70"/>
      <c r="M149" s="70"/>
      <c r="N149" s="345"/>
      <c r="O149" s="70"/>
      <c r="P149" s="70"/>
      <c r="Q149" s="70"/>
      <c r="R149" s="70"/>
      <c r="AJ149" s="1"/>
      <c r="AK149" s="1"/>
      <c r="AN149" s="1"/>
      <c r="AO149" s="1"/>
      <c r="AP149" s="1"/>
      <c r="AQ149" s="1"/>
      <c r="AR149" s="1"/>
      <c r="AS149" s="1"/>
      <c r="AT149" s="1"/>
    </row>
    <row r="150" customFormat="false" ht="12.75" hidden="false" customHeight="true" outlineLevel="0" collapsed="false">
      <c r="A150" s="367"/>
      <c r="B150" s="413" t="n">
        <f aca="false">+B149+1</f>
        <v>37599</v>
      </c>
      <c r="C150" s="416"/>
      <c r="D150" s="416"/>
      <c r="E150" s="416"/>
      <c r="F150" s="416"/>
      <c r="G150" s="416"/>
      <c r="H150" s="416"/>
      <c r="I150" s="417" t="n">
        <f aca="false">SUM(C150:H150)</f>
        <v>0</v>
      </c>
      <c r="K150" s="70"/>
      <c r="L150" s="70"/>
      <c r="M150" s="70"/>
      <c r="N150" s="345"/>
      <c r="O150" s="70"/>
      <c r="P150" s="70"/>
      <c r="Q150" s="70"/>
      <c r="R150" s="70"/>
      <c r="AJ150" s="1"/>
      <c r="AK150" s="1"/>
      <c r="AN150" s="1"/>
      <c r="AO150" s="1"/>
      <c r="AP150" s="1"/>
      <c r="AQ150" s="1"/>
      <c r="AR150" s="1"/>
      <c r="AS150" s="1"/>
      <c r="AT150" s="1"/>
    </row>
    <row r="151" customFormat="false" ht="12.75" hidden="false" customHeight="true" outlineLevel="0" collapsed="false">
      <c r="A151" s="367"/>
      <c r="B151" s="413" t="n">
        <f aca="false">+B150+1</f>
        <v>37600</v>
      </c>
      <c r="C151" s="416"/>
      <c r="D151" s="416"/>
      <c r="E151" s="416"/>
      <c r="F151" s="416"/>
      <c r="G151" s="416"/>
      <c r="H151" s="416"/>
      <c r="I151" s="417" t="n">
        <f aca="false">SUM(C151:H151)</f>
        <v>0</v>
      </c>
      <c r="K151" s="70"/>
      <c r="L151" s="70"/>
      <c r="M151" s="70"/>
      <c r="N151" s="345"/>
      <c r="O151" s="70"/>
      <c r="P151" s="70"/>
      <c r="Q151" s="70"/>
      <c r="R151" s="70"/>
      <c r="AJ151" s="1"/>
      <c r="AK151" s="1"/>
      <c r="AN151" s="1"/>
      <c r="AO151" s="1"/>
      <c r="AP151" s="1"/>
      <c r="AQ151" s="1"/>
      <c r="AR151" s="1"/>
      <c r="AS151" s="1"/>
      <c r="AT151" s="1"/>
    </row>
    <row r="152" customFormat="false" ht="12.75" hidden="false" customHeight="true" outlineLevel="0" collapsed="false">
      <c r="A152" s="367"/>
      <c r="B152" s="413" t="n">
        <f aca="false">+B151+1</f>
        <v>37601</v>
      </c>
      <c r="C152" s="416"/>
      <c r="D152" s="416"/>
      <c r="E152" s="416"/>
      <c r="F152" s="416"/>
      <c r="G152" s="416"/>
      <c r="H152" s="416"/>
      <c r="I152" s="417" t="n">
        <f aca="false">SUM(C152:H152)</f>
        <v>0</v>
      </c>
      <c r="K152" s="70"/>
      <c r="L152" s="70"/>
      <c r="M152" s="70"/>
      <c r="N152" s="345"/>
      <c r="O152" s="70"/>
      <c r="P152" s="70"/>
      <c r="Q152" s="70"/>
      <c r="R152" s="70"/>
      <c r="AJ152" s="1"/>
      <c r="AK152" s="1"/>
      <c r="AN152" s="1"/>
      <c r="AO152" s="1"/>
      <c r="AP152" s="1"/>
      <c r="AQ152" s="1"/>
      <c r="AR152" s="1"/>
      <c r="AS152" s="1"/>
      <c r="AT152" s="1"/>
    </row>
    <row r="153" customFormat="false" ht="12.75" hidden="false" customHeight="true" outlineLevel="0" collapsed="false">
      <c r="A153" s="367"/>
      <c r="B153" s="413" t="n">
        <f aca="false">+B152+1</f>
        <v>37602</v>
      </c>
      <c r="C153" s="416"/>
      <c r="D153" s="416"/>
      <c r="E153" s="416"/>
      <c r="F153" s="416"/>
      <c r="G153" s="416"/>
      <c r="H153" s="416"/>
      <c r="I153" s="417" t="n">
        <f aca="false">SUM(C153:H153)</f>
        <v>0</v>
      </c>
      <c r="K153" s="70"/>
      <c r="L153" s="70"/>
      <c r="M153" s="70"/>
      <c r="N153" s="345"/>
      <c r="O153" s="70"/>
      <c r="P153" s="70"/>
      <c r="Q153" s="70"/>
      <c r="R153" s="70"/>
      <c r="AJ153" s="1"/>
      <c r="AK153" s="1"/>
      <c r="AN153" s="1"/>
      <c r="AO153" s="1"/>
      <c r="AP153" s="1"/>
      <c r="AQ153" s="1"/>
      <c r="AR153" s="1"/>
      <c r="AS153" s="1"/>
      <c r="AT153" s="1"/>
    </row>
    <row r="154" customFormat="false" ht="12.75" hidden="false" customHeight="true" outlineLevel="0" collapsed="false">
      <c r="A154" s="367"/>
      <c r="B154" s="413" t="n">
        <f aca="false">+B153+1</f>
        <v>37603</v>
      </c>
      <c r="C154" s="416"/>
      <c r="D154" s="416"/>
      <c r="E154" s="416"/>
      <c r="F154" s="416"/>
      <c r="G154" s="416"/>
      <c r="H154" s="416"/>
      <c r="I154" s="417" t="n">
        <f aca="false">SUM(C154:H154)</f>
        <v>0</v>
      </c>
      <c r="K154" s="70"/>
      <c r="L154" s="70"/>
      <c r="M154" s="70"/>
      <c r="N154" s="345"/>
      <c r="O154" s="70"/>
      <c r="P154" s="70"/>
      <c r="Q154" s="70"/>
      <c r="R154" s="70"/>
      <c r="AJ154" s="1"/>
      <c r="AK154" s="1"/>
      <c r="AN154" s="1"/>
      <c r="AO154" s="1"/>
      <c r="AP154" s="1"/>
      <c r="AQ154" s="1"/>
      <c r="AR154" s="1"/>
      <c r="AS154" s="1"/>
      <c r="AT154" s="1"/>
    </row>
    <row r="155" customFormat="false" ht="12.75" hidden="false" customHeight="true" outlineLevel="0" collapsed="false">
      <c r="A155" s="367"/>
      <c r="B155" s="413" t="n">
        <f aca="false">+B154+1</f>
        <v>37604</v>
      </c>
      <c r="C155" s="416"/>
      <c r="D155" s="416"/>
      <c r="E155" s="416"/>
      <c r="F155" s="416"/>
      <c r="G155" s="416"/>
      <c r="H155" s="416"/>
      <c r="I155" s="417" t="n">
        <f aca="false">SUM(C155:H155)</f>
        <v>0</v>
      </c>
      <c r="K155" s="70"/>
      <c r="L155" s="70"/>
      <c r="M155" s="70"/>
      <c r="N155" s="345"/>
      <c r="O155" s="70"/>
      <c r="P155" s="70"/>
      <c r="Q155" s="70"/>
      <c r="R155" s="70"/>
      <c r="AJ155" s="1"/>
      <c r="AK155" s="1"/>
      <c r="AN155" s="1"/>
      <c r="AO155" s="1"/>
      <c r="AP155" s="1"/>
      <c r="AQ155" s="1"/>
      <c r="AR155" s="1"/>
      <c r="AS155" s="1"/>
      <c r="AT155" s="1"/>
    </row>
    <row r="156" customFormat="false" ht="12.75" hidden="false" customHeight="true" outlineLevel="0" collapsed="false">
      <c r="A156" s="367"/>
      <c r="B156" s="413" t="n">
        <f aca="false">+B155+1</f>
        <v>37605</v>
      </c>
      <c r="C156" s="416"/>
      <c r="D156" s="416"/>
      <c r="E156" s="416"/>
      <c r="F156" s="416"/>
      <c r="G156" s="416"/>
      <c r="H156" s="416"/>
      <c r="I156" s="417" t="n">
        <f aca="false">SUM(C156:H156)</f>
        <v>0</v>
      </c>
      <c r="K156" s="70"/>
      <c r="L156" s="70"/>
      <c r="M156" s="70"/>
      <c r="N156" s="345"/>
      <c r="O156" s="70"/>
      <c r="P156" s="70"/>
      <c r="Q156" s="70"/>
      <c r="R156" s="70"/>
      <c r="AJ156" s="1"/>
      <c r="AK156" s="1"/>
      <c r="AN156" s="1"/>
      <c r="AO156" s="1"/>
      <c r="AP156" s="1"/>
      <c r="AQ156" s="1"/>
      <c r="AR156" s="1"/>
      <c r="AS156" s="1"/>
      <c r="AT156" s="1"/>
    </row>
    <row r="157" customFormat="false" ht="12.75" hidden="false" customHeight="true" outlineLevel="0" collapsed="false">
      <c r="A157" s="367"/>
      <c r="B157" s="413" t="n">
        <f aca="false">+B156+1</f>
        <v>37606</v>
      </c>
      <c r="C157" s="416"/>
      <c r="D157" s="416"/>
      <c r="E157" s="416"/>
      <c r="F157" s="416"/>
      <c r="G157" s="416"/>
      <c r="H157" s="416"/>
      <c r="I157" s="417" t="n">
        <f aca="false">SUM(C157:H157)</f>
        <v>0</v>
      </c>
      <c r="K157" s="70"/>
      <c r="L157" s="70"/>
      <c r="M157" s="70"/>
      <c r="N157" s="345"/>
      <c r="O157" s="70"/>
      <c r="P157" s="70"/>
      <c r="Q157" s="70"/>
      <c r="R157" s="70"/>
      <c r="AJ157" s="1"/>
      <c r="AK157" s="1"/>
      <c r="AN157" s="1"/>
      <c r="AO157" s="1"/>
      <c r="AP157" s="1"/>
      <c r="AQ157" s="1"/>
      <c r="AR157" s="1"/>
      <c r="AS157" s="1"/>
      <c r="AT157" s="1"/>
    </row>
    <row r="158" customFormat="false" ht="12.75" hidden="false" customHeight="true" outlineLevel="0" collapsed="false">
      <c r="A158" s="367"/>
      <c r="B158" s="413" t="n">
        <f aca="false">+B157+1</f>
        <v>37607</v>
      </c>
      <c r="C158" s="393"/>
      <c r="D158" s="394"/>
      <c r="E158" s="393"/>
      <c r="F158" s="395"/>
      <c r="G158" s="416"/>
      <c r="H158" s="416"/>
      <c r="I158" s="417" t="n">
        <f aca="false">SUM(C158:H158)</f>
        <v>0</v>
      </c>
      <c r="K158" s="70"/>
      <c r="L158" s="70"/>
      <c r="M158" s="70"/>
      <c r="N158" s="345"/>
      <c r="O158" s="70"/>
      <c r="P158" s="70"/>
      <c r="Q158" s="70"/>
      <c r="R158" s="70"/>
      <c r="AJ158" s="1"/>
      <c r="AK158" s="1"/>
      <c r="AN158" s="1"/>
      <c r="AO158" s="1"/>
      <c r="AP158" s="1"/>
      <c r="AQ158" s="1"/>
      <c r="AR158" s="1"/>
      <c r="AS158" s="1"/>
      <c r="AT158" s="1"/>
    </row>
    <row r="159" customFormat="false" ht="12.75" hidden="false" customHeight="true" outlineLevel="0" collapsed="false">
      <c r="A159" s="367"/>
      <c r="B159" s="413" t="n">
        <f aca="false">+B158+1</f>
        <v>37608</v>
      </c>
      <c r="C159" s="416"/>
      <c r="D159" s="416"/>
      <c r="E159" s="416"/>
      <c r="F159" s="416"/>
      <c r="G159" s="416"/>
      <c r="H159" s="416"/>
      <c r="I159" s="417" t="n">
        <f aca="false">SUM(C159:H159)</f>
        <v>0</v>
      </c>
      <c r="K159" s="70"/>
      <c r="L159" s="70"/>
      <c r="M159" s="70"/>
      <c r="N159" s="345"/>
      <c r="O159" s="70"/>
      <c r="P159" s="70"/>
      <c r="Q159" s="70"/>
      <c r="R159" s="70"/>
      <c r="AJ159" s="1"/>
      <c r="AK159" s="1"/>
      <c r="AN159" s="1"/>
      <c r="AO159" s="1"/>
      <c r="AP159" s="1"/>
      <c r="AQ159" s="1"/>
      <c r="AR159" s="1"/>
      <c r="AS159" s="1"/>
      <c r="AT159" s="1"/>
    </row>
    <row r="160" customFormat="false" ht="12.75" hidden="false" customHeight="true" outlineLevel="0" collapsed="false">
      <c r="A160" s="418"/>
      <c r="B160" s="413" t="n">
        <f aca="false">+B159+1</f>
        <v>37609</v>
      </c>
      <c r="C160" s="393"/>
      <c r="D160" s="394"/>
      <c r="E160" s="393"/>
      <c r="F160" s="395"/>
      <c r="G160" s="419"/>
      <c r="H160" s="403"/>
      <c r="I160" s="417" t="n">
        <f aca="false">SUM(C160:H160)</f>
        <v>0</v>
      </c>
      <c r="K160" s="70"/>
      <c r="L160" s="70"/>
      <c r="M160" s="70"/>
      <c r="N160" s="345"/>
      <c r="O160" s="70"/>
      <c r="P160" s="70"/>
      <c r="Q160" s="70"/>
      <c r="R160" s="70"/>
      <c r="AJ160" s="1"/>
      <c r="AK160" s="1"/>
      <c r="AN160" s="1"/>
      <c r="AO160" s="1"/>
      <c r="AP160" s="1"/>
      <c r="AQ160" s="1"/>
      <c r="AR160" s="1"/>
      <c r="AS160" s="1"/>
      <c r="AT160" s="1"/>
    </row>
    <row r="161" customFormat="false" ht="12.75" hidden="false" customHeight="true" outlineLevel="0" collapsed="false">
      <c r="A161" s="418"/>
      <c r="B161" s="413" t="n">
        <f aca="false">+B160+1</f>
        <v>37610</v>
      </c>
      <c r="C161" s="416"/>
      <c r="D161" s="416"/>
      <c r="E161" s="416"/>
      <c r="F161" s="416"/>
      <c r="G161" s="416"/>
      <c r="H161" s="416"/>
      <c r="I161" s="417" t="n">
        <f aca="false">SUM(C161:H161)</f>
        <v>0</v>
      </c>
      <c r="K161" s="70"/>
      <c r="L161" s="70"/>
      <c r="M161" s="70"/>
      <c r="N161" s="345"/>
      <c r="O161" s="70"/>
      <c r="P161" s="70"/>
      <c r="Q161" s="70"/>
      <c r="R161" s="70"/>
      <c r="AJ161" s="1"/>
      <c r="AK161" s="1"/>
      <c r="AN161" s="1"/>
      <c r="AO161" s="1"/>
      <c r="AP161" s="1"/>
      <c r="AQ161" s="1"/>
      <c r="AR161" s="1"/>
      <c r="AS161" s="1"/>
      <c r="AT161" s="1"/>
    </row>
    <row r="162" customFormat="false" ht="12.75" hidden="false" customHeight="true" outlineLevel="0" collapsed="false">
      <c r="A162" s="418"/>
      <c r="B162" s="413" t="n">
        <f aca="false">+B161+1</f>
        <v>37611</v>
      </c>
      <c r="C162" s="416"/>
      <c r="D162" s="416"/>
      <c r="E162" s="416"/>
      <c r="F162" s="416"/>
      <c r="G162" s="416"/>
      <c r="H162" s="416"/>
      <c r="I162" s="417" t="n">
        <f aca="false">SUM(C162:H162)</f>
        <v>0</v>
      </c>
      <c r="K162" s="70"/>
      <c r="L162" s="70"/>
      <c r="M162" s="70"/>
      <c r="N162" s="345"/>
      <c r="O162" s="70"/>
      <c r="P162" s="70"/>
      <c r="Q162" s="70"/>
      <c r="R162" s="70"/>
      <c r="AJ162" s="1"/>
      <c r="AK162" s="1"/>
      <c r="AN162" s="1"/>
      <c r="AO162" s="1"/>
      <c r="AP162" s="1"/>
      <c r="AQ162" s="1"/>
      <c r="AR162" s="1"/>
      <c r="AS162" s="1"/>
      <c r="AT162" s="1"/>
    </row>
    <row r="163" customFormat="false" ht="12.75" hidden="false" customHeight="true" outlineLevel="0" collapsed="false">
      <c r="A163" s="367"/>
      <c r="B163" s="413" t="n">
        <f aca="false">+B162+1</f>
        <v>37612</v>
      </c>
      <c r="C163" s="416"/>
      <c r="D163" s="416"/>
      <c r="E163" s="416"/>
      <c r="F163" s="416"/>
      <c r="G163" s="416"/>
      <c r="H163" s="416"/>
      <c r="I163" s="417" t="n">
        <f aca="false">SUM(C163:H163)</f>
        <v>0</v>
      </c>
      <c r="K163" s="70"/>
      <c r="L163" s="70"/>
      <c r="M163" s="70"/>
      <c r="N163" s="345"/>
      <c r="O163" s="70"/>
      <c r="P163" s="70"/>
      <c r="Q163" s="70"/>
      <c r="R163" s="70"/>
      <c r="AJ163" s="1"/>
      <c r="AK163" s="1"/>
      <c r="AN163" s="1"/>
      <c r="AO163" s="1"/>
      <c r="AP163" s="1"/>
      <c r="AQ163" s="1"/>
      <c r="AR163" s="1"/>
      <c r="AS163" s="1"/>
      <c r="AT163" s="1"/>
    </row>
    <row r="164" customFormat="false" ht="12.75" hidden="false" customHeight="true" outlineLevel="0" collapsed="false">
      <c r="A164" s="367"/>
      <c r="B164" s="413" t="n">
        <f aca="false">+B163+1</f>
        <v>37613</v>
      </c>
      <c r="C164" s="416"/>
      <c r="D164" s="416"/>
      <c r="E164" s="416"/>
      <c r="F164" s="416"/>
      <c r="G164" s="416"/>
      <c r="H164" s="416"/>
      <c r="I164" s="417" t="n">
        <f aca="false">SUM(C164:H164)</f>
        <v>0</v>
      </c>
      <c r="K164" s="70"/>
      <c r="L164" s="70"/>
      <c r="M164" s="70"/>
      <c r="N164" s="345"/>
      <c r="O164" s="70"/>
      <c r="P164" s="70"/>
      <c r="Q164" s="70"/>
      <c r="R164" s="70"/>
      <c r="AJ164" s="1"/>
      <c r="AK164" s="1"/>
      <c r="AN164" s="1"/>
      <c r="AO164" s="1"/>
      <c r="AP164" s="1"/>
      <c r="AQ164" s="1"/>
      <c r="AR164" s="1"/>
      <c r="AS164" s="1"/>
      <c r="AT164" s="1"/>
    </row>
    <row r="165" customFormat="false" ht="12.75" hidden="false" customHeight="true" outlineLevel="0" collapsed="false">
      <c r="A165" s="420" t="s">
        <v>260</v>
      </c>
      <c r="B165" s="413" t="n">
        <f aca="false">+B164+1</f>
        <v>37614</v>
      </c>
      <c r="C165" s="416"/>
      <c r="D165" s="416"/>
      <c r="E165" s="416"/>
      <c r="F165" s="416"/>
      <c r="G165" s="416"/>
      <c r="H165" s="416"/>
      <c r="I165" s="417" t="n">
        <f aca="false">SUM(C165:H165)</f>
        <v>0</v>
      </c>
      <c r="K165" s="70"/>
      <c r="L165" s="70"/>
      <c r="M165" s="70"/>
      <c r="N165" s="345"/>
      <c r="O165" s="70"/>
      <c r="P165" s="70"/>
      <c r="Q165" s="70"/>
      <c r="R165" s="70"/>
      <c r="AJ165" s="1"/>
      <c r="AK165" s="1"/>
      <c r="AN165" s="1"/>
      <c r="AO165" s="1"/>
      <c r="AP165" s="1"/>
      <c r="AQ165" s="1"/>
      <c r="AR165" s="1"/>
      <c r="AS165" s="1"/>
      <c r="AT165" s="1"/>
    </row>
    <row r="166" customFormat="false" ht="12.75" hidden="false" customHeight="true" outlineLevel="0" collapsed="false">
      <c r="A166" s="421" t="n">
        <v>0</v>
      </c>
      <c r="B166" s="413" t="n">
        <f aca="false">+B165+1</f>
        <v>37615</v>
      </c>
      <c r="C166" s="416"/>
      <c r="D166" s="416"/>
      <c r="E166" s="416"/>
      <c r="F166" s="416"/>
      <c r="G166" s="416"/>
      <c r="H166" s="416"/>
      <c r="I166" s="417" t="n">
        <f aca="false">SUM(C166:H166)</f>
        <v>0</v>
      </c>
      <c r="K166" s="70"/>
      <c r="L166" s="70"/>
      <c r="M166" s="70"/>
      <c r="N166" s="345"/>
      <c r="O166" s="70"/>
      <c r="P166" s="70"/>
      <c r="Q166" s="70"/>
      <c r="R166" s="70"/>
      <c r="AJ166" s="1"/>
      <c r="AK166" s="1"/>
      <c r="AN166" s="1"/>
      <c r="AO166" s="1"/>
      <c r="AP166" s="1"/>
      <c r="AQ166" s="1"/>
      <c r="AR166" s="1"/>
      <c r="AS166" s="1"/>
      <c r="AT166" s="1"/>
    </row>
    <row r="167" customFormat="false" ht="12.75" hidden="false" customHeight="true" outlineLevel="0" collapsed="false">
      <c r="A167" s="418" t="n">
        <f aca="false">SUM(C173:D173)</f>
        <v>-1670100</v>
      </c>
      <c r="B167" s="413" t="n">
        <f aca="false">+B166+1</f>
        <v>37616</v>
      </c>
      <c r="C167" s="416"/>
      <c r="D167" s="416"/>
      <c r="E167" s="416"/>
      <c r="F167" s="416"/>
      <c r="G167" s="416"/>
      <c r="H167" s="416"/>
      <c r="I167" s="417" t="n">
        <f aca="false">SUM(C167:H167)</f>
        <v>0</v>
      </c>
      <c r="K167" s="70"/>
      <c r="L167" s="70"/>
      <c r="M167" s="70"/>
      <c r="N167" s="345"/>
      <c r="O167" s="70"/>
      <c r="P167" s="70"/>
      <c r="Q167" s="70"/>
      <c r="R167" s="70"/>
      <c r="AJ167" s="1"/>
      <c r="AK167" s="1"/>
      <c r="AN167" s="1"/>
      <c r="AO167" s="1"/>
      <c r="AP167" s="1"/>
      <c r="AQ167" s="1"/>
      <c r="AR167" s="1"/>
      <c r="AS167" s="1"/>
      <c r="AT167" s="1"/>
    </row>
    <row r="168" customFormat="false" ht="12.75" hidden="false" customHeight="true" outlineLevel="0" collapsed="false">
      <c r="A168" s="422" t="n">
        <f aca="false">+A166-A167</f>
        <v>1670100</v>
      </c>
      <c r="B168" s="413" t="n">
        <f aca="false">+B167+1</f>
        <v>37617</v>
      </c>
      <c r="C168" s="416"/>
      <c r="D168" s="416"/>
      <c r="E168" s="416"/>
      <c r="F168" s="416"/>
      <c r="G168" s="416"/>
      <c r="H168" s="416"/>
      <c r="I168" s="417" t="n">
        <f aca="false">SUM(C168:H168)</f>
        <v>0</v>
      </c>
      <c r="K168" s="70"/>
      <c r="L168" s="70"/>
      <c r="M168" s="70"/>
      <c r="N168" s="345"/>
      <c r="O168" s="70"/>
      <c r="P168" s="70"/>
      <c r="Q168" s="70"/>
      <c r="R168" s="70"/>
      <c r="AJ168" s="1"/>
      <c r="AK168" s="1"/>
      <c r="AN168" s="1"/>
      <c r="AO168" s="1"/>
      <c r="AP168" s="1"/>
      <c r="AQ168" s="1"/>
      <c r="AR168" s="1"/>
      <c r="AS168" s="1"/>
      <c r="AT168" s="1"/>
    </row>
    <row r="169" customFormat="false" ht="12.75" hidden="false" customHeight="true" outlineLevel="0" collapsed="false">
      <c r="A169" s="367"/>
      <c r="B169" s="413" t="n">
        <f aca="false">+B168+1</f>
        <v>37618</v>
      </c>
      <c r="C169" s="416"/>
      <c r="D169" s="416"/>
      <c r="E169" s="416"/>
      <c r="F169" s="416"/>
      <c r="G169" s="416"/>
      <c r="H169" s="416"/>
      <c r="I169" s="417" t="n">
        <f aca="false">SUM(C169:H169)</f>
        <v>0</v>
      </c>
      <c r="K169" s="70"/>
      <c r="L169" s="70"/>
      <c r="M169" s="70"/>
      <c r="N169" s="345"/>
      <c r="O169" s="70"/>
      <c r="P169" s="70"/>
      <c r="Q169" s="70"/>
      <c r="R169" s="70"/>
      <c r="AJ169" s="1"/>
      <c r="AK169" s="1"/>
      <c r="AN169" s="1"/>
      <c r="AO169" s="1"/>
      <c r="AP169" s="1"/>
      <c r="AQ169" s="1"/>
      <c r="AR169" s="1"/>
      <c r="AS169" s="1"/>
      <c r="AT169" s="1"/>
    </row>
    <row r="170" customFormat="false" ht="12.75" hidden="false" customHeight="true" outlineLevel="0" collapsed="false">
      <c r="A170" s="367"/>
      <c r="B170" s="413" t="n">
        <f aca="false">+B169+1</f>
        <v>37619</v>
      </c>
      <c r="C170" s="416"/>
      <c r="D170" s="416"/>
      <c r="E170" s="416"/>
      <c r="F170" s="416"/>
      <c r="G170" s="416"/>
      <c r="H170" s="304"/>
      <c r="I170" s="417" t="n">
        <f aca="false">SUM(C170:H170)</f>
        <v>0</v>
      </c>
      <c r="K170" s="70"/>
      <c r="L170" s="70"/>
      <c r="M170" s="70"/>
      <c r="N170" s="345"/>
      <c r="O170" s="70"/>
      <c r="P170" s="70"/>
      <c r="Q170" s="70"/>
      <c r="R170" s="70"/>
      <c r="AJ170" s="1"/>
      <c r="AK170" s="1"/>
      <c r="AN170" s="1"/>
      <c r="AO170" s="1"/>
      <c r="AP170" s="1"/>
      <c r="AQ170" s="1"/>
      <c r="AR170" s="1"/>
      <c r="AS170" s="1"/>
      <c r="AT170" s="1"/>
    </row>
    <row r="171" customFormat="false" ht="12.75" hidden="false" customHeight="true" outlineLevel="0" collapsed="false">
      <c r="A171" s="367"/>
      <c r="B171" s="413" t="n">
        <f aca="false">+B170+1</f>
        <v>37620</v>
      </c>
      <c r="C171" s="416"/>
      <c r="D171" s="416"/>
      <c r="E171" s="416"/>
      <c r="F171" s="416"/>
      <c r="G171" s="416"/>
      <c r="H171" s="304"/>
      <c r="I171" s="417" t="n">
        <f aca="false">SUM(C171:H171)</f>
        <v>0</v>
      </c>
      <c r="K171" s="70"/>
      <c r="L171" s="70"/>
      <c r="M171" s="70"/>
      <c r="N171" s="345"/>
      <c r="O171" s="70"/>
      <c r="P171" s="70"/>
      <c r="Q171" s="70"/>
      <c r="R171" s="70"/>
      <c r="AJ171" s="1"/>
      <c r="AK171" s="1"/>
      <c r="AN171" s="1"/>
      <c r="AO171" s="1"/>
      <c r="AP171" s="1"/>
      <c r="AQ171" s="1"/>
      <c r="AR171" s="1"/>
      <c r="AS171" s="1"/>
      <c r="AT171" s="1"/>
    </row>
    <row r="172" customFormat="false" ht="12.75" hidden="false" customHeight="true" outlineLevel="0" collapsed="false">
      <c r="A172" s="367"/>
      <c r="B172" s="413" t="n">
        <f aca="false">+B171+1</f>
        <v>37621</v>
      </c>
      <c r="C172" s="423" t="n">
        <v>0</v>
      </c>
      <c r="D172" s="424" t="n">
        <v>-1670100</v>
      </c>
      <c r="E172" s="424" t="n">
        <v>0</v>
      </c>
      <c r="F172" s="424" t="n">
        <v>0</v>
      </c>
      <c r="G172" s="423"/>
      <c r="H172" s="425"/>
      <c r="I172" s="426" t="n">
        <f aca="false">SUM(C172:H172)</f>
        <v>-1670100</v>
      </c>
      <c r="K172" s="70"/>
      <c r="L172" s="70"/>
      <c r="M172" s="70"/>
      <c r="N172" s="345"/>
      <c r="O172" s="70"/>
      <c r="P172" s="70"/>
      <c r="Q172" s="70"/>
      <c r="R172" s="70"/>
      <c r="AJ172" s="1"/>
      <c r="AK172" s="1"/>
      <c r="AN172" s="1"/>
      <c r="AO172" s="1"/>
      <c r="AP172" s="1"/>
      <c r="AQ172" s="1"/>
      <c r="AR172" s="1"/>
      <c r="AS172" s="1"/>
      <c r="AT172" s="1"/>
    </row>
    <row r="173" customFormat="false" ht="12.75" hidden="false" customHeight="true" outlineLevel="0" collapsed="false">
      <c r="A173" s="367"/>
      <c r="B173" s="427" t="s">
        <v>261</v>
      </c>
      <c r="C173" s="407" t="n">
        <f aca="false">SUM(C142:C172)</f>
        <v>0</v>
      </c>
      <c r="D173" s="407" t="n">
        <f aca="false">SUM(D142:D172)</f>
        <v>-1670100</v>
      </c>
      <c r="E173" s="407" t="n">
        <f aca="false">SUM(E142:E172)</f>
        <v>0</v>
      </c>
      <c r="F173" s="407" t="n">
        <f aca="false">SUM(F142:F172)</f>
        <v>0</v>
      </c>
      <c r="G173" s="407" t="n">
        <f aca="false">SUM(G142:G172)</f>
        <v>0</v>
      </c>
      <c r="H173" s="407" t="n">
        <f aca="false">SUM(H142:H172)</f>
        <v>0</v>
      </c>
      <c r="I173" s="417" t="n">
        <f aca="false">SUM(I142:I172)</f>
        <v>-1670100</v>
      </c>
      <c r="K173" s="70"/>
      <c r="L173" s="70"/>
      <c r="M173" s="70"/>
      <c r="N173" s="345"/>
      <c r="O173" s="70"/>
      <c r="P173" s="70"/>
      <c r="Q173" s="70"/>
      <c r="R173" s="70"/>
      <c r="AJ173" s="1"/>
      <c r="AK173" s="1"/>
      <c r="AN173" s="1"/>
      <c r="AO173" s="1"/>
      <c r="AP173" s="1"/>
      <c r="AQ173" s="1"/>
      <c r="AR173" s="1"/>
      <c r="AS173" s="1"/>
      <c r="AT173" s="1"/>
    </row>
    <row r="174" customFormat="false" ht="12.75" hidden="false" customHeight="true" outlineLevel="0" collapsed="false">
      <c r="A174" s="367"/>
      <c r="B174" s="427" t="s">
        <v>127</v>
      </c>
      <c r="C174" s="428"/>
      <c r="D174" s="135"/>
      <c r="E174" s="407"/>
      <c r="F174" s="135"/>
      <c r="G174" s="135"/>
      <c r="H174" s="135"/>
      <c r="I174" s="429"/>
      <c r="K174" s="70"/>
      <c r="L174" s="70"/>
      <c r="M174" s="70"/>
      <c r="N174" s="345"/>
      <c r="O174" s="70"/>
      <c r="P174" s="70"/>
      <c r="Q174" s="70"/>
      <c r="R174" s="70"/>
      <c r="AJ174" s="1"/>
      <c r="AK174" s="1"/>
      <c r="AN174" s="1"/>
      <c r="AO174" s="1"/>
      <c r="AP174" s="1"/>
      <c r="AQ174" s="1"/>
      <c r="AR174" s="1"/>
      <c r="AS174" s="1"/>
      <c r="AT174" s="1"/>
    </row>
    <row r="175" customFormat="false" ht="12.75" hidden="false" customHeight="true" outlineLevel="0" collapsed="false">
      <c r="A175" s="430"/>
      <c r="B175" s="431"/>
      <c r="C175" s="432"/>
      <c r="D175" s="432"/>
      <c r="E175" s="432"/>
      <c r="F175" s="433"/>
      <c r="G175" s="432"/>
      <c r="H175" s="432"/>
      <c r="I175" s="434"/>
      <c r="K175" s="70"/>
      <c r="L175" s="70"/>
      <c r="M175" s="70"/>
      <c r="N175" s="345"/>
      <c r="O175" s="70"/>
      <c r="P175" s="70"/>
      <c r="Q175" s="70"/>
      <c r="R175" s="70"/>
      <c r="AJ175" s="1"/>
      <c r="AK175" s="1"/>
      <c r="AN175" s="1"/>
      <c r="AO175" s="1"/>
      <c r="AP175" s="1"/>
      <c r="AQ175" s="1"/>
      <c r="AR175" s="1"/>
      <c r="AS175" s="1"/>
      <c r="AT175" s="1"/>
    </row>
    <row r="176" customFormat="false" ht="12.75" hidden="false" customHeight="true" outlineLevel="0" collapsed="false">
      <c r="A176" s="435"/>
      <c r="B176" s="27"/>
      <c r="C176" s="23"/>
      <c r="D176" s="23"/>
      <c r="E176" s="23"/>
      <c r="F176" s="436"/>
      <c r="G176" s="23"/>
      <c r="H176" s="23"/>
      <c r="I176" s="23"/>
      <c r="K176" s="70"/>
      <c r="L176" s="70"/>
      <c r="M176" s="70"/>
      <c r="N176" s="345"/>
      <c r="O176" s="70"/>
      <c r="P176" s="70"/>
      <c r="Q176" s="70"/>
      <c r="R176" s="70"/>
      <c r="AJ176" s="1"/>
      <c r="AK176" s="1"/>
      <c r="AN176" s="1"/>
      <c r="AO176" s="1"/>
      <c r="AP176" s="1"/>
      <c r="AQ176" s="1"/>
      <c r="AR176" s="1"/>
      <c r="AS176" s="1"/>
      <c r="AT176" s="1"/>
    </row>
    <row r="177" customFormat="false" ht="12.75" hidden="false" customHeight="true" outlineLevel="0" collapsed="false">
      <c r="A177" s="9"/>
      <c r="B177" s="437"/>
      <c r="C177" s="438"/>
      <c r="D177" s="438"/>
      <c r="E177" s="9"/>
      <c r="F177" s="438"/>
      <c r="G177" s="70"/>
      <c r="H177" s="70"/>
      <c r="I177" s="70"/>
      <c r="K177" s="70"/>
      <c r="L177" s="70"/>
      <c r="M177" s="70"/>
      <c r="N177" s="345"/>
      <c r="O177" s="70"/>
      <c r="P177" s="70"/>
      <c r="Q177" s="70"/>
      <c r="R177" s="70"/>
      <c r="AJ177" s="1"/>
      <c r="AK177" s="1"/>
      <c r="AN177" s="1"/>
      <c r="AO177" s="1"/>
      <c r="AP177" s="1"/>
      <c r="AQ177" s="1"/>
      <c r="AR177" s="1"/>
      <c r="AS177" s="1"/>
      <c r="AT177" s="1"/>
    </row>
    <row r="178" customFormat="false" ht="12.75" hidden="false" customHeight="true" outlineLevel="0" collapsed="false">
      <c r="A178" s="9"/>
      <c r="B178" s="439"/>
      <c r="C178" s="440"/>
      <c r="D178" s="437"/>
      <c r="E178" s="9"/>
      <c r="F178" s="441"/>
      <c r="G178" s="70"/>
      <c r="H178" s="70"/>
      <c r="I178" s="70"/>
      <c r="K178" s="70"/>
      <c r="L178" s="70"/>
      <c r="M178" s="70"/>
      <c r="N178" s="345"/>
      <c r="O178" s="70"/>
      <c r="P178" s="70"/>
      <c r="Q178" s="70"/>
      <c r="R178" s="70"/>
      <c r="AJ178" s="1"/>
      <c r="AK178" s="1"/>
      <c r="AN178" s="1"/>
      <c r="AO178" s="1"/>
      <c r="AP178" s="1"/>
      <c r="AQ178" s="1"/>
      <c r="AR178" s="1"/>
      <c r="AS178" s="1"/>
      <c r="AT178" s="1"/>
    </row>
    <row r="179" customFormat="false" ht="12.75" hidden="false" customHeight="true" outlineLevel="0" collapsed="false">
      <c r="A179" s="9"/>
      <c r="B179" s="439"/>
      <c r="C179" s="440"/>
      <c r="D179" s="437"/>
      <c r="E179" s="9"/>
      <c r="F179" s="437"/>
      <c r="G179" s="70"/>
      <c r="H179" s="70"/>
      <c r="I179" s="70"/>
      <c r="K179" s="70"/>
      <c r="L179" s="70"/>
      <c r="M179" s="70"/>
      <c r="N179" s="345"/>
      <c r="O179" s="70"/>
      <c r="P179" s="70"/>
      <c r="Q179" s="70"/>
      <c r="R179" s="70"/>
      <c r="AJ179" s="1"/>
      <c r="AK179" s="1"/>
      <c r="AN179" s="1"/>
      <c r="AO179" s="1"/>
      <c r="AP179" s="1"/>
      <c r="AQ179" s="1"/>
      <c r="AR179" s="1"/>
      <c r="AS179" s="1"/>
      <c r="AT179" s="1"/>
    </row>
    <row r="180" customFormat="false" ht="12.75" hidden="false" customHeight="true" outlineLevel="0" collapsed="false">
      <c r="A180" s="9"/>
      <c r="B180" s="439"/>
      <c r="C180" s="437"/>
      <c r="D180" s="437"/>
      <c r="E180" s="9"/>
      <c r="F180" s="437"/>
      <c r="G180" s="70"/>
      <c r="H180" s="70"/>
      <c r="I180" s="70"/>
      <c r="K180" s="70"/>
      <c r="L180" s="70"/>
      <c r="M180" s="70"/>
      <c r="N180" s="345"/>
      <c r="O180" s="70"/>
      <c r="P180" s="70"/>
      <c r="Q180" s="70"/>
      <c r="R180" s="70"/>
      <c r="AJ180" s="1"/>
      <c r="AK180" s="1"/>
      <c r="AN180" s="1"/>
      <c r="AO180" s="1"/>
      <c r="AP180" s="1"/>
      <c r="AQ180" s="1"/>
      <c r="AR180" s="1"/>
      <c r="AS180" s="1"/>
      <c r="AT180" s="1"/>
    </row>
    <row r="181" customFormat="false" ht="12.75" hidden="false" customHeight="true" outlineLevel="0" collapsed="false">
      <c r="A181" s="9"/>
      <c r="B181" s="439"/>
      <c r="C181" s="437"/>
      <c r="D181" s="437"/>
      <c r="E181" s="9"/>
      <c r="F181" s="437"/>
      <c r="G181" s="70"/>
      <c r="H181" s="70"/>
      <c r="I181" s="70"/>
      <c r="K181" s="70"/>
      <c r="L181" s="70"/>
      <c r="M181" s="70"/>
      <c r="N181" s="345"/>
      <c r="O181" s="70"/>
      <c r="P181" s="70"/>
      <c r="Q181" s="70"/>
      <c r="R181" s="70"/>
      <c r="AJ181" s="1"/>
      <c r="AK181" s="1"/>
      <c r="AN181" s="1"/>
      <c r="AO181" s="1"/>
      <c r="AP181" s="1"/>
      <c r="AQ181" s="1"/>
      <c r="AR181" s="1"/>
      <c r="AS181" s="1"/>
      <c r="AT181" s="1"/>
    </row>
    <row r="182" customFormat="false" ht="12.75" hidden="false" customHeight="true" outlineLevel="0" collapsed="false">
      <c r="A182" s="9"/>
      <c r="B182" s="442"/>
      <c r="C182" s="443"/>
      <c r="D182" s="443"/>
      <c r="E182" s="9"/>
      <c r="F182" s="443"/>
      <c r="G182" s="70"/>
      <c r="H182" s="70"/>
      <c r="I182" s="70"/>
      <c r="K182" s="70"/>
      <c r="L182" s="70"/>
      <c r="M182" s="70"/>
      <c r="N182" s="345"/>
      <c r="O182" s="70"/>
      <c r="P182" s="70"/>
      <c r="Q182" s="70"/>
      <c r="R182" s="70"/>
      <c r="AJ182" s="1"/>
      <c r="AK182" s="1"/>
      <c r="AN182" s="1"/>
      <c r="AO182" s="1"/>
      <c r="AP182" s="1"/>
      <c r="AQ182" s="1"/>
      <c r="AR182" s="1"/>
      <c r="AS182" s="1"/>
      <c r="AT182" s="1"/>
    </row>
    <row r="183" customFormat="false" ht="12.75" hidden="false" customHeight="true" outlineLevel="0" collapsed="false">
      <c r="A183" s="9"/>
      <c r="B183" s="9"/>
      <c r="C183" s="9"/>
      <c r="D183" s="9"/>
      <c r="E183" s="9"/>
      <c r="F183" s="9"/>
      <c r="G183" s="70"/>
      <c r="H183" s="70"/>
      <c r="I183" s="70"/>
      <c r="K183" s="70"/>
      <c r="L183" s="70"/>
      <c r="M183" s="70"/>
      <c r="N183" s="345"/>
      <c r="O183" s="70"/>
      <c r="P183" s="70"/>
      <c r="Q183" s="70"/>
      <c r="R183" s="70"/>
      <c r="AJ183" s="1"/>
      <c r="AK183" s="1"/>
      <c r="AN183" s="1"/>
      <c r="AO183" s="1"/>
      <c r="AP183" s="1"/>
      <c r="AQ183" s="1"/>
      <c r="AR183" s="1"/>
      <c r="AS183" s="1"/>
      <c r="AT183" s="1"/>
    </row>
    <row r="184" customFormat="false" ht="12.75" hidden="false" customHeight="true" outlineLevel="0" collapsed="false">
      <c r="A184" s="444"/>
      <c r="B184" s="444"/>
      <c r="C184" s="437"/>
      <c r="D184" s="437"/>
      <c r="E184" s="437"/>
      <c r="F184" s="70"/>
      <c r="K184" s="70"/>
      <c r="L184" s="70"/>
      <c r="M184" s="70"/>
      <c r="N184" s="345"/>
      <c r="O184" s="70"/>
      <c r="P184" s="70"/>
      <c r="Q184" s="70"/>
      <c r="R184" s="70"/>
      <c r="AJ184" s="1"/>
      <c r="AK184" s="1"/>
      <c r="AN184" s="1"/>
      <c r="AO184" s="1"/>
      <c r="AP184" s="1"/>
      <c r="AQ184" s="1"/>
      <c r="AR184" s="1"/>
      <c r="AS184" s="1"/>
      <c r="AT184" s="1"/>
    </row>
    <row r="185" customFormat="false" ht="12.75" hidden="false" customHeight="true" outlineLevel="0" collapsed="false">
      <c r="A185" s="346" t="s">
        <v>262</v>
      </c>
      <c r="B185" s="349"/>
      <c r="C185" s="70"/>
      <c r="D185" s="445" t="s">
        <v>263</v>
      </c>
      <c r="E185" s="445"/>
      <c r="F185" s="445"/>
      <c r="G185" s="445"/>
      <c r="H185" s="445"/>
      <c r="I185" s="445"/>
      <c r="J185" s="445"/>
      <c r="K185" s="345"/>
      <c r="L185" s="70"/>
      <c r="M185" s="70"/>
      <c r="N185" s="70"/>
      <c r="O185" s="70"/>
      <c r="AG185" s="1"/>
      <c r="AH185" s="1"/>
      <c r="AK185" s="1"/>
      <c r="AL185" s="1"/>
      <c r="AM185" s="1"/>
      <c r="AN185" s="1"/>
      <c r="AO185" s="1"/>
      <c r="AP185" s="1"/>
      <c r="AQ185" s="1"/>
    </row>
    <row r="186" customFormat="false" ht="12.75" hidden="false" customHeight="true" outlineLevel="0" collapsed="false">
      <c r="A186" s="446" t="s">
        <v>238</v>
      </c>
      <c r="B186" s="447" t="s">
        <v>264</v>
      </c>
      <c r="D186" s="448" t="s">
        <v>265</v>
      </c>
      <c r="E186" s="449" t="s">
        <v>266</v>
      </c>
      <c r="F186" s="449"/>
      <c r="G186" s="449"/>
      <c r="H186" s="449"/>
      <c r="I186" s="449"/>
      <c r="J186" s="450" t="s">
        <v>264</v>
      </c>
      <c r="K186" s="345"/>
      <c r="L186" s="70"/>
      <c r="M186" s="70"/>
      <c r="N186" s="70"/>
      <c r="O186" s="70"/>
      <c r="AG186" s="1"/>
      <c r="AH186" s="1"/>
      <c r="AK186" s="1"/>
      <c r="AL186" s="1"/>
      <c r="AM186" s="1"/>
      <c r="AN186" s="1"/>
      <c r="AO186" s="1"/>
      <c r="AP186" s="1"/>
      <c r="AQ186" s="1"/>
    </row>
    <row r="187" customFormat="false" ht="12.75" hidden="false" customHeight="true" outlineLevel="0" collapsed="false">
      <c r="A187" s="451" t="s">
        <v>267</v>
      </c>
      <c r="B187" s="452"/>
      <c r="D187" s="453"/>
      <c r="E187" s="454"/>
      <c r="F187" s="454"/>
      <c r="G187" s="70"/>
      <c r="H187" s="1"/>
      <c r="I187" s="455"/>
      <c r="J187" s="456"/>
      <c r="K187" s="345"/>
      <c r="L187" s="70"/>
      <c r="M187" s="70"/>
      <c r="N187" s="70"/>
      <c r="O187" s="70"/>
      <c r="AG187" s="1"/>
      <c r="AH187" s="1"/>
      <c r="AK187" s="1"/>
      <c r="AL187" s="1"/>
      <c r="AM187" s="1"/>
      <c r="AN187" s="1"/>
      <c r="AO187" s="1"/>
      <c r="AP187" s="1"/>
      <c r="AQ187" s="1"/>
    </row>
    <row r="188" customFormat="false" ht="12.75" hidden="false" customHeight="true" outlineLevel="0" collapsed="false">
      <c r="A188" s="457" t="n">
        <v>35079</v>
      </c>
      <c r="B188" s="458"/>
      <c r="D188" s="459"/>
      <c r="E188" s="9"/>
      <c r="F188" s="9"/>
      <c r="G188" s="48"/>
      <c r="H188" s="1"/>
      <c r="I188" s="455"/>
      <c r="J188" s="456"/>
      <c r="K188" s="345"/>
      <c r="L188" s="70"/>
      <c r="M188" s="70"/>
      <c r="N188" s="70"/>
      <c r="O188" s="70"/>
      <c r="AG188" s="1"/>
      <c r="AH188" s="1"/>
      <c r="AK188" s="1"/>
      <c r="AL188" s="1"/>
      <c r="AM188" s="1"/>
      <c r="AN188" s="1"/>
      <c r="AO188" s="1"/>
      <c r="AP188" s="1"/>
      <c r="AQ188" s="1"/>
    </row>
    <row r="189" customFormat="false" ht="12.75" hidden="false" customHeight="true" outlineLevel="0" collapsed="false">
      <c r="A189" s="457" t="n">
        <v>35111</v>
      </c>
      <c r="B189" s="458"/>
      <c r="D189" s="459"/>
      <c r="E189" s="70"/>
      <c r="F189" s="70"/>
      <c r="G189" s="1"/>
      <c r="H189" s="1"/>
      <c r="I189" s="455"/>
      <c r="J189" s="456"/>
      <c r="K189" s="345"/>
      <c r="L189" s="70"/>
      <c r="M189" s="70"/>
      <c r="N189" s="70"/>
      <c r="O189" s="70"/>
      <c r="AG189" s="1"/>
      <c r="AH189" s="1"/>
      <c r="AK189" s="1"/>
      <c r="AL189" s="1"/>
      <c r="AM189" s="1"/>
      <c r="AN189" s="1"/>
      <c r="AO189" s="1"/>
      <c r="AP189" s="1"/>
      <c r="AQ189" s="1"/>
    </row>
    <row r="190" customFormat="false" ht="12.75" hidden="false" customHeight="true" outlineLevel="0" collapsed="false">
      <c r="A190" s="457" t="n">
        <v>35143</v>
      </c>
      <c r="B190" s="458"/>
      <c r="D190" s="459"/>
      <c r="E190" s="70"/>
      <c r="F190" s="70"/>
      <c r="G190" s="1"/>
      <c r="H190" s="1"/>
      <c r="I190" s="460"/>
      <c r="J190" s="461"/>
      <c r="K190" s="345"/>
      <c r="L190" s="70"/>
      <c r="M190" s="70"/>
      <c r="N190" s="70"/>
      <c r="O190" s="70"/>
      <c r="AG190" s="1"/>
      <c r="AH190" s="1"/>
      <c r="AK190" s="1"/>
      <c r="AL190" s="1"/>
      <c r="AM190" s="1"/>
      <c r="AN190" s="1"/>
      <c r="AO190" s="1"/>
      <c r="AP190" s="1"/>
      <c r="AQ190" s="1"/>
    </row>
    <row r="191" customFormat="false" ht="12.75" hidden="false" customHeight="true" outlineLevel="0" collapsed="false">
      <c r="A191" s="457" t="n">
        <v>35175</v>
      </c>
      <c r="B191" s="458"/>
      <c r="D191" s="459"/>
      <c r="E191" s="70"/>
      <c r="F191" s="70"/>
      <c r="G191" s="1"/>
      <c r="H191" s="1"/>
      <c r="I191" s="460"/>
      <c r="J191" s="456"/>
      <c r="K191" s="345"/>
      <c r="L191" s="70"/>
      <c r="M191" s="70"/>
      <c r="N191" s="70"/>
      <c r="O191" s="70"/>
      <c r="AG191" s="1"/>
      <c r="AH191" s="1"/>
      <c r="AK191" s="1"/>
      <c r="AL191" s="1"/>
      <c r="AM191" s="1"/>
      <c r="AN191" s="1"/>
      <c r="AO191" s="1"/>
      <c r="AP191" s="1"/>
      <c r="AQ191" s="1"/>
    </row>
    <row r="192" customFormat="false" ht="12.75" hidden="false" customHeight="true" outlineLevel="0" collapsed="false">
      <c r="A192" s="457" t="n">
        <v>35207</v>
      </c>
      <c r="B192" s="458"/>
      <c r="D192" s="459"/>
      <c r="E192" s="70"/>
      <c r="F192" s="70"/>
      <c r="G192" s="1"/>
      <c r="H192" s="1"/>
      <c r="I192" s="460"/>
      <c r="J192" s="456"/>
      <c r="K192" s="70"/>
      <c r="L192" s="345"/>
      <c r="M192" s="70"/>
      <c r="N192" s="70"/>
      <c r="O192" s="70"/>
      <c r="P192" s="70"/>
      <c r="AH192" s="1"/>
      <c r="AI192" s="1"/>
      <c r="AL192" s="1"/>
      <c r="AM192" s="1"/>
      <c r="AN192" s="1"/>
      <c r="AO192" s="1"/>
      <c r="AP192" s="1"/>
      <c r="AQ192" s="1"/>
    </row>
    <row r="193" customFormat="false" ht="12.75" hidden="false" customHeight="true" outlineLevel="0" collapsed="false">
      <c r="A193" s="457" t="n">
        <v>35239</v>
      </c>
      <c r="B193" s="458"/>
      <c r="D193" s="459"/>
      <c r="E193" s="1"/>
      <c r="F193" s="1"/>
      <c r="G193" s="1"/>
      <c r="H193" s="1"/>
      <c r="I193" s="455"/>
      <c r="J193" s="461"/>
      <c r="K193" s="70"/>
      <c r="L193" s="345"/>
      <c r="M193" s="70"/>
      <c r="N193" s="70"/>
      <c r="O193" s="70"/>
      <c r="P193" s="70"/>
      <c r="AH193" s="1"/>
      <c r="AI193" s="1"/>
      <c r="AL193" s="1"/>
      <c r="AM193" s="1"/>
      <c r="AN193" s="1"/>
      <c r="AO193" s="1"/>
      <c r="AP193" s="1"/>
      <c r="AQ193" s="1"/>
    </row>
    <row r="194" customFormat="false" ht="12.75" hidden="false" customHeight="true" outlineLevel="0" collapsed="false">
      <c r="A194" s="457" t="n">
        <v>35271</v>
      </c>
      <c r="B194" s="458"/>
      <c r="D194" s="459"/>
      <c r="E194" s="70"/>
      <c r="F194" s="70"/>
      <c r="G194" s="1"/>
      <c r="H194" s="1"/>
      <c r="I194" s="460"/>
      <c r="J194" s="461"/>
      <c r="K194" s="70"/>
      <c r="L194" s="345"/>
      <c r="M194" s="70"/>
      <c r="N194" s="70"/>
      <c r="O194" s="70"/>
      <c r="P194" s="70"/>
      <c r="AH194" s="1"/>
      <c r="AI194" s="1"/>
      <c r="AL194" s="1"/>
      <c r="AM194" s="1"/>
      <c r="AN194" s="1"/>
      <c r="AO194" s="1"/>
      <c r="AP194" s="1"/>
      <c r="AQ194" s="1"/>
    </row>
    <row r="195" customFormat="false" ht="12.75" hidden="false" customHeight="true" outlineLevel="0" collapsed="false">
      <c r="A195" s="457" t="n">
        <v>35303</v>
      </c>
      <c r="B195" s="458"/>
      <c r="D195" s="459"/>
      <c r="E195" s="70"/>
      <c r="F195" s="70"/>
      <c r="G195" s="1"/>
      <c r="H195" s="1"/>
      <c r="I195" s="460"/>
      <c r="J195" s="456"/>
      <c r="K195" s="70"/>
      <c r="L195" s="345"/>
      <c r="M195" s="70"/>
      <c r="N195" s="70"/>
      <c r="O195" s="70"/>
      <c r="P195" s="70"/>
      <c r="AH195" s="1"/>
      <c r="AI195" s="1"/>
      <c r="AL195" s="1"/>
      <c r="AM195" s="1"/>
      <c r="AN195" s="1"/>
      <c r="AO195" s="1"/>
      <c r="AP195" s="1"/>
      <c r="AQ195" s="1"/>
    </row>
    <row r="196" customFormat="false" ht="12.75" hidden="false" customHeight="true" outlineLevel="0" collapsed="false">
      <c r="A196" s="457" t="n">
        <v>35335</v>
      </c>
      <c r="B196" s="458"/>
      <c r="D196" s="459"/>
      <c r="E196" s="70"/>
      <c r="F196" s="70"/>
      <c r="G196" s="1"/>
      <c r="H196" s="1"/>
      <c r="I196" s="460"/>
      <c r="J196" s="456"/>
      <c r="AF196" s="70"/>
      <c r="AH196" s="70"/>
      <c r="AI196" s="4"/>
      <c r="AJ196" s="222"/>
      <c r="AK196" s="2"/>
    </row>
    <row r="197" customFormat="false" ht="12.75" hidden="false" customHeight="true" outlineLevel="0" collapsed="false">
      <c r="A197" s="457" t="n">
        <v>35367</v>
      </c>
      <c r="B197" s="458"/>
      <c r="D197" s="459"/>
      <c r="E197" s="70"/>
      <c r="F197" s="70"/>
      <c r="G197" s="1"/>
      <c r="H197" s="1"/>
      <c r="I197" s="460"/>
      <c r="J197" s="456"/>
      <c r="AF197" s="70"/>
      <c r="AH197" s="70"/>
      <c r="AI197" s="4"/>
      <c r="AJ197" s="222"/>
      <c r="AK197" s="2"/>
    </row>
    <row r="198" customFormat="false" ht="12.75" hidden="false" customHeight="true" outlineLevel="0" collapsed="false">
      <c r="A198" s="457" t="n">
        <v>35399</v>
      </c>
      <c r="B198" s="458"/>
      <c r="D198" s="459"/>
      <c r="E198" s="70"/>
      <c r="F198" s="70"/>
      <c r="G198" s="1"/>
      <c r="H198" s="1"/>
      <c r="I198" s="460"/>
      <c r="J198" s="456"/>
      <c r="AF198" s="70"/>
      <c r="AH198" s="70"/>
      <c r="AI198" s="4"/>
      <c r="AJ198" s="222"/>
      <c r="AK198" s="2"/>
    </row>
    <row r="199" customFormat="false" ht="12.75" hidden="false" customHeight="true" outlineLevel="0" collapsed="false">
      <c r="A199" s="457" t="n">
        <v>35430</v>
      </c>
      <c r="B199" s="458"/>
      <c r="D199" s="459"/>
      <c r="E199" s="70"/>
      <c r="F199" s="70"/>
      <c r="G199" s="1"/>
      <c r="H199" s="1"/>
      <c r="I199" s="460"/>
      <c r="J199" s="456"/>
      <c r="AI199" s="1"/>
      <c r="AJ199" s="222"/>
      <c r="AK199" s="2"/>
    </row>
    <row r="200" customFormat="false" ht="12.75" hidden="false" customHeight="true" outlineLevel="0" collapsed="false">
      <c r="A200" s="457" t="n">
        <v>35431</v>
      </c>
      <c r="B200" s="458"/>
      <c r="D200" s="459"/>
      <c r="E200" s="70"/>
      <c r="F200" s="70"/>
      <c r="G200" s="1"/>
      <c r="H200" s="1"/>
      <c r="I200" s="460"/>
      <c r="J200" s="456"/>
      <c r="AG200" s="1"/>
      <c r="AH200" s="9"/>
      <c r="AI200" s="9"/>
      <c r="AJ200" s="1"/>
      <c r="AK200" s="1"/>
    </row>
    <row r="201" customFormat="false" ht="12.75" hidden="false" customHeight="true" outlineLevel="0" collapsed="false">
      <c r="A201" s="457" t="n">
        <v>35462</v>
      </c>
      <c r="B201" s="458"/>
      <c r="D201" s="459"/>
      <c r="E201" s="70"/>
      <c r="F201" s="70"/>
      <c r="G201" s="1"/>
      <c r="H201" s="1"/>
      <c r="I201" s="460"/>
      <c r="J201" s="456"/>
      <c r="K201" s="1"/>
      <c r="L201" s="1"/>
      <c r="M201" s="1"/>
      <c r="N201" s="1"/>
    </row>
    <row r="202" customFormat="false" ht="12.75" hidden="false" customHeight="true" outlineLevel="0" collapsed="false">
      <c r="A202" s="457" t="n">
        <v>35490</v>
      </c>
      <c r="B202" s="458"/>
      <c r="D202" s="459"/>
      <c r="E202" s="70"/>
      <c r="F202" s="70"/>
      <c r="G202" s="1"/>
      <c r="H202" s="1"/>
      <c r="I202" s="460"/>
      <c r="J202" s="456"/>
      <c r="K202" s="1"/>
      <c r="L202" s="1"/>
      <c r="M202" s="1"/>
      <c r="N202" s="1"/>
    </row>
    <row r="203" customFormat="false" ht="12.75" hidden="false" customHeight="true" outlineLevel="0" collapsed="false">
      <c r="A203" s="457" t="n">
        <v>35521</v>
      </c>
      <c r="B203" s="462" t="n">
        <f aca="false">E87+E88</f>
        <v>-4955</v>
      </c>
      <c r="D203" s="459"/>
      <c r="E203" s="70"/>
      <c r="F203" s="70"/>
      <c r="G203" s="1"/>
      <c r="H203" s="1"/>
      <c r="I203" s="460"/>
      <c r="J203" s="456"/>
      <c r="K203" s="1"/>
      <c r="L203" s="1"/>
      <c r="M203" s="1"/>
      <c r="N203" s="1"/>
    </row>
    <row r="204" customFormat="false" ht="12.75" hidden="false" customHeight="true" outlineLevel="0" collapsed="false">
      <c r="A204" s="457" t="n">
        <v>35551</v>
      </c>
      <c r="B204" s="462"/>
      <c r="D204" s="459"/>
      <c r="E204" s="70"/>
      <c r="F204" s="70"/>
      <c r="G204" s="1"/>
      <c r="H204" s="1"/>
      <c r="I204" s="460"/>
      <c r="J204" s="456"/>
      <c r="K204" s="1"/>
      <c r="L204" s="1"/>
      <c r="M204" s="1"/>
      <c r="N204" s="1"/>
    </row>
    <row r="205" customFormat="false" ht="12.75" hidden="false" customHeight="true" outlineLevel="0" collapsed="false">
      <c r="A205" s="457" t="n">
        <v>35582</v>
      </c>
      <c r="B205" s="462"/>
      <c r="D205" s="459"/>
      <c r="E205" s="70"/>
      <c r="F205" s="70"/>
      <c r="G205" s="1"/>
      <c r="H205" s="1"/>
      <c r="I205" s="460"/>
      <c r="J205" s="456"/>
      <c r="K205" s="1"/>
      <c r="L205" s="1"/>
      <c r="M205" s="1"/>
      <c r="N205" s="1"/>
    </row>
    <row r="206" customFormat="false" ht="12.75" hidden="false" customHeight="true" outlineLevel="0" collapsed="false">
      <c r="A206" s="457" t="n">
        <v>35612</v>
      </c>
      <c r="B206" s="462"/>
      <c r="D206" s="459"/>
      <c r="E206" s="70"/>
      <c r="F206" s="70"/>
      <c r="G206" s="1"/>
      <c r="H206" s="1"/>
      <c r="I206" s="460"/>
      <c r="J206" s="456"/>
      <c r="K206" s="1"/>
      <c r="L206" s="1"/>
      <c r="M206" s="1"/>
      <c r="N206" s="1"/>
    </row>
    <row r="207" customFormat="false" ht="12.75" hidden="false" customHeight="true" outlineLevel="0" collapsed="false">
      <c r="A207" s="457" t="n">
        <v>35643</v>
      </c>
      <c r="B207" s="462"/>
      <c r="D207" s="459"/>
      <c r="E207" s="70"/>
      <c r="F207" s="70"/>
      <c r="G207" s="1"/>
      <c r="H207" s="1"/>
      <c r="I207" s="460"/>
      <c r="J207" s="456"/>
      <c r="K207" s="1"/>
      <c r="L207" s="1"/>
      <c r="M207" s="1"/>
      <c r="N207" s="1"/>
    </row>
    <row r="208" customFormat="false" ht="12.75" hidden="false" customHeight="true" outlineLevel="0" collapsed="false">
      <c r="A208" s="457" t="n">
        <v>35674</v>
      </c>
      <c r="B208" s="462"/>
      <c r="D208" s="459"/>
      <c r="E208" s="70"/>
      <c r="F208" s="70"/>
      <c r="G208" s="1"/>
      <c r="H208" s="1"/>
      <c r="I208" s="460"/>
      <c r="J208" s="456"/>
      <c r="K208" s="1"/>
      <c r="L208" s="1"/>
      <c r="M208" s="1"/>
      <c r="N208" s="1"/>
    </row>
    <row r="209" customFormat="false" ht="12.75" hidden="false" customHeight="true" outlineLevel="0" collapsed="false">
      <c r="A209" s="457" t="n">
        <v>35704</v>
      </c>
      <c r="B209" s="462"/>
      <c r="D209" s="459"/>
      <c r="E209" s="70"/>
      <c r="F209" s="70"/>
      <c r="G209" s="1"/>
      <c r="H209" s="1"/>
      <c r="I209" s="460"/>
      <c r="J209" s="456"/>
      <c r="K209" s="1"/>
      <c r="L209" s="1"/>
      <c r="M209" s="1"/>
      <c r="N209" s="1"/>
    </row>
    <row r="210" customFormat="false" ht="12.75" hidden="false" customHeight="true" outlineLevel="0" collapsed="false">
      <c r="A210" s="457" t="n">
        <v>35735</v>
      </c>
      <c r="B210" s="462"/>
      <c r="D210" s="459"/>
      <c r="E210" s="70"/>
      <c r="F210" s="70"/>
      <c r="G210" s="1"/>
      <c r="H210" s="1"/>
      <c r="I210" s="460"/>
      <c r="J210" s="456"/>
      <c r="K210" s="1"/>
      <c r="L210" s="1"/>
      <c r="M210" s="1"/>
      <c r="N210" s="1"/>
    </row>
    <row r="211" customFormat="false" ht="12.75" hidden="false" customHeight="true" outlineLevel="0" collapsed="false">
      <c r="A211" s="457" t="n">
        <v>35765</v>
      </c>
      <c r="B211" s="462"/>
      <c r="D211" s="459"/>
      <c r="E211" s="70"/>
      <c r="F211" s="70"/>
      <c r="G211" s="1"/>
      <c r="H211" s="1"/>
      <c r="I211" s="460"/>
      <c r="J211" s="456"/>
      <c r="K211" s="1"/>
      <c r="L211" s="1"/>
      <c r="M211" s="1"/>
      <c r="N211" s="1"/>
    </row>
    <row r="212" customFormat="false" ht="12.75" hidden="false" customHeight="true" outlineLevel="0" collapsed="false">
      <c r="A212" s="457" t="n">
        <v>35796</v>
      </c>
      <c r="B212" s="456"/>
      <c r="D212" s="459"/>
      <c r="E212" s="70"/>
      <c r="F212" s="70"/>
      <c r="G212" s="1"/>
      <c r="H212" s="1"/>
      <c r="I212" s="460"/>
      <c r="J212" s="456"/>
      <c r="K212" s="1"/>
      <c r="L212" s="1"/>
      <c r="M212" s="1"/>
      <c r="N212" s="1"/>
    </row>
    <row r="213" customFormat="false" ht="12.75" hidden="false" customHeight="true" outlineLevel="0" collapsed="false">
      <c r="A213" s="457" t="n">
        <v>35827</v>
      </c>
      <c r="B213" s="456" t="n">
        <f aca="false">E87+E88+E99</f>
        <v>-4955</v>
      </c>
      <c r="D213" s="459"/>
      <c r="E213" s="70"/>
      <c r="F213" s="70"/>
      <c r="G213" s="1"/>
      <c r="H213" s="1"/>
      <c r="I213" s="460"/>
      <c r="J213" s="456"/>
      <c r="K213" s="1"/>
      <c r="L213" s="1"/>
      <c r="M213" s="1"/>
      <c r="N213" s="1"/>
    </row>
    <row r="214" customFormat="false" ht="12.75" hidden="false" customHeight="true" outlineLevel="0" collapsed="false">
      <c r="A214" s="457" t="n">
        <v>35855</v>
      </c>
      <c r="B214" s="456"/>
      <c r="D214" s="459"/>
      <c r="E214" s="70"/>
      <c r="F214" s="70"/>
      <c r="G214" s="1"/>
      <c r="H214" s="1"/>
      <c r="I214" s="460"/>
      <c r="J214" s="456"/>
      <c r="K214" s="1"/>
      <c r="L214" s="1"/>
      <c r="M214" s="1"/>
      <c r="N214" s="1"/>
    </row>
    <row r="215" customFormat="false" ht="12.75" hidden="false" customHeight="true" outlineLevel="0" collapsed="false">
      <c r="A215" s="457" t="n">
        <v>35886</v>
      </c>
      <c r="B215" s="456"/>
      <c r="D215" s="459"/>
      <c r="E215" s="70"/>
      <c r="F215" s="70"/>
      <c r="G215" s="1"/>
      <c r="H215" s="1"/>
      <c r="I215" s="460"/>
      <c r="J215" s="456"/>
      <c r="K215" s="1"/>
      <c r="L215" s="1"/>
      <c r="M215" s="1"/>
      <c r="N215" s="1"/>
    </row>
    <row r="216" customFormat="false" ht="12.75" hidden="false" customHeight="true" outlineLevel="0" collapsed="false">
      <c r="A216" s="457" t="n">
        <v>35916</v>
      </c>
      <c r="B216" s="456"/>
      <c r="D216" s="459"/>
      <c r="E216" s="70"/>
      <c r="F216" s="70"/>
      <c r="G216" s="1"/>
      <c r="H216" s="1"/>
      <c r="I216" s="460"/>
      <c r="J216" s="456"/>
      <c r="K216" s="1"/>
      <c r="L216" s="1"/>
      <c r="M216" s="1"/>
      <c r="N216" s="1"/>
    </row>
    <row r="217" customFormat="false" ht="12.75" hidden="false" customHeight="true" outlineLevel="0" collapsed="false">
      <c r="A217" s="457" t="n">
        <v>35947</v>
      </c>
      <c r="B217" s="456"/>
      <c r="D217" s="459"/>
      <c r="E217" s="70"/>
      <c r="F217" s="70"/>
      <c r="G217" s="1"/>
      <c r="H217" s="1"/>
      <c r="I217" s="460"/>
      <c r="J217" s="456"/>
      <c r="K217" s="1"/>
      <c r="L217" s="1"/>
      <c r="M217" s="1"/>
      <c r="N217" s="1"/>
    </row>
    <row r="218" customFormat="false" ht="12.75" hidden="false" customHeight="true" outlineLevel="0" collapsed="false">
      <c r="A218" s="457"/>
      <c r="B218" s="456"/>
      <c r="D218" s="459"/>
      <c r="E218" s="70"/>
      <c r="F218" s="70"/>
      <c r="G218" s="1"/>
      <c r="H218" s="1"/>
      <c r="I218" s="460"/>
      <c r="J218" s="456"/>
      <c r="K218" s="1"/>
      <c r="L218" s="1"/>
      <c r="M218" s="1"/>
      <c r="N218" s="1"/>
    </row>
    <row r="219" customFormat="false" ht="12.75" hidden="false" customHeight="true" outlineLevel="0" collapsed="false">
      <c r="A219" s="457"/>
      <c r="B219" s="463"/>
      <c r="D219" s="459"/>
      <c r="E219" s="70"/>
      <c r="F219" s="70"/>
      <c r="G219" s="1"/>
      <c r="H219" s="1"/>
      <c r="I219" s="460"/>
      <c r="J219" s="463"/>
      <c r="K219" s="1"/>
      <c r="L219" s="1"/>
      <c r="M219" s="1"/>
      <c r="N219" s="1"/>
    </row>
    <row r="220" customFormat="false" ht="12.75" hidden="false" customHeight="true" outlineLevel="0" collapsed="false">
      <c r="A220" s="464" t="s">
        <v>76</v>
      </c>
      <c r="B220" s="465" t="n">
        <f aca="false">SUM(B187:B219)</f>
        <v>-9910</v>
      </c>
      <c r="D220" s="466"/>
      <c r="E220" s="70"/>
      <c r="F220" s="70"/>
      <c r="G220" s="1"/>
      <c r="H220" s="1"/>
      <c r="I220" s="467" t="s">
        <v>268</v>
      </c>
      <c r="J220" s="465" t="n">
        <f aca="false">SUM(J187:J219)</f>
        <v>0</v>
      </c>
      <c r="K220" s="1"/>
      <c r="L220" s="1"/>
      <c r="M220" s="1"/>
      <c r="N220" s="1"/>
    </row>
    <row r="221" customFormat="false" ht="12.75" hidden="false" customHeight="true" outlineLevel="0" collapsed="false">
      <c r="A221" s="468"/>
      <c r="B221" s="434"/>
      <c r="D221" s="469"/>
      <c r="E221" s="432"/>
      <c r="F221" s="432"/>
      <c r="G221" s="432"/>
      <c r="H221" s="432"/>
      <c r="I221" s="432"/>
      <c r="J221" s="434"/>
      <c r="K221" s="1"/>
      <c r="L221" s="1"/>
      <c r="M221" s="1"/>
      <c r="N221" s="1"/>
    </row>
    <row r="222" customFormat="false" ht="12.75" hidden="false" customHeight="true" outlineLevel="0" collapsed="false">
      <c r="A222" s="70"/>
      <c r="B222" s="70"/>
      <c r="D222" s="176"/>
      <c r="E222" s="70"/>
      <c r="F222" s="70"/>
      <c r="G222" s="70"/>
      <c r="H222" s="70"/>
      <c r="I222" s="70"/>
      <c r="J222" s="70"/>
      <c r="K222" s="1"/>
      <c r="L222" s="1"/>
      <c r="M222" s="1"/>
      <c r="N222" s="1"/>
    </row>
    <row r="223" customFormat="false" ht="12.75" hidden="false" customHeight="true" outlineLevel="0" collapsed="false">
      <c r="A223" s="70"/>
      <c r="B223" s="70"/>
      <c r="D223" s="176"/>
      <c r="E223" s="70"/>
      <c r="F223" s="70"/>
      <c r="G223" s="70"/>
      <c r="H223" s="70"/>
      <c r="I223" s="70"/>
      <c r="J223" s="70"/>
      <c r="K223" s="1"/>
      <c r="L223" s="1"/>
      <c r="M223" s="1"/>
      <c r="N223" s="1"/>
    </row>
    <row r="224" customFormat="false" ht="12.75" hidden="false" customHeight="true" outlineLevel="0" collapsed="false">
      <c r="A224" s="1"/>
      <c r="B224" s="1"/>
      <c r="C224" s="1"/>
      <c r="D224" s="1"/>
      <c r="E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</row>
    <row r="225" customFormat="false" ht="12.75" hidden="false" customHeight="true" outlineLevel="0" collapsed="false">
      <c r="A225" s="470" t="s">
        <v>269</v>
      </c>
      <c r="B225" s="471"/>
      <c r="C225" s="471"/>
      <c r="D225" s="471"/>
      <c r="E225" s="471"/>
      <c r="F225" s="471"/>
      <c r="G225" s="471"/>
      <c r="H225" s="471"/>
      <c r="I225" s="471"/>
      <c r="J225" s="471"/>
      <c r="K225" s="471"/>
      <c r="L225" s="471"/>
      <c r="M225" s="472"/>
      <c r="N225" s="70"/>
      <c r="P225" s="1"/>
      <c r="Q225" s="1"/>
      <c r="R225" s="1"/>
      <c r="S225" s="1"/>
    </row>
    <row r="226" customFormat="false" ht="12.75" hidden="false" customHeight="true" outlineLevel="0" collapsed="false">
      <c r="A226" s="473" t="s">
        <v>265</v>
      </c>
      <c r="B226" s="474" t="s">
        <v>270</v>
      </c>
      <c r="C226" s="475" t="s">
        <v>271</v>
      </c>
      <c r="D226" s="476" t="s">
        <v>266</v>
      </c>
      <c r="E226" s="476"/>
      <c r="F226" s="476"/>
      <c r="G226" s="476"/>
      <c r="H226" s="476"/>
      <c r="I226" s="476"/>
      <c r="J226" s="476"/>
      <c r="K226" s="476"/>
      <c r="L226" s="476"/>
      <c r="M226" s="477" t="s">
        <v>264</v>
      </c>
      <c r="N226" s="1"/>
      <c r="P226" s="1"/>
      <c r="Q226" s="1"/>
      <c r="R226" s="1"/>
      <c r="S226" s="1"/>
    </row>
    <row r="227" customFormat="false" ht="12.75" hidden="false" customHeight="true" outlineLevel="0" collapsed="false">
      <c r="A227" s="478"/>
      <c r="B227" s="479"/>
      <c r="C227" s="460"/>
      <c r="D227" s="70"/>
      <c r="E227" s="70"/>
      <c r="F227" s="70"/>
      <c r="G227" s="70"/>
      <c r="H227" s="70"/>
      <c r="I227" s="70"/>
      <c r="J227" s="70"/>
      <c r="K227" s="70"/>
      <c r="L227" s="70"/>
      <c r="M227" s="480"/>
      <c r="N227" s="1"/>
      <c r="P227" s="1"/>
      <c r="Q227" s="1"/>
      <c r="R227" s="1"/>
      <c r="S227" s="1"/>
    </row>
    <row r="228" customFormat="false" ht="12.75" hidden="false" customHeight="true" outlineLevel="0" collapsed="false">
      <c r="A228" s="478"/>
      <c r="B228" s="479"/>
      <c r="C228" s="460"/>
      <c r="D228" s="70"/>
      <c r="E228" s="70"/>
      <c r="F228" s="70"/>
      <c r="G228" s="70"/>
      <c r="H228" s="70"/>
      <c r="I228" s="70"/>
      <c r="J228" s="70"/>
      <c r="K228" s="70"/>
      <c r="L228" s="70"/>
      <c r="M228" s="480"/>
      <c r="N228" s="1"/>
      <c r="P228" s="1"/>
      <c r="Q228" s="1"/>
      <c r="R228" s="1"/>
      <c r="S228" s="1"/>
    </row>
    <row r="229" customFormat="false" ht="12.75" hidden="false" customHeight="true" outlineLevel="0" collapsed="false">
      <c r="A229" s="478"/>
      <c r="B229" s="479"/>
      <c r="C229" s="460"/>
      <c r="D229" s="70"/>
      <c r="E229" s="70"/>
      <c r="F229" s="70"/>
      <c r="G229" s="70"/>
      <c r="H229" s="70"/>
      <c r="I229" s="70"/>
      <c r="J229" s="70"/>
      <c r="K229" s="70"/>
      <c r="L229" s="70"/>
      <c r="M229" s="480"/>
      <c r="N229" s="1"/>
      <c r="P229" s="1"/>
      <c r="Q229" s="1"/>
      <c r="R229" s="1"/>
      <c r="S229" s="1"/>
    </row>
    <row r="230" customFormat="false" ht="12.75" hidden="false" customHeight="true" outlineLevel="0" collapsed="false">
      <c r="A230" s="478"/>
      <c r="B230" s="479"/>
      <c r="C230" s="460"/>
      <c r="D230" s="70"/>
      <c r="E230" s="70"/>
      <c r="F230" s="70"/>
      <c r="G230" s="70"/>
      <c r="H230" s="70"/>
      <c r="I230" s="70"/>
      <c r="J230" s="70"/>
      <c r="K230" s="70"/>
      <c r="L230" s="70"/>
      <c r="M230" s="480"/>
      <c r="N230" s="1"/>
      <c r="P230" s="1"/>
      <c r="Q230" s="1"/>
      <c r="R230" s="1"/>
      <c r="S230" s="1"/>
    </row>
    <row r="231" customFormat="false" ht="12.75" hidden="false" customHeight="true" outlineLevel="0" collapsed="false">
      <c r="A231" s="478"/>
      <c r="B231" s="479"/>
      <c r="C231" s="460"/>
      <c r="D231" s="70"/>
      <c r="E231" s="70"/>
      <c r="F231" s="70"/>
      <c r="G231" s="70"/>
      <c r="H231" s="70"/>
      <c r="I231" s="70"/>
      <c r="J231" s="70"/>
      <c r="K231" s="70"/>
      <c r="L231" s="70"/>
      <c r="M231" s="480"/>
      <c r="N231" s="1"/>
      <c r="P231" s="1"/>
      <c r="Q231" s="1"/>
      <c r="R231" s="1"/>
      <c r="S231" s="1"/>
    </row>
    <row r="232" customFormat="false" ht="12.75" hidden="false" customHeight="true" outlineLevel="0" collapsed="false">
      <c r="A232" s="478"/>
      <c r="B232" s="479"/>
      <c r="C232" s="460"/>
      <c r="D232" s="70"/>
      <c r="E232" s="70"/>
      <c r="F232" s="70"/>
      <c r="G232" s="70"/>
      <c r="H232" s="70"/>
      <c r="I232" s="70"/>
      <c r="J232" s="70"/>
      <c r="K232" s="70"/>
      <c r="L232" s="70"/>
      <c r="M232" s="480"/>
      <c r="N232" s="1"/>
    </row>
    <row r="233" customFormat="false" ht="12.75" hidden="false" customHeight="true" outlineLevel="0" collapsed="false">
      <c r="A233" s="478"/>
      <c r="B233" s="479"/>
      <c r="C233" s="460"/>
      <c r="D233" s="70"/>
      <c r="E233" s="70"/>
      <c r="F233" s="70"/>
      <c r="G233" s="70"/>
      <c r="H233" s="70"/>
      <c r="I233" s="70"/>
      <c r="J233" s="70"/>
      <c r="K233" s="70"/>
      <c r="L233" s="70"/>
      <c r="M233" s="480"/>
      <c r="N233" s="1"/>
    </row>
    <row r="234" customFormat="false" ht="12.75" hidden="false" customHeight="true" outlineLevel="0" collapsed="false">
      <c r="A234" s="478"/>
      <c r="B234" s="479"/>
      <c r="C234" s="460"/>
      <c r="D234" s="70"/>
      <c r="E234" s="70"/>
      <c r="F234" s="70"/>
      <c r="G234" s="70"/>
      <c r="H234" s="70"/>
      <c r="I234" s="70"/>
      <c r="J234" s="70"/>
      <c r="K234" s="70"/>
      <c r="L234" s="70"/>
      <c r="M234" s="480"/>
      <c r="N234" s="1"/>
    </row>
    <row r="235" customFormat="false" ht="12.75" hidden="false" customHeight="true" outlineLevel="0" collapsed="false">
      <c r="A235" s="478"/>
      <c r="B235" s="479"/>
      <c r="C235" s="460"/>
      <c r="D235" s="70"/>
      <c r="E235" s="70"/>
      <c r="F235" s="70"/>
      <c r="G235" s="70"/>
      <c r="H235" s="70"/>
      <c r="I235" s="70"/>
      <c r="J235" s="70"/>
      <c r="K235" s="70"/>
      <c r="L235" s="70"/>
      <c r="M235" s="480"/>
      <c r="N235" s="1"/>
    </row>
    <row r="236" customFormat="false" ht="12.75" hidden="false" customHeight="true" outlineLevel="0" collapsed="false">
      <c r="A236" s="478"/>
      <c r="B236" s="479"/>
      <c r="C236" s="460"/>
      <c r="D236" s="70"/>
      <c r="E236" s="70"/>
      <c r="F236" s="70"/>
      <c r="G236" s="70"/>
      <c r="H236" s="70"/>
      <c r="I236" s="70"/>
      <c r="J236" s="70"/>
      <c r="K236" s="70"/>
      <c r="L236" s="70"/>
      <c r="M236" s="480"/>
      <c r="N236" s="1"/>
    </row>
    <row r="237" customFormat="false" ht="12.75" hidden="false" customHeight="true" outlineLevel="0" collapsed="false">
      <c r="A237" s="478"/>
      <c r="B237" s="479"/>
      <c r="C237" s="460"/>
      <c r="D237" s="70"/>
      <c r="E237" s="70"/>
      <c r="F237" s="70"/>
      <c r="G237" s="70"/>
      <c r="H237" s="70"/>
      <c r="I237" s="70"/>
      <c r="J237" s="70"/>
      <c r="K237" s="70"/>
      <c r="L237" s="70"/>
      <c r="M237" s="480"/>
      <c r="N237" s="1"/>
    </row>
    <row r="238" customFormat="false" ht="12.75" hidden="false" customHeight="true" outlineLevel="0" collapsed="false">
      <c r="A238" s="478"/>
      <c r="B238" s="479"/>
      <c r="C238" s="460"/>
      <c r="D238" s="70"/>
      <c r="E238" s="70"/>
      <c r="F238" s="70"/>
      <c r="G238" s="70"/>
      <c r="H238" s="70"/>
      <c r="I238" s="70"/>
      <c r="J238" s="70"/>
      <c r="K238" s="70"/>
      <c r="L238" s="70"/>
      <c r="M238" s="480"/>
      <c r="N238" s="1"/>
    </row>
    <row r="239" customFormat="false" ht="12.75" hidden="false" customHeight="true" outlineLevel="0" collapsed="false">
      <c r="A239" s="478"/>
      <c r="B239" s="479"/>
      <c r="C239" s="460"/>
      <c r="D239" s="70"/>
      <c r="E239" s="70"/>
      <c r="F239" s="70"/>
      <c r="G239" s="70"/>
      <c r="H239" s="70"/>
      <c r="I239" s="70"/>
      <c r="J239" s="70"/>
      <c r="K239" s="70"/>
      <c r="L239" s="70"/>
      <c r="M239" s="480"/>
      <c r="N239" s="1"/>
    </row>
    <row r="240" customFormat="false" ht="12.75" hidden="false" customHeight="true" outlineLevel="0" collapsed="false">
      <c r="A240" s="478"/>
      <c r="B240" s="479"/>
      <c r="C240" s="460"/>
      <c r="D240" s="70"/>
      <c r="E240" s="70"/>
      <c r="F240" s="70"/>
      <c r="G240" s="70"/>
      <c r="H240" s="70"/>
      <c r="I240" s="70"/>
      <c r="J240" s="70"/>
      <c r="K240" s="70"/>
      <c r="L240" s="70"/>
      <c r="M240" s="480"/>
      <c r="N240" s="1"/>
    </row>
    <row r="241" customFormat="false" ht="12.75" hidden="false" customHeight="true" outlineLevel="0" collapsed="false">
      <c r="A241" s="478"/>
      <c r="B241" s="481"/>
      <c r="C241" s="460"/>
      <c r="D241" s="70"/>
      <c r="E241" s="70"/>
      <c r="F241" s="70"/>
      <c r="G241" s="70"/>
      <c r="H241" s="70"/>
      <c r="I241" s="70"/>
      <c r="J241" s="70"/>
      <c r="K241" s="70"/>
      <c r="L241" s="70"/>
      <c r="M241" s="480"/>
      <c r="N241" s="1"/>
    </row>
    <row r="242" customFormat="false" ht="12.75" hidden="false" customHeight="true" outlineLevel="0" collapsed="false">
      <c r="A242" s="478"/>
      <c r="B242" s="481"/>
      <c r="C242" s="460"/>
      <c r="D242" s="70"/>
      <c r="E242" s="70"/>
      <c r="F242" s="70"/>
      <c r="G242" s="70"/>
      <c r="H242" s="70"/>
      <c r="I242" s="70"/>
      <c r="J242" s="70"/>
      <c r="K242" s="70"/>
      <c r="L242" s="70"/>
      <c r="M242" s="480"/>
      <c r="N242" s="1"/>
    </row>
    <row r="243" customFormat="false" ht="12.75" hidden="false" customHeight="true" outlineLevel="0" collapsed="false">
      <c r="A243" s="478"/>
      <c r="B243" s="481"/>
      <c r="C243" s="460"/>
      <c r="D243" s="70"/>
      <c r="E243" s="70"/>
      <c r="F243" s="70"/>
      <c r="G243" s="70"/>
      <c r="H243" s="70"/>
      <c r="I243" s="70"/>
      <c r="J243" s="70"/>
      <c r="K243" s="70"/>
      <c r="L243" s="70"/>
      <c r="M243" s="480"/>
      <c r="N243" s="1"/>
    </row>
    <row r="244" customFormat="false" ht="12.75" hidden="false" customHeight="true" outlineLevel="0" collapsed="false">
      <c r="A244" s="478"/>
      <c r="B244" s="482"/>
      <c r="C244" s="460"/>
      <c r="D244" s="70"/>
      <c r="E244" s="70"/>
      <c r="F244" s="70"/>
      <c r="G244" s="70"/>
      <c r="H244" s="70"/>
      <c r="I244" s="70"/>
      <c r="J244" s="70"/>
      <c r="K244" s="70"/>
      <c r="L244" s="70"/>
      <c r="M244" s="480"/>
      <c r="N244" s="1"/>
    </row>
    <row r="245" customFormat="false" ht="12.75" hidden="false" customHeight="true" outlineLevel="0" collapsed="false">
      <c r="A245" s="478"/>
      <c r="B245" s="482"/>
      <c r="C245" s="460"/>
      <c r="D245" s="70"/>
      <c r="E245" s="70"/>
      <c r="F245" s="70"/>
      <c r="G245" s="70"/>
      <c r="H245" s="70"/>
      <c r="I245" s="70"/>
      <c r="J245" s="70"/>
      <c r="K245" s="70"/>
      <c r="L245" s="70"/>
      <c r="M245" s="480"/>
      <c r="N245" s="1"/>
    </row>
    <row r="246" customFormat="false" ht="12.75" hidden="false" customHeight="true" outlineLevel="0" collapsed="false">
      <c r="A246" s="478"/>
      <c r="B246" s="482"/>
      <c r="C246" s="460"/>
      <c r="D246" s="70"/>
      <c r="E246" s="70"/>
      <c r="F246" s="70"/>
      <c r="G246" s="70"/>
      <c r="H246" s="70"/>
      <c r="I246" s="70"/>
      <c r="J246" s="70"/>
      <c r="K246" s="70"/>
      <c r="L246" s="70"/>
      <c r="M246" s="480"/>
      <c r="N246" s="1"/>
    </row>
    <row r="247" customFormat="false" ht="12.75" hidden="false" customHeight="true" outlineLevel="0" collapsed="false">
      <c r="A247" s="478"/>
      <c r="B247" s="482"/>
      <c r="C247" s="460"/>
      <c r="D247" s="70"/>
      <c r="E247" s="70"/>
      <c r="F247" s="70"/>
      <c r="G247" s="70"/>
      <c r="H247" s="70"/>
      <c r="I247" s="70"/>
      <c r="J247" s="70"/>
      <c r="K247" s="70"/>
      <c r="L247" s="70"/>
      <c r="M247" s="480"/>
      <c r="N247" s="1"/>
    </row>
    <row r="248" customFormat="false" ht="12.75" hidden="false" customHeight="true" outlineLevel="0" collapsed="false">
      <c r="A248" s="478"/>
      <c r="B248" s="482"/>
      <c r="C248" s="460"/>
      <c r="D248" s="70"/>
      <c r="E248" s="70"/>
      <c r="F248" s="70"/>
      <c r="G248" s="70"/>
      <c r="H248" s="70"/>
      <c r="I248" s="70"/>
      <c r="J248" s="70"/>
      <c r="K248" s="70"/>
      <c r="L248" s="70"/>
      <c r="M248" s="480"/>
      <c r="N248" s="1"/>
    </row>
    <row r="249" customFormat="false" ht="12.75" hidden="false" customHeight="true" outlineLevel="0" collapsed="false">
      <c r="A249" s="478"/>
      <c r="B249" s="482"/>
      <c r="C249" s="460"/>
      <c r="D249" s="70"/>
      <c r="E249" s="70"/>
      <c r="F249" s="70"/>
      <c r="G249" s="70"/>
      <c r="H249" s="70"/>
      <c r="I249" s="70"/>
      <c r="J249" s="70"/>
      <c r="K249" s="70"/>
      <c r="L249" s="70"/>
      <c r="M249" s="480"/>
      <c r="N249" s="1"/>
    </row>
    <row r="250" customFormat="false" ht="12.75" hidden="false" customHeight="true" outlineLevel="0" collapsed="false">
      <c r="A250" s="478"/>
      <c r="B250" s="483"/>
      <c r="C250" s="460"/>
      <c r="D250" s="70"/>
      <c r="E250" s="70"/>
      <c r="F250" s="70"/>
      <c r="G250" s="70"/>
      <c r="H250" s="70"/>
      <c r="I250" s="70"/>
      <c r="J250" s="70"/>
      <c r="K250" s="70"/>
      <c r="L250" s="467" t="s">
        <v>272</v>
      </c>
      <c r="M250" s="484" t="n">
        <f aca="false">SUM(M227:M249)</f>
        <v>0</v>
      </c>
      <c r="N250" s="1"/>
    </row>
    <row r="251" customFormat="false" ht="12.75" hidden="false" customHeight="true" outlineLevel="0" collapsed="false">
      <c r="A251" s="430"/>
      <c r="B251" s="432"/>
      <c r="C251" s="432"/>
      <c r="D251" s="432"/>
      <c r="E251" s="432"/>
      <c r="F251" s="432"/>
      <c r="G251" s="432"/>
      <c r="H251" s="432"/>
      <c r="I251" s="432"/>
      <c r="J251" s="432"/>
      <c r="K251" s="432"/>
      <c r="L251" s="432"/>
      <c r="M251" s="434"/>
      <c r="N251" s="1"/>
    </row>
    <row r="252" customFormat="false" ht="12.75" hidden="false" customHeight="true" outlineLevel="0" collapsed="false"/>
    <row r="253" customFormat="false" ht="12.75" hidden="false" customHeight="true" outlineLevel="0" collapsed="false"/>
    <row r="254" customFormat="false" ht="12.75" hidden="false" customHeight="true" outlineLevel="0" collapsed="false">
      <c r="D254" s="1"/>
      <c r="E254" s="1"/>
      <c r="F254" s="1"/>
      <c r="G254" s="213"/>
      <c r="H254" s="213"/>
    </row>
    <row r="255" customFormat="false" ht="12.75" hidden="false" customHeight="true" outlineLevel="0" collapsed="false">
      <c r="A255" s="485" t="s">
        <v>273</v>
      </c>
      <c r="B255" s="486"/>
      <c r="C255" s="486"/>
      <c r="D255" s="486"/>
      <c r="E255" s="486"/>
      <c r="F255" s="487"/>
      <c r="G255" s="213"/>
      <c r="H255" s="213"/>
      <c r="I255" s="213"/>
      <c r="J255" s="213"/>
      <c r="K255" s="213"/>
      <c r="L255" s="213"/>
      <c r="M255" s="213"/>
      <c r="N255" s="213"/>
      <c r="O255" s="213"/>
    </row>
    <row r="256" customFormat="false" ht="12.75" hidden="false" customHeight="true" outlineLevel="0" collapsed="false">
      <c r="A256" s="488" t="s">
        <v>274</v>
      </c>
      <c r="B256" s="489" t="s">
        <v>265</v>
      </c>
      <c r="C256" s="490" t="s">
        <v>270</v>
      </c>
      <c r="D256" s="491" t="s">
        <v>271</v>
      </c>
      <c r="E256" s="491"/>
      <c r="F256" s="492" t="s">
        <v>264</v>
      </c>
      <c r="G256" s="493"/>
      <c r="H256" s="493"/>
      <c r="I256" s="213"/>
      <c r="J256" s="213"/>
      <c r="K256" s="213"/>
      <c r="L256" s="213"/>
      <c r="M256" s="213"/>
      <c r="N256" s="213"/>
      <c r="O256" s="213"/>
    </row>
    <row r="257" customFormat="false" ht="12.75" hidden="false" customHeight="true" outlineLevel="0" collapsed="false">
      <c r="A257" s="494"/>
      <c r="B257" s="165"/>
      <c r="C257" s="495"/>
      <c r="D257" s="70"/>
      <c r="E257" s="496"/>
      <c r="F257" s="497"/>
      <c r="G257" s="493"/>
      <c r="H257" s="493"/>
      <c r="I257" s="493"/>
      <c r="J257" s="493"/>
      <c r="K257" s="493"/>
      <c r="L257" s="493"/>
      <c r="M257" s="493"/>
      <c r="N257" s="493"/>
      <c r="O257" s="493"/>
    </row>
    <row r="258" customFormat="false" ht="12.75" hidden="false" customHeight="true" outlineLevel="0" collapsed="false">
      <c r="A258" s="494"/>
      <c r="B258" s="165"/>
      <c r="C258" s="213"/>
      <c r="D258" s="246"/>
      <c r="E258" s="496"/>
      <c r="F258" s="498"/>
      <c r="G258" s="213"/>
      <c r="H258" s="213"/>
      <c r="I258" s="493"/>
      <c r="J258" s="493"/>
      <c r="K258" s="493"/>
      <c r="L258" s="493"/>
      <c r="M258" s="493"/>
      <c r="N258" s="493"/>
      <c r="O258" s="493"/>
    </row>
    <row r="259" customFormat="false" ht="12.75" hidden="false" customHeight="true" outlineLevel="0" collapsed="false">
      <c r="A259" s="494"/>
      <c r="B259" s="165"/>
      <c r="C259" s="213"/>
      <c r="D259" s="246"/>
      <c r="E259" s="496"/>
      <c r="F259" s="499"/>
      <c r="G259" s="213"/>
      <c r="H259" s="213"/>
      <c r="I259" s="213"/>
      <c r="J259" s="213"/>
      <c r="K259" s="213"/>
      <c r="L259" s="213"/>
      <c r="M259" s="213"/>
      <c r="N259" s="213"/>
      <c r="O259" s="213"/>
    </row>
    <row r="260" customFormat="false" ht="12.75" hidden="false" customHeight="true" outlineLevel="0" collapsed="false">
      <c r="A260" s="494"/>
      <c r="B260" s="165"/>
      <c r="C260" s="213"/>
      <c r="D260" s="246"/>
      <c r="E260" s="496"/>
      <c r="F260" s="499"/>
      <c r="G260" s="213"/>
      <c r="H260" s="213"/>
      <c r="I260" s="213"/>
      <c r="J260" s="213"/>
      <c r="K260" s="213"/>
      <c r="L260" s="213"/>
      <c r="M260" s="213"/>
      <c r="N260" s="213"/>
      <c r="O260" s="213"/>
    </row>
    <row r="261" customFormat="false" ht="12.75" hidden="false" customHeight="true" outlineLevel="0" collapsed="false">
      <c r="A261" s="494"/>
      <c r="B261" s="165"/>
      <c r="C261" s="213"/>
      <c r="D261" s="246"/>
      <c r="E261" s="496"/>
      <c r="F261" s="499"/>
      <c r="G261" s="213"/>
      <c r="H261" s="213"/>
      <c r="I261" s="213"/>
      <c r="J261" s="213"/>
      <c r="K261" s="213"/>
      <c r="L261" s="213"/>
      <c r="M261" s="213"/>
      <c r="N261" s="213"/>
      <c r="O261" s="213"/>
    </row>
    <row r="262" customFormat="false" ht="12.75" hidden="false" customHeight="true" outlineLevel="0" collapsed="false">
      <c r="A262" s="494"/>
      <c r="B262" s="165"/>
      <c r="C262" s="213"/>
      <c r="D262" s="246"/>
      <c r="E262" s="496"/>
      <c r="F262" s="499"/>
      <c r="G262" s="213"/>
      <c r="H262" s="213"/>
      <c r="I262" s="213"/>
      <c r="J262" s="213"/>
      <c r="K262" s="213"/>
      <c r="L262" s="213"/>
      <c r="M262" s="213"/>
      <c r="N262" s="213"/>
      <c r="O262" s="213"/>
    </row>
    <row r="263" customFormat="false" ht="12.75" hidden="false" customHeight="true" outlineLevel="0" collapsed="false">
      <c r="A263" s="494"/>
      <c r="B263" s="165"/>
      <c r="C263" s="213"/>
      <c r="D263" s="246"/>
      <c r="E263" s="496"/>
      <c r="F263" s="499"/>
      <c r="G263" s="213"/>
      <c r="H263" s="213"/>
      <c r="I263" s="213"/>
      <c r="J263" s="213"/>
      <c r="K263" s="213"/>
      <c r="L263" s="213"/>
      <c r="M263" s="213"/>
      <c r="N263" s="213"/>
      <c r="O263" s="213"/>
    </row>
    <row r="264" customFormat="false" ht="12.75" hidden="false" customHeight="true" outlineLevel="0" collapsed="false">
      <c r="A264" s="494"/>
      <c r="B264" s="165"/>
      <c r="C264" s="213"/>
      <c r="D264" s="246"/>
      <c r="E264" s="496"/>
      <c r="F264" s="499"/>
      <c r="G264" s="213"/>
      <c r="H264" s="213"/>
      <c r="I264" s="213"/>
      <c r="J264" s="213"/>
      <c r="K264" s="213"/>
      <c r="L264" s="213"/>
      <c r="M264" s="213"/>
      <c r="N264" s="213"/>
      <c r="O264" s="213"/>
    </row>
    <row r="265" customFormat="false" ht="12.75" hidden="false" customHeight="true" outlineLevel="0" collapsed="false">
      <c r="A265" s="494"/>
      <c r="B265" s="165"/>
      <c r="C265" s="213"/>
      <c r="D265" s="246"/>
      <c r="E265" s="496"/>
      <c r="F265" s="499"/>
      <c r="G265" s="213"/>
      <c r="H265" s="213"/>
      <c r="I265" s="213"/>
      <c r="J265" s="213"/>
      <c r="K265" s="213"/>
      <c r="L265" s="213"/>
      <c r="M265" s="213"/>
      <c r="N265" s="213"/>
      <c r="O265" s="213"/>
    </row>
    <row r="266" customFormat="false" ht="12.75" hidden="false" customHeight="true" outlineLevel="0" collapsed="false">
      <c r="A266" s="494"/>
      <c r="B266" s="165"/>
      <c r="C266" s="213"/>
      <c r="D266" s="246"/>
      <c r="E266" s="496"/>
      <c r="F266" s="499"/>
      <c r="G266" s="213"/>
      <c r="H266" s="213"/>
      <c r="I266" s="213"/>
      <c r="J266" s="213"/>
      <c r="K266" s="213"/>
      <c r="L266" s="213"/>
      <c r="M266" s="213"/>
      <c r="N266" s="213"/>
      <c r="O266" s="213"/>
    </row>
    <row r="267" customFormat="false" ht="12.75" hidden="false" customHeight="true" outlineLevel="0" collapsed="false">
      <c r="A267" s="494"/>
      <c r="B267" s="165"/>
      <c r="C267" s="213"/>
      <c r="D267" s="246"/>
      <c r="E267" s="496"/>
      <c r="F267" s="499"/>
      <c r="G267" s="213"/>
      <c r="H267" s="213"/>
      <c r="I267" s="213"/>
      <c r="J267" s="213"/>
      <c r="K267" s="213"/>
      <c r="L267" s="213"/>
      <c r="M267" s="213"/>
      <c r="N267" s="213"/>
      <c r="O267" s="213"/>
    </row>
    <row r="268" customFormat="false" ht="12.75" hidden="false" customHeight="true" outlineLevel="0" collapsed="false">
      <c r="A268" s="494"/>
      <c r="B268" s="165"/>
      <c r="C268" s="213"/>
      <c r="D268" s="246"/>
      <c r="E268" s="496"/>
      <c r="F268" s="499"/>
      <c r="G268" s="213"/>
      <c r="H268" s="213"/>
      <c r="I268" s="213"/>
      <c r="J268" s="213"/>
      <c r="K268" s="213"/>
      <c r="L268" s="213"/>
      <c r="M268" s="213"/>
      <c r="N268" s="213"/>
      <c r="O268" s="213"/>
    </row>
    <row r="269" customFormat="false" ht="12.75" hidden="false" customHeight="true" outlineLevel="0" collapsed="false">
      <c r="A269" s="494"/>
      <c r="B269" s="165"/>
      <c r="C269" s="213"/>
      <c r="D269" s="246"/>
      <c r="E269" s="496"/>
      <c r="F269" s="499"/>
      <c r="G269" s="213"/>
      <c r="H269" s="213"/>
      <c r="I269" s="213"/>
      <c r="J269" s="213"/>
      <c r="K269" s="213"/>
      <c r="L269" s="213"/>
      <c r="M269" s="213"/>
      <c r="N269" s="213"/>
      <c r="O269" s="213"/>
    </row>
    <row r="270" customFormat="false" ht="12.75" hidden="false" customHeight="true" outlineLevel="0" collapsed="false">
      <c r="A270" s="494"/>
      <c r="B270" s="165"/>
      <c r="C270" s="213"/>
      <c r="D270" s="246"/>
      <c r="E270" s="496"/>
      <c r="F270" s="499"/>
      <c r="G270" s="213"/>
      <c r="H270" s="213"/>
      <c r="I270" s="213"/>
      <c r="J270" s="213"/>
      <c r="K270" s="213"/>
      <c r="L270" s="213"/>
      <c r="M270" s="213"/>
      <c r="N270" s="213"/>
      <c r="O270" s="213"/>
    </row>
    <row r="271" customFormat="false" ht="12.75" hidden="false" customHeight="true" outlineLevel="0" collapsed="false">
      <c r="A271" s="494"/>
      <c r="B271" s="165"/>
      <c r="C271" s="213"/>
      <c r="D271" s="246"/>
      <c r="E271" s="496"/>
      <c r="F271" s="499"/>
      <c r="G271" s="213"/>
      <c r="H271" s="213"/>
      <c r="I271" s="213"/>
      <c r="J271" s="213"/>
      <c r="K271" s="213"/>
      <c r="L271" s="213"/>
      <c r="M271" s="213"/>
      <c r="N271" s="213"/>
      <c r="O271" s="213"/>
    </row>
    <row r="272" customFormat="false" ht="12.75" hidden="false" customHeight="true" outlineLevel="0" collapsed="false">
      <c r="A272" s="494"/>
      <c r="B272" s="165"/>
      <c r="C272" s="213"/>
      <c r="D272" s="246"/>
      <c r="E272" s="496"/>
      <c r="F272" s="499"/>
      <c r="G272" s="213"/>
      <c r="H272" s="213"/>
      <c r="I272" s="213"/>
      <c r="J272" s="213"/>
      <c r="K272" s="213"/>
      <c r="L272" s="213"/>
      <c r="M272" s="213"/>
      <c r="N272" s="213"/>
      <c r="O272" s="213"/>
    </row>
    <row r="273" customFormat="false" ht="12.75" hidden="false" customHeight="true" outlineLevel="0" collapsed="false">
      <c r="A273" s="494"/>
      <c r="B273" s="165"/>
      <c r="C273" s="213"/>
      <c r="D273" s="246"/>
      <c r="E273" s="496"/>
      <c r="F273" s="499"/>
      <c r="G273" s="213"/>
      <c r="H273" s="213"/>
      <c r="I273" s="213"/>
      <c r="J273" s="213"/>
      <c r="K273" s="213"/>
      <c r="L273" s="213"/>
      <c r="M273" s="213"/>
      <c r="N273" s="213"/>
      <c r="O273" s="213"/>
    </row>
    <row r="274" customFormat="false" ht="12.75" hidden="false" customHeight="true" outlineLevel="0" collapsed="false">
      <c r="A274" s="494"/>
      <c r="B274" s="165"/>
      <c r="C274" s="213"/>
      <c r="D274" s="246"/>
      <c r="E274" s="496"/>
      <c r="F274" s="499"/>
      <c r="G274" s="213"/>
      <c r="H274" s="213"/>
      <c r="I274" s="213"/>
      <c r="J274" s="213"/>
      <c r="K274" s="213"/>
      <c r="L274" s="213"/>
      <c r="M274" s="213"/>
      <c r="N274" s="213"/>
      <c r="O274" s="213"/>
    </row>
    <row r="275" customFormat="false" ht="12.75" hidden="false" customHeight="true" outlineLevel="0" collapsed="false">
      <c r="A275" s="494"/>
      <c r="B275" s="165"/>
      <c r="C275" s="213"/>
      <c r="D275" s="213"/>
      <c r="E275" s="467" t="s">
        <v>275</v>
      </c>
      <c r="F275" s="500" t="n">
        <f aca="false">SUM(F257:F274)</f>
        <v>0</v>
      </c>
      <c r="G275" s="213"/>
      <c r="H275" s="213"/>
      <c r="I275" s="213"/>
      <c r="J275" s="213"/>
      <c r="K275" s="213"/>
      <c r="L275" s="213"/>
      <c r="M275" s="213"/>
      <c r="N275" s="213"/>
      <c r="O275" s="213"/>
    </row>
    <row r="276" customFormat="false" ht="12.75" hidden="false" customHeight="true" outlineLevel="0" collapsed="false">
      <c r="A276" s="501"/>
      <c r="B276" s="502"/>
      <c r="C276" s="503"/>
      <c r="D276" s="503"/>
      <c r="E276" s="504"/>
      <c r="F276" s="505"/>
      <c r="I276" s="213"/>
      <c r="J276" s="213"/>
      <c r="K276" s="213"/>
      <c r="L276" s="213"/>
      <c r="M276" s="213"/>
      <c r="N276" s="213"/>
      <c r="O276" s="213"/>
    </row>
    <row r="277" customFormat="false" ht="12.75" hidden="false" customHeight="true" outlineLevel="0" collapsed="false"/>
  </sheetData>
  <mergeCells count="11">
    <mergeCell ref="G6:H6"/>
    <mergeCell ref="F14:I14"/>
    <mergeCell ref="F34:G34"/>
    <mergeCell ref="A67:B67"/>
    <mergeCell ref="A120:B120"/>
    <mergeCell ref="C131:D131"/>
    <mergeCell ref="E131:G131"/>
    <mergeCell ref="D185:J185"/>
    <mergeCell ref="E186:I186"/>
    <mergeCell ref="D226:L226"/>
    <mergeCell ref="D256:E256"/>
  </mergeCells>
  <printOptions headings="false" gridLines="false" gridLinesSet="true" horizontalCentered="false" verticalCentered="true"/>
  <pageMargins left="0.747916666666667" right="0.25" top="0.25" bottom="0.4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&amp;LECT&amp;CPage &amp;P&amp;R&amp;D</oddFooter>
  </headerFooter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77"/>
  <sheetViews>
    <sheetView showFormulas="false" showGridLines="false" showRowColHeaders="true" showZeros="true" rightToLeft="false" tabSelected="false" showOutlineSymbols="true" defaultGridColor="true" view="normal" topLeftCell="A1" colorId="64" zoomScale="80" zoomScaleNormal="80" zoomScalePageLayoutView="100" workbookViewId="0">
      <pane xSplit="2" ySplit="0" topLeftCell="C1" activePane="topRight" state="frozen"/>
      <selection pane="topLeft" activeCell="A1" activeCellId="0" sqref="A1"/>
      <selection pane="topRight" activeCell="C1" activeCellId="0" sqref="C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49" width="25.41"/>
    <col collapsed="false" customWidth="true" hidden="false" outlineLevel="0" max="2" min="2" style="49" width="17.28"/>
    <col collapsed="false" customWidth="true" hidden="false" outlineLevel="0" max="3" min="3" style="49" width="14.41"/>
    <col collapsed="false" customWidth="true" hidden="false" outlineLevel="0" max="4" min="4" style="49" width="14.85"/>
    <col collapsed="false" customWidth="true" hidden="false" outlineLevel="0" max="5" min="5" style="49" width="17.28"/>
    <col collapsed="false" customWidth="true" hidden="false" outlineLevel="0" max="6" min="6" style="49" width="19.85"/>
    <col collapsed="false" customWidth="true" hidden="false" outlineLevel="0" max="7" min="7" style="49" width="16.99"/>
    <col collapsed="false" customWidth="true" hidden="false" outlineLevel="0" max="8" min="8" style="49" width="16.7"/>
    <col collapsed="false" customWidth="true" hidden="false" outlineLevel="0" max="9" min="9" style="49" width="19.85"/>
    <col collapsed="false" customWidth="true" hidden="false" outlineLevel="0" max="10" min="10" style="49" width="14.85"/>
    <col collapsed="false" customWidth="true" hidden="false" outlineLevel="0" max="11" min="11" style="49" width="16.84"/>
    <col collapsed="false" customWidth="true" hidden="false" outlineLevel="0" max="12" min="12" style="49" width="14.85"/>
    <col collapsed="false" customWidth="true" hidden="false" outlineLevel="0" max="13" min="13" style="49" width="15.28"/>
    <col collapsed="false" customWidth="true" hidden="false" outlineLevel="0" max="18" min="14" style="49" width="14.85"/>
    <col collapsed="false" customWidth="true" hidden="false" outlineLevel="0" max="19" min="19" style="49" width="20.85"/>
    <col collapsed="false" customWidth="true" hidden="false" outlineLevel="0" max="24" min="20" style="49" width="14.85"/>
    <col collapsed="false" customWidth="true" hidden="false" outlineLevel="0" max="25" min="25" style="49" width="15.41"/>
    <col collapsed="false" customWidth="true" hidden="false" outlineLevel="0" max="34" min="26" style="49" width="14.85"/>
    <col collapsed="false" customWidth="true" hidden="false" outlineLevel="0" max="35" min="35" style="49" width="13.85"/>
    <col collapsed="false" customWidth="true" hidden="false" outlineLevel="0" max="36" min="36" style="49" width="15.13"/>
    <col collapsed="false" customWidth="true" hidden="false" outlineLevel="0" max="37" min="37" style="49" width="16.13"/>
    <col collapsed="false" customWidth="true" hidden="false" outlineLevel="0" max="38" min="38" style="49" width="14.56"/>
    <col collapsed="false" customWidth="true" hidden="false" outlineLevel="0" max="39" min="39" style="49" width="11.99"/>
    <col collapsed="false" customWidth="true" hidden="false" outlineLevel="0" max="40" min="40" style="49" width="13.28"/>
    <col collapsed="false" customWidth="true" hidden="false" outlineLevel="0" max="41" min="41" style="49" width="11.56"/>
    <col collapsed="false" customWidth="true" hidden="false" outlineLevel="0" max="42" min="42" style="49" width="14.56"/>
    <col collapsed="false" customWidth="false" hidden="false" outlineLevel="0" max="257" min="43" style="49" width="9.14"/>
  </cols>
  <sheetData>
    <row r="1" customFormat="false" ht="18" hidden="false" customHeight="true" outlineLevel="0" collapsed="false">
      <c r="B1" s="120"/>
      <c r="C1" s="121"/>
      <c r="D1" s="122"/>
      <c r="E1" s="1" t="s">
        <v>102</v>
      </c>
      <c r="F1" s="1"/>
      <c r="G1" s="1"/>
      <c r="H1" s="1"/>
      <c r="I1" s="1"/>
      <c r="J1" s="1"/>
      <c r="K1" s="1"/>
      <c r="L1" s="1"/>
      <c r="M1" s="1"/>
      <c r="N1" s="1"/>
      <c r="O1" s="1"/>
      <c r="P1" s="1"/>
    </row>
    <row r="2" customFormat="false" ht="12.75" hidden="false" customHeight="true" outlineLevel="0" collapsed="false">
      <c r="A2" s="123" t="s">
        <v>103</v>
      </c>
      <c r="B2" s="124"/>
      <c r="D2" s="125"/>
      <c r="E2" s="98" t="s">
        <v>104</v>
      </c>
      <c r="F2" s="1"/>
      <c r="G2" s="1"/>
      <c r="H2" s="1"/>
      <c r="I2" s="1"/>
      <c r="J2" s="1"/>
      <c r="K2" s="1"/>
      <c r="L2" s="1"/>
      <c r="M2" s="1"/>
      <c r="N2" s="1"/>
      <c r="O2" s="1"/>
      <c r="P2" s="1"/>
      <c r="S2" s="1"/>
      <c r="T2" s="1"/>
      <c r="U2" s="1"/>
    </row>
    <row r="3" customFormat="false" ht="12.75" hidden="false" customHeight="true" outlineLevel="0" collapsed="false">
      <c r="A3" s="126" t="s">
        <v>105</v>
      </c>
      <c r="B3" s="127" t="s">
        <v>85</v>
      </c>
      <c r="C3" s="124"/>
      <c r="D3" s="128"/>
      <c r="E3" s="1" t="s">
        <v>107</v>
      </c>
      <c r="F3" s="1"/>
      <c r="G3" s="1"/>
      <c r="H3" s="1"/>
      <c r="I3" s="1"/>
      <c r="J3" s="1"/>
      <c r="K3" s="1"/>
      <c r="L3" s="1"/>
      <c r="M3" s="1"/>
      <c r="N3" s="1"/>
      <c r="O3" s="1"/>
      <c r="P3" s="1"/>
      <c r="S3" s="1"/>
      <c r="T3" s="1"/>
      <c r="U3" s="1"/>
    </row>
    <row r="4" customFormat="false" ht="12.75" hidden="false" customHeight="true" outlineLevel="0" collapsed="false">
      <c r="A4" s="126" t="s">
        <v>108</v>
      </c>
      <c r="B4" s="129" t="n">
        <f aca="false">Associated!B4</f>
        <v>37591</v>
      </c>
      <c r="D4" s="130"/>
      <c r="E4" s="1" t="s">
        <v>109</v>
      </c>
      <c r="F4" s="1"/>
      <c r="G4" s="1"/>
      <c r="H4" s="1"/>
      <c r="I4" s="1"/>
      <c r="J4" s="131"/>
      <c r="K4" s="1"/>
      <c r="L4" s="1"/>
      <c r="M4" s="1"/>
      <c r="N4" s="1"/>
      <c r="O4" s="1"/>
      <c r="P4" s="1"/>
      <c r="S4" s="1"/>
      <c r="T4" s="1"/>
      <c r="U4" s="1"/>
    </row>
    <row r="5" customFormat="false" ht="12.75" hidden="false" customHeight="true" outlineLevel="0" collapsed="false">
      <c r="A5" s="126" t="s">
        <v>110</v>
      </c>
      <c r="B5" s="132" t="n">
        <f aca="false">Associated!B5</f>
        <v>37621</v>
      </c>
      <c r="C5" s="133"/>
      <c r="J5" s="134"/>
      <c r="K5" s="1"/>
      <c r="S5" s="135"/>
      <c r="T5" s="135"/>
      <c r="U5" s="135"/>
      <c r="V5" s="135"/>
      <c r="W5" s="135"/>
      <c r="X5" s="135"/>
      <c r="Y5" s="135"/>
      <c r="Z5" s="135"/>
      <c r="AA5" s="135"/>
      <c r="AB5" s="135"/>
      <c r="AC5" s="136"/>
      <c r="AD5" s="136"/>
      <c r="AE5" s="136"/>
      <c r="AF5" s="136"/>
      <c r="AG5" s="136"/>
      <c r="AH5" s="136"/>
      <c r="AI5" s="136"/>
      <c r="AJ5" s="136"/>
    </row>
    <row r="6" customFormat="false" ht="12.75" hidden="false" customHeight="true" outlineLevel="0" collapsed="false">
      <c r="A6" s="137"/>
      <c r="B6" s="138"/>
      <c r="C6" s="133"/>
      <c r="D6" s="139" t="s">
        <v>111</v>
      </c>
      <c r="E6" s="1"/>
      <c r="F6" s="140" t="s">
        <v>112</v>
      </c>
      <c r="G6" s="141" t="s">
        <v>113</v>
      </c>
      <c r="H6" s="141"/>
      <c r="I6" s="142" t="s">
        <v>114</v>
      </c>
      <c r="J6" s="143"/>
      <c r="K6" s="1"/>
      <c r="L6" s="1"/>
      <c r="M6" s="1"/>
      <c r="N6" s="144" t="s">
        <v>115</v>
      </c>
      <c r="O6" s="144" t="s">
        <v>116</v>
      </c>
      <c r="P6" s="144" t="s">
        <v>117</v>
      </c>
      <c r="Q6" s="1"/>
      <c r="R6" s="1"/>
      <c r="S6" s="145"/>
      <c r="T6" s="146" t="s">
        <v>118</v>
      </c>
      <c r="U6" s="146" t="s">
        <v>118</v>
      </c>
      <c r="V6" s="147" t="s">
        <v>119</v>
      </c>
      <c r="W6" s="147" t="s">
        <v>120</v>
      </c>
      <c r="X6" s="147" t="s">
        <v>121</v>
      </c>
      <c r="Y6" s="147" t="s">
        <v>122</v>
      </c>
      <c r="Z6" s="147" t="s">
        <v>123</v>
      </c>
      <c r="AA6" s="147" t="s">
        <v>124</v>
      </c>
      <c r="AB6" s="147" t="s">
        <v>80</v>
      </c>
      <c r="AC6" s="147" t="s">
        <v>80</v>
      </c>
      <c r="AD6" s="147" t="s">
        <v>125</v>
      </c>
      <c r="AE6" s="147" t="s">
        <v>41</v>
      </c>
      <c r="AF6" s="147" t="s">
        <v>126</v>
      </c>
      <c r="AG6" s="147" t="s">
        <v>127</v>
      </c>
      <c r="AH6" s="147" t="s">
        <v>126</v>
      </c>
      <c r="AI6" s="147" t="s">
        <v>127</v>
      </c>
      <c r="AJ6" s="147" t="s">
        <v>128</v>
      </c>
    </row>
    <row r="7" customFormat="false" ht="12.75" hidden="false" customHeight="true" outlineLevel="0" collapsed="false">
      <c r="A7" s="148" t="s">
        <v>129</v>
      </c>
      <c r="C7" s="1"/>
      <c r="D7" s="149" t="s">
        <v>130</v>
      </c>
      <c r="E7" s="28" t="s">
        <v>131</v>
      </c>
      <c r="F7" s="150"/>
      <c r="G7" s="151" t="s">
        <v>126</v>
      </c>
      <c r="H7" s="152" t="s">
        <v>127</v>
      </c>
      <c r="I7" s="153" t="s">
        <v>126</v>
      </c>
      <c r="J7" s="154" t="s">
        <v>132</v>
      </c>
      <c r="K7" s="1"/>
      <c r="L7" s="1"/>
      <c r="M7" s="1"/>
      <c r="N7" s="144" t="s">
        <v>133</v>
      </c>
      <c r="O7" s="155"/>
      <c r="P7" s="155"/>
      <c r="Q7" s="1"/>
      <c r="R7" s="1"/>
      <c r="S7" s="156"/>
      <c r="T7" s="157" t="s">
        <v>134</v>
      </c>
      <c r="U7" s="157" t="s">
        <v>135</v>
      </c>
      <c r="V7" s="157" t="s">
        <v>136</v>
      </c>
      <c r="W7" s="157" t="s">
        <v>136</v>
      </c>
      <c r="X7" s="157"/>
      <c r="Y7" s="157" t="s">
        <v>81</v>
      </c>
      <c r="Z7" s="157" t="s">
        <v>81</v>
      </c>
      <c r="AA7" s="157"/>
      <c r="AB7" s="157" t="s">
        <v>137</v>
      </c>
      <c r="AC7" s="157"/>
      <c r="AD7" s="157"/>
      <c r="AE7" s="157"/>
      <c r="AF7" s="157" t="s">
        <v>122</v>
      </c>
      <c r="AG7" s="157" t="s">
        <v>122</v>
      </c>
      <c r="AH7" s="157" t="s">
        <v>123</v>
      </c>
      <c r="AI7" s="157" t="s">
        <v>123</v>
      </c>
      <c r="AJ7" s="157" t="s">
        <v>138</v>
      </c>
    </row>
    <row r="8" customFormat="false" ht="12.75" hidden="false" customHeight="true" outlineLevel="0" collapsed="false">
      <c r="A8" s="49" t="s">
        <v>139</v>
      </c>
      <c r="C8" s="1"/>
      <c r="D8" s="158" t="n">
        <f aca="false">VLOOKUP($B$5,$S$8:$AG$38,2,0)+E8+E9+E10</f>
        <v>0</v>
      </c>
      <c r="E8" s="159" t="n">
        <f aca="false">-177160*0</f>
        <v>-0</v>
      </c>
      <c r="F8" s="160" t="s">
        <v>122</v>
      </c>
      <c r="G8" s="161"/>
      <c r="H8" s="161"/>
      <c r="I8" s="162"/>
      <c r="J8" s="506" t="n">
        <f aca="false">H8-I8</f>
        <v>0</v>
      </c>
      <c r="K8" s="1"/>
      <c r="L8" s="1"/>
      <c r="M8" s="1"/>
      <c r="N8" s="164" t="n">
        <v>0</v>
      </c>
      <c r="O8" s="164" t="n">
        <f aca="false">D16-P16</f>
        <v>0</v>
      </c>
      <c r="P8" s="164"/>
      <c r="Q8" s="1"/>
      <c r="R8" s="1"/>
      <c r="S8" s="165" t="n">
        <f aca="false">B4</f>
        <v>37591</v>
      </c>
      <c r="T8" s="166" t="n">
        <f aca="false">'[1]LT-WFALLON'!$I$5</f>
        <v>0</v>
      </c>
      <c r="U8" s="166" t="n">
        <f aca="false">'[1]LT-WFALLON'!$I$41</f>
        <v>0</v>
      </c>
      <c r="V8" s="166" t="n">
        <f aca="false">'[1]LT-WFALLON'!$N$5+'[1]LT-WFALLON'!$N$41</f>
        <v>0</v>
      </c>
      <c r="W8" s="166" t="n">
        <f aca="false">'[1]LT-WFALLON'!$O$5+'[1]LT-WFALLON'!$O$41</f>
        <v>0</v>
      </c>
      <c r="X8" s="166" t="n">
        <f aca="false">'[1]LT-WFALLON'!$Q$5+'[1]LT-WFALLON'!$Q$41</f>
        <v>0</v>
      </c>
      <c r="Y8" s="166" t="n">
        <f aca="false">'[1]LT-WFALLON'!$F$5+'[1]LT-WFALLON'!$F$41</f>
        <v>0</v>
      </c>
      <c r="Z8" s="166" t="n">
        <f aca="false">'[1]LT-WFALLON'!$G$5+'[1]LT-WFALLON'!$G$41</f>
        <v>0</v>
      </c>
      <c r="AA8" s="166" t="n">
        <f aca="false">[2]Liq!$S$95</f>
        <v>0</v>
      </c>
      <c r="AB8" s="166"/>
      <c r="AC8" s="166"/>
      <c r="AD8" s="166" t="n">
        <f aca="false">[2]Liq!$D$95</f>
        <v>0</v>
      </c>
      <c r="AE8" s="166" t="n">
        <f aca="false">[2]Liq!$F$95</f>
        <v>0</v>
      </c>
      <c r="AF8" s="166" t="n">
        <f aca="false">'[2]Daily Change'!$C$1241</f>
        <v>505927.598816051</v>
      </c>
      <c r="AG8" s="166" t="n">
        <f aca="false">'[2]Daily Change'!$D$1241</f>
        <v>521710.186552046</v>
      </c>
      <c r="AH8" s="166" t="n">
        <f aca="false">'[2]Daily Change'!$C$1242</f>
        <v>0</v>
      </c>
      <c r="AI8" s="166" t="n">
        <f aca="false">'[2]Daily Change'!$D$1242</f>
        <v>0</v>
      </c>
      <c r="AJ8" s="166" t="n">
        <f aca="false">[2]Liq!$E$95</f>
        <v>0</v>
      </c>
    </row>
    <row r="9" customFormat="false" ht="12.75" hidden="false" customHeight="true" outlineLevel="0" collapsed="false">
      <c r="A9" s="49" t="s">
        <v>140</v>
      </c>
      <c r="C9" s="1"/>
      <c r="D9" s="161" t="n">
        <f aca="false">VLOOKUP($B$5,$S$8:$AG$38,3,0)</f>
        <v>0</v>
      </c>
      <c r="E9" s="125"/>
      <c r="F9" s="160" t="s">
        <v>123</v>
      </c>
      <c r="G9" s="161"/>
      <c r="H9" s="161"/>
      <c r="I9" s="162"/>
      <c r="J9" s="163" t="n">
        <f aca="false">H9-I9</f>
        <v>0</v>
      </c>
      <c r="K9" s="1"/>
      <c r="L9" s="1"/>
      <c r="M9" s="1"/>
      <c r="N9" s="167" t="n">
        <v>0</v>
      </c>
      <c r="O9" s="168"/>
      <c r="P9" s="167"/>
      <c r="Q9" s="1"/>
      <c r="R9" s="1"/>
      <c r="S9" s="165" t="n">
        <f aca="false">+S8+1</f>
        <v>37592</v>
      </c>
      <c r="T9" s="166" t="n">
        <f aca="false">'[3]LT-WFALLON'!$I$5</f>
        <v>0</v>
      </c>
      <c r="U9" s="166" t="n">
        <f aca="false">'[3]LT-WFALLON'!$I$41</f>
        <v>0</v>
      </c>
      <c r="V9" s="166" t="n">
        <f aca="false">'[3]LT-WFALLON'!$N$5+'[3]LT-WFALLON'!$N$41</f>
        <v>0</v>
      </c>
      <c r="W9" s="166" t="n">
        <f aca="false">'[3]LT-WFALLON'!$O$5+'[3]LT-WFALLON'!$O$41</f>
        <v>0</v>
      </c>
      <c r="X9" s="166" t="n">
        <f aca="false">'[3]LT-WFALLON'!$Q$5+'[3]LT-WFALLON'!$Q$41</f>
        <v>0</v>
      </c>
      <c r="Y9" s="166" t="n">
        <f aca="false">'[3]LT-WFALLON'!$F$5+'[3]LT-WFALLON'!$F$41</f>
        <v>0</v>
      </c>
      <c r="Z9" s="166" t="n">
        <f aca="false">'[3]LT-WFALLON'!$G$5+'[3]LT-WFALLON'!$G$41</f>
        <v>0</v>
      </c>
      <c r="AA9" s="166" t="n">
        <f aca="false">[4]Liq!$S$95</f>
        <v>0</v>
      </c>
      <c r="AB9" s="166"/>
      <c r="AC9" s="166"/>
      <c r="AD9" s="166" t="n">
        <f aca="false">[4]Liq!$D$95</f>
        <v>0</v>
      </c>
      <c r="AE9" s="166" t="n">
        <f aca="false">[4]Liq!$F$95</f>
        <v>0</v>
      </c>
      <c r="AF9" s="166" t="n">
        <f aca="false">'[4]Daily Change'!$C$1241</f>
        <v>0</v>
      </c>
      <c r="AG9" s="166" t="n">
        <f aca="false">'[4]Daily Change'!$D$1241</f>
        <v>0</v>
      </c>
      <c r="AH9" s="166" t="n">
        <f aca="false">'[4]Daily Change'!$C$1242</f>
        <v>0</v>
      </c>
      <c r="AI9" s="166" t="n">
        <f aca="false">'[4]Daily Change'!$D$1242</f>
        <v>0</v>
      </c>
      <c r="AJ9" s="166" t="n">
        <f aca="false">[4]Liq!$E$95</f>
        <v>0</v>
      </c>
    </row>
    <row r="10" customFormat="false" ht="12.75" hidden="false" customHeight="true" outlineLevel="0" collapsed="false">
      <c r="A10" s="49" t="s">
        <v>141</v>
      </c>
      <c r="C10" s="1"/>
      <c r="D10" s="169" t="n">
        <v>0</v>
      </c>
      <c r="E10" s="125"/>
      <c r="F10" s="160" t="s">
        <v>142</v>
      </c>
      <c r="G10" s="170" t="n">
        <f aca="false">SUM(G8:G9)</f>
        <v>0</v>
      </c>
      <c r="H10" s="171" t="n">
        <f aca="false">SUM(H8:H9)</f>
        <v>0</v>
      </c>
      <c r="I10" s="171" t="n">
        <v>0</v>
      </c>
      <c r="J10" s="172" t="n">
        <f aca="false">H10-I10</f>
        <v>0</v>
      </c>
      <c r="K10" s="1"/>
      <c r="L10" s="1"/>
      <c r="M10" s="1"/>
      <c r="N10" s="167" t="n">
        <v>0</v>
      </c>
      <c r="O10" s="168"/>
      <c r="P10" s="167"/>
      <c r="Q10" s="1"/>
      <c r="R10" s="1"/>
      <c r="S10" s="165" t="n">
        <f aca="false">+S9+1</f>
        <v>37593</v>
      </c>
      <c r="T10" s="166" t="n">
        <f aca="false">'[5]LT-WFALLON'!$I$5</f>
        <v>0</v>
      </c>
      <c r="U10" s="166" t="n">
        <f aca="false">'[5]LT-WFALLON'!$I$41</f>
        <v>0</v>
      </c>
      <c r="V10" s="166" t="n">
        <f aca="false">'[5]LT-WFALLON'!$N$5+'[5]LT-WFALLON'!$N$41</f>
        <v>0</v>
      </c>
      <c r="W10" s="166" t="n">
        <f aca="false">'[5]LT-WFALLON'!$O$5+'[5]LT-WFALLON'!$O$41</f>
        <v>0</v>
      </c>
      <c r="X10" s="166" t="n">
        <f aca="false">'[5]LT-WFALLON'!$Q$5+'[5]LT-WFALLON'!$Q$41</f>
        <v>0</v>
      </c>
      <c r="Y10" s="166" t="n">
        <f aca="false">'[5]LT-WFALLON'!$F$5+'[5]LT-WFALLON'!$F$41</f>
        <v>0</v>
      </c>
      <c r="Z10" s="166" t="n">
        <f aca="false">'[5]LT-WFALLON'!$G$5+'[5]LT-WFALLON'!$G$41</f>
        <v>0</v>
      </c>
      <c r="AA10" s="166" t="n">
        <f aca="false">[6]Liq!$S$95</f>
        <v>0</v>
      </c>
      <c r="AB10" s="166"/>
      <c r="AC10" s="166"/>
      <c r="AD10" s="166" t="n">
        <f aca="false">[6]Liq!$D$95</f>
        <v>0</v>
      </c>
      <c r="AE10" s="166" t="n">
        <f aca="false">[6]Liq!$F$95</f>
        <v>0</v>
      </c>
      <c r="AF10" s="166" t="n">
        <f aca="false">'[6]Daily Change'!$C$1241</f>
        <v>0</v>
      </c>
      <c r="AG10" s="166" t="n">
        <f aca="false">'[6]Daily Change'!$D$1241</f>
        <v>0</v>
      </c>
      <c r="AH10" s="166" t="n">
        <f aca="false">'[6]Daily Change'!$C$1242</f>
        <v>0</v>
      </c>
      <c r="AI10" s="166" t="n">
        <f aca="false">'[6]Daily Change'!$D$1242</f>
        <v>0</v>
      </c>
      <c r="AJ10" s="166" t="n">
        <f aca="false">[6]Liq!$E$95</f>
        <v>0</v>
      </c>
    </row>
    <row r="11" customFormat="false" ht="12.75" hidden="false" customHeight="true" outlineLevel="0" collapsed="false">
      <c r="A11" s="49" t="s">
        <v>143</v>
      </c>
      <c r="D11" s="169" t="n">
        <v>0</v>
      </c>
      <c r="E11" s="1"/>
      <c r="F11" s="173"/>
      <c r="G11" s="174"/>
      <c r="H11" s="174"/>
      <c r="I11" s="174"/>
      <c r="J11" s="175"/>
      <c r="K11" s="1"/>
      <c r="L11" s="1"/>
      <c r="M11" s="1"/>
      <c r="N11" s="167" t="n">
        <v>0</v>
      </c>
      <c r="O11" s="168"/>
      <c r="P11" s="167"/>
      <c r="Q11" s="1"/>
      <c r="R11" s="1"/>
      <c r="S11" s="165" t="n">
        <f aca="false">+S10+1</f>
        <v>37594</v>
      </c>
      <c r="T11" s="166" t="n">
        <f aca="false">'[7]LT-WFALLON'!$I$5</f>
        <v>0</v>
      </c>
      <c r="U11" s="166" t="n">
        <f aca="false">'[7]LT-WFALLON'!$I$41</f>
        <v>0</v>
      </c>
      <c r="V11" s="166" t="n">
        <f aca="false">'[7]LT-WFALLON'!$N$5+'[7]LT-WFALLON'!$N$41</f>
        <v>0</v>
      </c>
      <c r="W11" s="166" t="n">
        <f aca="false">'[7]LT-WFALLON'!$O$5+'[7]LT-WFALLON'!$O$41</f>
        <v>0</v>
      </c>
      <c r="X11" s="166" t="n">
        <f aca="false">'[7]LT-WFALLON'!$Q$5+'[7]LT-WFALLON'!$Q$41</f>
        <v>0</v>
      </c>
      <c r="Y11" s="166" t="n">
        <f aca="false">'[7]LT-WFALLON'!$F$5+'[7]LT-WFALLON'!$F$41</f>
        <v>0</v>
      </c>
      <c r="Z11" s="166" t="n">
        <f aca="false">'[7]LT-WFALLON'!$G$5+'[7]LT-WFALLON'!$G$41</f>
        <v>0</v>
      </c>
      <c r="AA11" s="166" t="n">
        <f aca="false">[8]Liq!$S$95</f>
        <v>0</v>
      </c>
      <c r="AB11" s="166"/>
      <c r="AC11" s="166"/>
      <c r="AD11" s="166" t="n">
        <f aca="false">[8]Liq!$D$95</f>
        <v>0</v>
      </c>
      <c r="AE11" s="166" t="n">
        <f aca="false">[8]Liq!$F$95</f>
        <v>0</v>
      </c>
      <c r="AF11" s="166" t="n">
        <f aca="false">'[8]Daily Change'!$C$1241</f>
        <v>0</v>
      </c>
      <c r="AG11" s="166" t="n">
        <f aca="false">'[8]Daily Change'!$D$1241</f>
        <v>0</v>
      </c>
      <c r="AH11" s="166" t="n">
        <f aca="false">'[8]Daily Change'!$C$1242</f>
        <v>0</v>
      </c>
      <c r="AI11" s="166" t="n">
        <f aca="false">'[8]Daily Change'!$D$1242</f>
        <v>0</v>
      </c>
      <c r="AJ11" s="166" t="n">
        <f aca="false">[8]Liq!$E$95</f>
        <v>0</v>
      </c>
    </row>
    <row r="12" customFormat="false" ht="12.75" hidden="false" customHeight="true" outlineLevel="0" collapsed="false">
      <c r="A12" s="49" t="s">
        <v>144</v>
      </c>
      <c r="D12" s="169" t="n">
        <v>0</v>
      </c>
      <c r="E12" s="1"/>
      <c r="F12" s="1"/>
      <c r="G12" s="1"/>
      <c r="H12" s="1"/>
      <c r="I12" s="1"/>
      <c r="J12" s="176"/>
      <c r="K12" s="1"/>
      <c r="L12" s="1"/>
      <c r="M12" s="1"/>
      <c r="N12" s="167" t="n">
        <v>0</v>
      </c>
      <c r="O12" s="168"/>
      <c r="P12" s="167"/>
      <c r="Q12" s="1"/>
      <c r="R12" s="1"/>
      <c r="S12" s="165" t="n">
        <f aca="false">+S11+1</f>
        <v>37595</v>
      </c>
      <c r="T12" s="166" t="n">
        <f aca="false">'[9]LT-WFALLON'!$I$5</f>
        <v>0</v>
      </c>
      <c r="U12" s="166" t="n">
        <f aca="false">'[9]LT-WFALLON'!$I$41</f>
        <v>0</v>
      </c>
      <c r="V12" s="166" t="n">
        <f aca="false">'[9]LT-WFALLON'!$N$5+'[9]LT-WFALLON'!$N$41</f>
        <v>0</v>
      </c>
      <c r="W12" s="166" t="n">
        <f aca="false">'[9]LT-WFALLON'!$O$5+'[9]LT-WFALLON'!$O$41</f>
        <v>0</v>
      </c>
      <c r="X12" s="166" t="n">
        <f aca="false">'[9]LT-WFALLON'!$Q$5+'[9]LT-WFALLON'!$Q$41</f>
        <v>0</v>
      </c>
      <c r="Y12" s="166" t="n">
        <f aca="false">'[9]LT-WFALLON'!$F$5+'[9]LT-WFALLON'!$F$41</f>
        <v>0</v>
      </c>
      <c r="Z12" s="166" t="n">
        <f aca="false">'[9]LT-WFALLON'!$G$5+'[9]LT-WFALLON'!$G$41</f>
        <v>0</v>
      </c>
      <c r="AA12" s="166" t="n">
        <f aca="false">[10]Liq!$S$95</f>
        <v>0</v>
      </c>
      <c r="AB12" s="166"/>
      <c r="AC12" s="166"/>
      <c r="AD12" s="166" t="n">
        <f aca="false">[10]Liq!$D$95</f>
        <v>0</v>
      </c>
      <c r="AE12" s="166" t="n">
        <f aca="false">[10]Liq!$F$95</f>
        <v>0</v>
      </c>
      <c r="AF12" s="166" t="n">
        <f aca="false">'[10]Daily Change'!$C$1241</f>
        <v>0</v>
      </c>
      <c r="AG12" s="166" t="n">
        <f aca="false">'[10]Daily Change'!$D$1241</f>
        <v>0</v>
      </c>
      <c r="AH12" s="166" t="n">
        <f aca="false">'[10]Daily Change'!$C$1242</f>
        <v>0</v>
      </c>
      <c r="AI12" s="166" t="n">
        <f aca="false">'[10]Daily Change'!$D$1242</f>
        <v>0</v>
      </c>
      <c r="AJ12" s="166" t="n">
        <f aca="false">[10]Liq!$E$95</f>
        <v>0</v>
      </c>
    </row>
    <row r="13" customFormat="false" ht="12.75" hidden="false" customHeight="true" outlineLevel="0" collapsed="false">
      <c r="A13" s="49" t="s">
        <v>145</v>
      </c>
      <c r="D13" s="177" t="n">
        <v>0</v>
      </c>
      <c r="E13" s="1"/>
      <c r="F13" s="1"/>
      <c r="G13" s="1"/>
      <c r="H13" s="59"/>
      <c r="I13" s="1"/>
      <c r="J13" s="134"/>
      <c r="K13" s="1"/>
      <c r="L13" s="1"/>
      <c r="M13" s="1"/>
      <c r="N13" s="167" t="n">
        <v>0</v>
      </c>
      <c r="O13" s="168"/>
      <c r="P13" s="167"/>
      <c r="Q13" s="1"/>
      <c r="R13" s="1"/>
      <c r="S13" s="165" t="n">
        <f aca="false">+S12+1</f>
        <v>37596</v>
      </c>
      <c r="T13" s="166" t="n">
        <f aca="false">'[11]LT-WFALLON'!$I$5</f>
        <v>0</v>
      </c>
      <c r="U13" s="166" t="n">
        <f aca="false">'[11]LT-WFALLON'!$I$41</f>
        <v>0</v>
      </c>
      <c r="V13" s="166" t="n">
        <f aca="false">'[11]LT-WFALLON'!$N$5+'[11]LT-WFALLON'!$N$41</f>
        <v>0</v>
      </c>
      <c r="W13" s="166" t="n">
        <f aca="false">'[11]LT-WFALLON'!$O$5+'[11]LT-WFALLON'!$O$41</f>
        <v>0</v>
      </c>
      <c r="X13" s="166" t="n">
        <f aca="false">'[11]LT-WFALLON'!$Q$5+'[11]LT-WFALLON'!$Q$41</f>
        <v>0</v>
      </c>
      <c r="Y13" s="166" t="n">
        <f aca="false">'[11]LT-WFALLON'!$F$5+'[11]LT-WFALLON'!$F$41</f>
        <v>0</v>
      </c>
      <c r="Z13" s="166" t="n">
        <f aca="false">'[11]LT-WFALLON'!$G$5+'[11]LT-WFALLON'!$G$41</f>
        <v>0</v>
      </c>
      <c r="AA13" s="166" t="n">
        <f aca="false">[12]Liq!$S$95</f>
        <v>0</v>
      </c>
      <c r="AB13" s="166"/>
      <c r="AC13" s="166"/>
      <c r="AD13" s="166" t="n">
        <f aca="false">[12]Liq!$D$95</f>
        <v>0</v>
      </c>
      <c r="AE13" s="166" t="n">
        <f aca="false">[12]Liq!$F$95</f>
        <v>0</v>
      </c>
      <c r="AF13" s="166" t="n">
        <f aca="false">'[12]Daily Change'!$C$1241</f>
        <v>0</v>
      </c>
      <c r="AG13" s="166" t="n">
        <f aca="false">'[12]Daily Change'!$D$1241</f>
        <v>0</v>
      </c>
      <c r="AH13" s="166" t="n">
        <f aca="false">'[12]Daily Change'!$C$1242</f>
        <v>0</v>
      </c>
      <c r="AI13" s="166" t="n">
        <f aca="false">'[12]Daily Change'!$D$1242</f>
        <v>0</v>
      </c>
      <c r="AJ13" s="166" t="n">
        <f aca="false">[12]Liq!$E$95</f>
        <v>0</v>
      </c>
    </row>
    <row r="14" customFormat="false" ht="12.75" hidden="false" customHeight="true" outlineLevel="0" collapsed="false">
      <c r="A14" s="49" t="s">
        <v>146</v>
      </c>
      <c r="D14" s="177" t="n">
        <f aca="false">+J220</f>
        <v>0</v>
      </c>
      <c r="E14" s="1"/>
      <c r="F14" s="178" t="s">
        <v>147</v>
      </c>
      <c r="G14" s="178"/>
      <c r="H14" s="178"/>
      <c r="I14" s="178"/>
      <c r="J14" s="134"/>
      <c r="K14" s="1"/>
      <c r="L14" s="1"/>
      <c r="M14" s="1"/>
      <c r="N14" s="167" t="n">
        <v>0</v>
      </c>
      <c r="O14" s="168"/>
      <c r="P14" s="167"/>
      <c r="Q14" s="1"/>
      <c r="R14" s="1"/>
      <c r="S14" s="165" t="n">
        <f aca="false">+S13+1</f>
        <v>37597</v>
      </c>
      <c r="T14" s="166" t="n">
        <f aca="false">'[13]LT-WFALLON'!$I$5</f>
        <v>0</v>
      </c>
      <c r="U14" s="166" t="n">
        <f aca="false">'[13]LT-WFALLON'!$I$41</f>
        <v>0</v>
      </c>
      <c r="V14" s="166" t="n">
        <f aca="false">'[13]LT-WFALLON'!$N$5+'[13]LT-WFALLON'!$N$41</f>
        <v>0</v>
      </c>
      <c r="W14" s="166" t="n">
        <f aca="false">'[13]LT-WFALLON'!$O$5+'[13]LT-WFALLON'!$O$41</f>
        <v>0</v>
      </c>
      <c r="X14" s="166" t="n">
        <f aca="false">'[13]LT-WFALLON'!$Q$5+'[13]LT-WFALLON'!$Q$41</f>
        <v>0</v>
      </c>
      <c r="Y14" s="166" t="n">
        <f aca="false">'[13]LT-WFALLON'!$F$5+'[13]LT-WFALLON'!$F$41</f>
        <v>0</v>
      </c>
      <c r="Z14" s="166" t="n">
        <f aca="false">'[13]LT-WFALLON'!$G$5+'[13]LT-WFALLON'!$G$41</f>
        <v>0</v>
      </c>
      <c r="AA14" s="166" t="n">
        <f aca="false">[14]Liq!$S$95</f>
        <v>0</v>
      </c>
      <c r="AB14" s="166"/>
      <c r="AC14" s="166"/>
      <c r="AD14" s="166" t="n">
        <f aca="false">[14]Liq!$D$95</f>
        <v>0</v>
      </c>
      <c r="AE14" s="166" t="n">
        <f aca="false">[14]Liq!$F$95</f>
        <v>0</v>
      </c>
      <c r="AF14" s="166" t="n">
        <f aca="false">'[14]Daily Change'!$C$1241</f>
        <v>505927.598816051</v>
      </c>
      <c r="AG14" s="166" t="n">
        <f aca="false">'[14]Daily Change'!$D$1241</f>
        <v>521710.186552046</v>
      </c>
      <c r="AH14" s="166" t="n">
        <f aca="false">'[14]Daily Change'!$C$1242</f>
        <v>0</v>
      </c>
      <c r="AI14" s="166" t="n">
        <f aca="false">'[14]Daily Change'!$D$1242</f>
        <v>0</v>
      </c>
      <c r="AJ14" s="166" t="n">
        <f aca="false">[14]Liq!$E$95</f>
        <v>0</v>
      </c>
    </row>
    <row r="15" customFormat="false" ht="12.75" hidden="false" customHeight="true" outlineLevel="0" collapsed="false">
      <c r="A15" s="1"/>
      <c r="D15" s="177"/>
      <c r="F15" s="150"/>
      <c r="G15" s="179" t="s">
        <v>148</v>
      </c>
      <c r="H15" s="180"/>
      <c r="I15" s="181"/>
      <c r="J15" s="176"/>
      <c r="K15" s="1"/>
      <c r="L15" s="1"/>
      <c r="M15" s="1"/>
      <c r="N15" s="167"/>
      <c r="O15" s="168"/>
      <c r="P15" s="167"/>
      <c r="Q15" s="1"/>
      <c r="R15" s="1"/>
      <c r="S15" s="165" t="n">
        <f aca="false">+S14+1</f>
        <v>37598</v>
      </c>
      <c r="T15" s="166" t="n">
        <f aca="false">'[15]LT-WFALLON'!$I$5</f>
        <v>0</v>
      </c>
      <c r="U15" s="166" t="n">
        <f aca="false">'[15]LT-WFALLON'!$I$41</f>
        <v>0</v>
      </c>
      <c r="V15" s="166" t="n">
        <f aca="false">'[15]LT-WFALLON'!$N$5+'[15]LT-WFALLON'!$N$41</f>
        <v>0</v>
      </c>
      <c r="W15" s="166" t="n">
        <f aca="false">'[15]LT-WFALLON'!$O$5+'[15]LT-WFALLON'!$O$41</f>
        <v>0</v>
      </c>
      <c r="X15" s="166" t="n">
        <f aca="false">'[15]LT-WFALLON'!$Q$5+'[15]LT-WFALLON'!$Q$41</f>
        <v>0</v>
      </c>
      <c r="Y15" s="166" t="n">
        <f aca="false">'[15]LT-WFALLON'!$F$5+'[15]LT-WFALLON'!$F$41</f>
        <v>0</v>
      </c>
      <c r="Z15" s="166" t="n">
        <f aca="false">'[15]LT-WFALLON'!$G$5+'[15]LT-WFALLON'!$G$41</f>
        <v>0</v>
      </c>
      <c r="AA15" s="166" t="n">
        <f aca="false">[16]Liq!$S$95</f>
        <v>0</v>
      </c>
      <c r="AB15" s="166"/>
      <c r="AC15" s="166"/>
      <c r="AD15" s="166" t="n">
        <f aca="false">[16]Liq!$D$95</f>
        <v>0</v>
      </c>
      <c r="AE15" s="166" t="n">
        <f aca="false">[16]Liq!$F$95</f>
        <v>0</v>
      </c>
      <c r="AF15" s="166" t="n">
        <f aca="false">'[16]Daily Change'!$C$1241</f>
        <v>505927.598816051</v>
      </c>
      <c r="AG15" s="166" t="n">
        <f aca="false">'[16]Daily Change'!$D$1241</f>
        <v>521710.186552046</v>
      </c>
      <c r="AH15" s="166" t="n">
        <f aca="false">'[16]Daily Change'!$C$1242</f>
        <v>0</v>
      </c>
      <c r="AI15" s="166" t="n">
        <f aca="false">'[16]Daily Change'!$D$1242</f>
        <v>0</v>
      </c>
      <c r="AJ15" s="166" t="n">
        <f aca="false">[16]Liq!$E$95</f>
        <v>0</v>
      </c>
    </row>
    <row r="16" customFormat="false" ht="12.75" hidden="false" customHeight="true" outlineLevel="0" collapsed="false">
      <c r="A16" s="155" t="s">
        <v>17</v>
      </c>
      <c r="D16" s="182" t="n">
        <f aca="false">SUM(D8:D15)</f>
        <v>0</v>
      </c>
      <c r="E16" s="1"/>
      <c r="F16" s="183" t="s">
        <v>149</v>
      </c>
      <c r="G16" s="184" t="s">
        <v>150</v>
      </c>
      <c r="H16" s="185" t="s">
        <v>151</v>
      </c>
      <c r="I16" s="186" t="s">
        <v>142</v>
      </c>
      <c r="J16" s="176"/>
      <c r="K16" s="1"/>
      <c r="L16" s="1"/>
      <c r="M16" s="1"/>
      <c r="N16" s="182" t="n">
        <v>0</v>
      </c>
      <c r="O16" s="182" t="n">
        <f aca="false">SUM(O8:O14)</f>
        <v>0</v>
      </c>
      <c r="P16" s="182"/>
      <c r="Q16" s="1"/>
      <c r="R16" s="1"/>
      <c r="S16" s="165" t="n">
        <f aca="false">+S15+1</f>
        <v>37599</v>
      </c>
      <c r="T16" s="166" t="n">
        <f aca="false">'[17]LT-WFALLON'!$I$5</f>
        <v>0</v>
      </c>
      <c r="U16" s="166" t="n">
        <f aca="false">'[17]LT-WFALLON'!$I$41</f>
        <v>0</v>
      </c>
      <c r="V16" s="166" t="n">
        <f aca="false">'[17]LT-WFALLON'!$N$5+'[17]LT-WFALLON'!$N$41</f>
        <v>0</v>
      </c>
      <c r="W16" s="166" t="n">
        <f aca="false">'[17]LT-WFALLON'!$O$5+'[17]LT-WFALLON'!$O$41</f>
        <v>0</v>
      </c>
      <c r="X16" s="166" t="n">
        <f aca="false">'[17]LT-WFALLON'!$Q$5+'[17]LT-WFALLON'!$Q$41</f>
        <v>0</v>
      </c>
      <c r="Y16" s="166" t="n">
        <f aca="false">'[17]LT-WFALLON'!$F$5+'[17]LT-WFALLON'!$F$41</f>
        <v>0</v>
      </c>
      <c r="Z16" s="166" t="n">
        <f aca="false">'[17]LT-WFALLON'!$G$5+'[17]LT-WFALLON'!$G$41</f>
        <v>0</v>
      </c>
      <c r="AA16" s="166" t="n">
        <f aca="false">[18]Liq!$S$95</f>
        <v>0</v>
      </c>
      <c r="AB16" s="166"/>
      <c r="AC16" s="166"/>
      <c r="AD16" s="166" t="n">
        <f aca="false">[18]Liq!$D$95</f>
        <v>0</v>
      </c>
      <c r="AE16" s="166" t="n">
        <f aca="false">[18]Liq!$F$95</f>
        <v>0</v>
      </c>
      <c r="AF16" s="166" t="n">
        <f aca="false">'[18]Daily Change'!$C$1241</f>
        <v>0</v>
      </c>
      <c r="AG16" s="166" t="n">
        <f aca="false">'[18]Daily Change'!$D$1241</f>
        <v>0</v>
      </c>
      <c r="AH16" s="166" t="n">
        <f aca="false">'[18]Daily Change'!$C$1242</f>
        <v>0</v>
      </c>
      <c r="AI16" s="166" t="n">
        <f aca="false">'[18]Daily Change'!$D$1242</f>
        <v>0</v>
      </c>
      <c r="AJ16" s="166" t="n">
        <f aca="false">[18]Liq!$E$95</f>
        <v>0</v>
      </c>
    </row>
    <row r="17" customFormat="false" ht="12.75" hidden="false" customHeight="true" outlineLevel="0" collapsed="false">
      <c r="A17" s="1"/>
      <c r="D17" s="1"/>
      <c r="E17" s="1"/>
      <c r="F17" s="187"/>
      <c r="G17" s="188"/>
      <c r="H17" s="189"/>
      <c r="I17" s="190"/>
      <c r="J17" s="176"/>
      <c r="K17" s="1"/>
      <c r="L17" s="1"/>
      <c r="M17" s="1"/>
      <c r="N17" s="1"/>
      <c r="P17" s="1"/>
      <c r="Q17" s="1"/>
      <c r="R17" s="1"/>
      <c r="S17" s="165" t="n">
        <f aca="false">+S16+1</f>
        <v>37600</v>
      </c>
      <c r="T17" s="166" t="n">
        <f aca="false">'[19]LT-WFALLON'!$I$5</f>
        <v>0</v>
      </c>
      <c r="U17" s="166" t="n">
        <f aca="false">'[19]LT-WFALLON'!$I$41</f>
        <v>0</v>
      </c>
      <c r="V17" s="166" t="n">
        <f aca="false">'[19]LT-WFALLON'!$N$5+'[19]LT-WFALLON'!$N$41</f>
        <v>0</v>
      </c>
      <c r="W17" s="166" t="n">
        <f aca="false">'[19]LT-WFALLON'!$O$5+'[19]LT-WFALLON'!$O$41</f>
        <v>0</v>
      </c>
      <c r="X17" s="166" t="n">
        <f aca="false">'[19]LT-WFALLON'!$Q$5+'[19]LT-WFALLON'!$Q$41</f>
        <v>0</v>
      </c>
      <c r="Y17" s="166" t="n">
        <f aca="false">'[19]LT-WFALLON'!$F$5+'[19]LT-WFALLON'!$F$41</f>
        <v>0</v>
      </c>
      <c r="Z17" s="166" t="n">
        <f aca="false">'[19]LT-WFALLON'!$G$5+'[19]LT-WFALLON'!$G$41</f>
        <v>0</v>
      </c>
      <c r="AA17" s="166" t="n">
        <f aca="false">[20]Liq!$S$95</f>
        <v>0</v>
      </c>
      <c r="AB17" s="166"/>
      <c r="AC17" s="166"/>
      <c r="AD17" s="166" t="n">
        <f aca="false">[20]Liq!$D$95</f>
        <v>0</v>
      </c>
      <c r="AE17" s="166" t="n">
        <f aca="false">[20]Liq!$F$95</f>
        <v>0</v>
      </c>
      <c r="AF17" s="166" t="n">
        <f aca="false">'[20]Daily Change'!$C$1241</f>
        <v>0</v>
      </c>
      <c r="AG17" s="166" t="n">
        <f aca="false">'[20]Daily Change'!$D$1241</f>
        <v>0</v>
      </c>
      <c r="AH17" s="166" t="n">
        <f aca="false">'[20]Daily Change'!$C$1242</f>
        <v>0</v>
      </c>
      <c r="AI17" s="166" t="n">
        <f aca="false">'[20]Daily Change'!$D$1242</f>
        <v>0</v>
      </c>
      <c r="AJ17" s="166" t="n">
        <f aca="false">[20]Liq!$E$95</f>
        <v>0</v>
      </c>
    </row>
    <row r="18" customFormat="false" ht="12.75" hidden="false" customHeight="true" outlineLevel="0" collapsed="false">
      <c r="A18" s="148" t="s">
        <v>152</v>
      </c>
      <c r="D18" s="136"/>
      <c r="E18" s="1"/>
      <c r="F18" s="191" t="s">
        <v>153</v>
      </c>
      <c r="G18" s="192" t="n">
        <v>1</v>
      </c>
      <c r="H18" s="161" t="n">
        <f aca="false">VLOOKUP($B$5,$S$8:$AG$38,6,0)</f>
        <v>0</v>
      </c>
      <c r="I18" s="193" t="n">
        <f aca="false">H18*G18</f>
        <v>0</v>
      </c>
      <c r="J18" s="176"/>
      <c r="K18" s="1"/>
      <c r="L18" s="1"/>
      <c r="M18" s="1"/>
      <c r="Q18" s="1"/>
      <c r="R18" s="1"/>
      <c r="S18" s="165" t="n">
        <f aca="false">+S17+1</f>
        <v>37601</v>
      </c>
      <c r="T18" s="166" t="n">
        <f aca="false">'[21]LT-WFALLON'!$I$5</f>
        <v>0</v>
      </c>
      <c r="U18" s="166" t="n">
        <f aca="false">'[21]LT-WFALLON'!$I$41</f>
        <v>0</v>
      </c>
      <c r="V18" s="166" t="n">
        <f aca="false">'[21]LT-WFALLON'!$N$5+'[21]LT-WFALLON'!$N$41</f>
        <v>0</v>
      </c>
      <c r="W18" s="166" t="n">
        <f aca="false">'[21]LT-WFALLON'!$O$5+'[21]LT-WFALLON'!$O$41</f>
        <v>0</v>
      </c>
      <c r="X18" s="166" t="n">
        <f aca="false">'[21]LT-WFALLON'!$Q$5+'[21]LT-WFALLON'!$Q$41</f>
        <v>0</v>
      </c>
      <c r="Y18" s="166" t="n">
        <f aca="false">'[21]LT-WFALLON'!$F$5+'[21]LT-WFALLON'!$F$41</f>
        <v>0</v>
      </c>
      <c r="Z18" s="166" t="n">
        <f aca="false">'[21]LT-WFALLON'!$G$5+'[21]LT-WFALLON'!$G$41</f>
        <v>0</v>
      </c>
      <c r="AA18" s="166" t="n">
        <f aca="false">[22]Liq!$S$95</f>
        <v>0</v>
      </c>
      <c r="AB18" s="166"/>
      <c r="AC18" s="166"/>
      <c r="AD18" s="166" t="n">
        <f aca="false">[22]Liq!$D$95</f>
        <v>0</v>
      </c>
      <c r="AE18" s="166" t="n">
        <f aca="false">[22]Liq!$F$95</f>
        <v>0</v>
      </c>
      <c r="AF18" s="166" t="n">
        <f aca="false">'[22]Daily Change'!$C$1241</f>
        <v>0</v>
      </c>
      <c r="AG18" s="166" t="n">
        <f aca="false">'[22]Daily Change'!$D$1241</f>
        <v>0</v>
      </c>
      <c r="AH18" s="166" t="n">
        <f aca="false">'[22]Daily Change'!$C$1242</f>
        <v>0</v>
      </c>
      <c r="AI18" s="166" t="n">
        <f aca="false">'[22]Daily Change'!$D$1242</f>
        <v>0</v>
      </c>
      <c r="AJ18" s="166" t="n">
        <f aca="false">[22]Liq!$E$95</f>
        <v>0</v>
      </c>
    </row>
    <row r="19" customFormat="false" ht="12.75" hidden="false" customHeight="true" outlineLevel="0" collapsed="false">
      <c r="A19" s="1" t="s">
        <v>154</v>
      </c>
      <c r="D19" s="161" t="n">
        <f aca="false">VLOOKUP($B$5,$S$8:$AG$38,11,0)</f>
        <v>0</v>
      </c>
      <c r="E19" s="1"/>
      <c r="F19" s="194" t="s">
        <v>155</v>
      </c>
      <c r="G19" s="195" t="n">
        <v>8.57</v>
      </c>
      <c r="H19" s="196"/>
      <c r="I19" s="197" t="n">
        <f aca="false">H18*G19</f>
        <v>0</v>
      </c>
      <c r="J19" s="176"/>
      <c r="K19" s="1"/>
      <c r="L19" s="1"/>
      <c r="M19" s="1"/>
      <c r="N19" s="198" t="n">
        <v>0</v>
      </c>
      <c r="O19" s="199" t="n">
        <f aca="false">D24-P24</f>
        <v>0</v>
      </c>
      <c r="P19" s="164"/>
      <c r="Q19" s="1"/>
      <c r="R19" s="1"/>
      <c r="S19" s="165" t="n">
        <f aca="false">+S18+1</f>
        <v>37602</v>
      </c>
      <c r="T19" s="166" t="n">
        <f aca="false">'[23]LT-WFALLON'!$I$5</f>
        <v>0</v>
      </c>
      <c r="U19" s="166" t="n">
        <f aca="false">'[23]LT-WFALLON'!$I$41</f>
        <v>0</v>
      </c>
      <c r="V19" s="166" t="n">
        <f aca="false">'[23]LT-WFALLON'!$N$5+'[23]LT-WFALLON'!$N$41</f>
        <v>0</v>
      </c>
      <c r="W19" s="166" t="n">
        <f aca="false">'[23]LT-WFALLON'!$O$5+'[23]LT-WFALLON'!$O$41</f>
        <v>0</v>
      </c>
      <c r="X19" s="166" t="n">
        <f aca="false">'[23]LT-WFALLON'!$Q$5+'[23]LT-WFALLON'!$Q$41</f>
        <v>0</v>
      </c>
      <c r="Y19" s="166" t="n">
        <f aca="false">'[23]LT-WFALLON'!$F$5+'[23]LT-WFALLON'!$F$41</f>
        <v>0</v>
      </c>
      <c r="Z19" s="166" t="n">
        <f aca="false">'[23]LT-WFALLON'!$G$5+'[23]LT-WFALLON'!$G$41</f>
        <v>0</v>
      </c>
      <c r="AA19" s="166" t="n">
        <f aca="false">[24]Liq!$S$95</f>
        <v>0</v>
      </c>
      <c r="AB19" s="166"/>
      <c r="AC19" s="166"/>
      <c r="AD19" s="166" t="n">
        <f aca="false">[24]Liq!$D$95</f>
        <v>0</v>
      </c>
      <c r="AE19" s="166" t="n">
        <f aca="false">[24]Liq!$F$95</f>
        <v>0</v>
      </c>
      <c r="AF19" s="166" t="n">
        <f aca="false">'[24]Daily Change'!$C$1241</f>
        <v>0</v>
      </c>
      <c r="AG19" s="166" t="n">
        <f aca="false">'[24]Daily Change'!$D$1241</f>
        <v>0</v>
      </c>
      <c r="AH19" s="166" t="n">
        <f aca="false">'[24]Daily Change'!$C$1242</f>
        <v>0</v>
      </c>
      <c r="AI19" s="166" t="n">
        <f aca="false">'[24]Daily Change'!$D$1242</f>
        <v>0</v>
      </c>
      <c r="AJ19" s="166" t="n">
        <f aca="false">[24]Liq!$E$95</f>
        <v>0</v>
      </c>
    </row>
    <row r="20" customFormat="false" ht="12.75" hidden="false" customHeight="true" outlineLevel="0" collapsed="false">
      <c r="A20" s="49" t="s">
        <v>156</v>
      </c>
      <c r="D20" s="177" t="n">
        <v>0</v>
      </c>
      <c r="E20" s="1"/>
      <c r="F20" s="194"/>
      <c r="G20" s="200"/>
      <c r="H20" s="196"/>
      <c r="I20" s="197"/>
      <c r="J20" s="176"/>
      <c r="K20" s="1"/>
      <c r="L20" s="1"/>
      <c r="M20" s="1"/>
      <c r="N20" s="167" t="n">
        <v>0</v>
      </c>
      <c r="O20" s="167"/>
      <c r="P20" s="201"/>
      <c r="Q20" s="1"/>
      <c r="R20" s="1"/>
      <c r="S20" s="165" t="n">
        <f aca="false">+S19+1</f>
        <v>37603</v>
      </c>
      <c r="T20" s="166" t="n">
        <f aca="false">'[25]LT-WFALLON'!$I$5</f>
        <v>0</v>
      </c>
      <c r="U20" s="166" t="n">
        <f aca="false">'[25]LT-WFALLON'!$I$41</f>
        <v>0</v>
      </c>
      <c r="V20" s="166" t="n">
        <f aca="false">'[25]LT-WFALLON'!$N$5+'[25]LT-WFALLON'!$N$41</f>
        <v>0</v>
      </c>
      <c r="W20" s="166" t="n">
        <f aca="false">'[25]LT-WFALLON'!$O$5+'[25]LT-WFALLON'!$O$41</f>
        <v>0</v>
      </c>
      <c r="X20" s="166" t="n">
        <f aca="false">'[25]LT-WFALLON'!$Q$5+'[25]LT-WFALLON'!$Q$41</f>
        <v>0</v>
      </c>
      <c r="Y20" s="166" t="n">
        <f aca="false">'[25]LT-WFALLON'!$F$5+'[25]LT-WFALLON'!$F$41</f>
        <v>0</v>
      </c>
      <c r="Z20" s="166" t="n">
        <f aca="false">'[25]LT-WFALLON'!$G$5+'[25]LT-WFALLON'!$G$41</f>
        <v>0</v>
      </c>
      <c r="AA20" s="166" t="n">
        <f aca="false">[26]Liq!$S$95</f>
        <v>0</v>
      </c>
      <c r="AB20" s="166"/>
      <c r="AC20" s="166"/>
      <c r="AD20" s="166" t="n">
        <f aca="false">[26]Liq!$D$95</f>
        <v>0</v>
      </c>
      <c r="AE20" s="166" t="n">
        <f aca="false">[26]Liq!$F$95</f>
        <v>0</v>
      </c>
      <c r="AF20" s="166" t="n">
        <f aca="false">'[26]Daily Change'!$C$1241</f>
        <v>0</v>
      </c>
      <c r="AG20" s="166" t="n">
        <f aca="false">'[26]Daily Change'!$D$1241</f>
        <v>0</v>
      </c>
      <c r="AH20" s="166" t="n">
        <f aca="false">'[26]Daily Change'!$C$1242</f>
        <v>0</v>
      </c>
      <c r="AI20" s="166" t="n">
        <f aca="false">'[26]Daily Change'!$D$1242</f>
        <v>0</v>
      </c>
      <c r="AJ20" s="166" t="n">
        <f aca="false">[26]Liq!$E$95</f>
        <v>0</v>
      </c>
    </row>
    <row r="21" customFormat="false" ht="12.75" hidden="false" customHeight="true" outlineLevel="0" collapsed="false">
      <c r="A21" s="1"/>
      <c r="D21" s="202"/>
      <c r="E21" s="1"/>
      <c r="F21" s="191" t="s">
        <v>157</v>
      </c>
      <c r="G21" s="203"/>
      <c r="H21" s="161" t="n">
        <f aca="false">VLOOKUP($B$5,$S$8:$AG$38,4,0)</f>
        <v>0</v>
      </c>
      <c r="I21" s="193" t="n">
        <f aca="false">H21</f>
        <v>0</v>
      </c>
      <c r="J21" s="176"/>
      <c r="K21" s="1"/>
      <c r="L21" s="1"/>
      <c r="M21" s="1"/>
      <c r="N21" s="167"/>
      <c r="O21" s="167"/>
      <c r="P21" s="201"/>
      <c r="Q21" s="1"/>
      <c r="R21" s="1"/>
      <c r="S21" s="165" t="n">
        <f aca="false">+S20+1</f>
        <v>37604</v>
      </c>
      <c r="T21" s="166" t="n">
        <f aca="false">'[27]LT-WFALLON'!$I$5</f>
        <v>0</v>
      </c>
      <c r="U21" s="166" t="n">
        <f aca="false">'[27]LT-WFALLON'!$I$41</f>
        <v>0</v>
      </c>
      <c r="V21" s="166" t="n">
        <f aca="false">'[27]LT-WFALLON'!$N$5+'[27]LT-WFALLON'!$N$41</f>
        <v>0</v>
      </c>
      <c r="W21" s="166" t="n">
        <f aca="false">'[27]LT-WFALLON'!$O$5+'[27]LT-WFALLON'!$O$41</f>
        <v>0</v>
      </c>
      <c r="X21" s="166" t="n">
        <f aca="false">'[27]LT-WFALLON'!$Q$5+'[27]LT-WFALLON'!$Q$41</f>
        <v>0</v>
      </c>
      <c r="Y21" s="166" t="n">
        <f aca="false">'[27]LT-WFALLON'!$F$5+'[27]LT-WFALLON'!$F$41</f>
        <v>0</v>
      </c>
      <c r="Z21" s="166" t="n">
        <f aca="false">'[27]LT-WFALLON'!$G$5+'[27]LT-WFALLON'!$G$41</f>
        <v>0</v>
      </c>
      <c r="AA21" s="166" t="n">
        <f aca="false">[28]Liq!$S$95</f>
        <v>0</v>
      </c>
      <c r="AB21" s="166"/>
      <c r="AC21" s="166"/>
      <c r="AD21" s="166" t="n">
        <f aca="false">[28]Liq!$D$95</f>
        <v>0</v>
      </c>
      <c r="AE21" s="166" t="n">
        <f aca="false">[28]Liq!$F$95</f>
        <v>0</v>
      </c>
      <c r="AF21" s="166" t="n">
        <f aca="false">'[28]Daily Change'!$C$1241</f>
        <v>505927.598816051</v>
      </c>
      <c r="AG21" s="166" t="n">
        <f aca="false">'[28]Daily Change'!$D$1241</f>
        <v>521710.186552046</v>
      </c>
      <c r="AH21" s="166" t="n">
        <f aca="false">'[28]Daily Change'!$C$1242</f>
        <v>0</v>
      </c>
      <c r="AI21" s="166" t="n">
        <f aca="false">'[28]Daily Change'!$D$1242</f>
        <v>0</v>
      </c>
      <c r="AJ21" s="166" t="n">
        <f aca="false">[28]Liq!$E$95</f>
        <v>0</v>
      </c>
    </row>
    <row r="22" customFormat="false" ht="12.75" hidden="false" customHeight="true" outlineLevel="0" collapsed="false">
      <c r="D22" s="177"/>
      <c r="E22" s="1"/>
      <c r="F22" s="191" t="s">
        <v>158</v>
      </c>
      <c r="G22" s="203"/>
      <c r="H22" s="161" t="n">
        <f aca="false">VLOOKUP($B$5,$S$8:$AG$38,5,0)</f>
        <v>0</v>
      </c>
      <c r="I22" s="193" t="n">
        <f aca="false">H22</f>
        <v>0</v>
      </c>
      <c r="J22" s="176"/>
      <c r="K22" s="1"/>
      <c r="L22" s="1"/>
      <c r="M22" s="4"/>
      <c r="N22" s="167"/>
      <c r="O22" s="167"/>
      <c r="P22" s="201"/>
      <c r="Q22" s="1"/>
      <c r="R22" s="1"/>
      <c r="S22" s="165" t="n">
        <f aca="false">+S21+1</f>
        <v>37605</v>
      </c>
      <c r="T22" s="166" t="n">
        <f aca="false">'[29]LT-WFALLON'!$I$5</f>
        <v>0</v>
      </c>
      <c r="U22" s="166" t="n">
        <f aca="false">'[29]LT-WFALLON'!$I$41</f>
        <v>0</v>
      </c>
      <c r="V22" s="166" t="n">
        <f aca="false">'[29]LT-WFALLON'!$N$5+'[29]LT-WFALLON'!$N$41</f>
        <v>0</v>
      </c>
      <c r="W22" s="166" t="n">
        <f aca="false">'[29]LT-WFALLON'!$O$5+'[29]LT-WFALLON'!$O$41</f>
        <v>0</v>
      </c>
      <c r="X22" s="166" t="n">
        <f aca="false">'[29]LT-WFALLON'!$Q$5+'[29]LT-WFALLON'!$Q$41</f>
        <v>0</v>
      </c>
      <c r="Y22" s="166" t="n">
        <f aca="false">'[29]LT-WFALLON'!$F$5+'[29]LT-WFALLON'!$F$41</f>
        <v>0</v>
      </c>
      <c r="Z22" s="166" t="n">
        <f aca="false">'[29]LT-WFALLON'!$G$5+'[29]LT-WFALLON'!$G$41</f>
        <v>0</v>
      </c>
      <c r="AA22" s="166" t="n">
        <f aca="false">[30]Liq!$S$95</f>
        <v>0</v>
      </c>
      <c r="AB22" s="166"/>
      <c r="AC22" s="166"/>
      <c r="AD22" s="166" t="n">
        <f aca="false">[30]Liq!$D$95</f>
        <v>0</v>
      </c>
      <c r="AE22" s="166" t="n">
        <f aca="false">[30]Liq!$F$95</f>
        <v>0</v>
      </c>
      <c r="AF22" s="166" t="n">
        <f aca="false">'[30]Daily Change'!$C$1241</f>
        <v>505927.598816051</v>
      </c>
      <c r="AG22" s="166" t="n">
        <f aca="false">'[30]Daily Change'!$D$1241</f>
        <v>521710.186552046</v>
      </c>
      <c r="AH22" s="166" t="n">
        <f aca="false">'[30]Daily Change'!$C$1242</f>
        <v>0</v>
      </c>
      <c r="AI22" s="166" t="n">
        <f aca="false">'[30]Daily Change'!$D$1242</f>
        <v>0</v>
      </c>
      <c r="AJ22" s="166" t="n">
        <f aca="false">[30]Liq!$E$95</f>
        <v>0</v>
      </c>
    </row>
    <row r="23" customFormat="false" ht="12.75" hidden="false" customHeight="true" outlineLevel="0" collapsed="false">
      <c r="D23" s="204"/>
      <c r="E23" s="1"/>
      <c r="F23" s="205" t="s">
        <v>159</v>
      </c>
      <c r="G23" s="206"/>
      <c r="H23" s="207"/>
      <c r="I23" s="208" t="n">
        <f aca="false">SUM(I21:I22)</f>
        <v>0</v>
      </c>
      <c r="J23" s="176"/>
      <c r="K23" s="1"/>
      <c r="L23" s="1"/>
      <c r="M23" s="4"/>
      <c r="N23" s="167"/>
      <c r="O23" s="167"/>
      <c r="P23" s="201"/>
      <c r="Q23" s="1"/>
      <c r="R23" s="1"/>
      <c r="S23" s="165" t="n">
        <f aca="false">+S22+1</f>
        <v>37606</v>
      </c>
      <c r="T23" s="166" t="n">
        <f aca="false">'[31]LT-WFALLON'!$I$5</f>
        <v>0</v>
      </c>
      <c r="U23" s="166" t="n">
        <f aca="false">'[31]LT-WFALLON'!$I$41</f>
        <v>0</v>
      </c>
      <c r="V23" s="166" t="n">
        <f aca="false">'[31]LT-WFALLON'!$N$5+'[31]LT-WFALLON'!$N$41</f>
        <v>0</v>
      </c>
      <c r="W23" s="166" t="n">
        <f aca="false">'[31]LT-WFALLON'!$O$5+'[31]LT-WFALLON'!$O$41</f>
        <v>0</v>
      </c>
      <c r="X23" s="166" t="n">
        <f aca="false">'[31]LT-WFALLON'!$Q$5+'[31]LT-WFALLON'!$Q$41</f>
        <v>0</v>
      </c>
      <c r="Y23" s="166" t="n">
        <f aca="false">'[31]LT-WFALLON'!$F$5+'[31]LT-WFALLON'!$F$41</f>
        <v>0</v>
      </c>
      <c r="Z23" s="166" t="n">
        <f aca="false">'[31]LT-WFALLON'!$G$5+'[31]LT-WFALLON'!$G$41</f>
        <v>0</v>
      </c>
      <c r="AA23" s="166" t="n">
        <f aca="false">[32]Liq!$S$95</f>
        <v>0</v>
      </c>
      <c r="AB23" s="166"/>
      <c r="AC23" s="166"/>
      <c r="AD23" s="166" t="n">
        <f aca="false">[32]Liq!$D$95</f>
        <v>0</v>
      </c>
      <c r="AE23" s="166" t="n">
        <f aca="false">[32]Liq!$F$95</f>
        <v>0</v>
      </c>
      <c r="AF23" s="166" t="n">
        <f aca="false">'[32]Daily Change'!$C$1241</f>
        <v>0</v>
      </c>
      <c r="AG23" s="166" t="n">
        <f aca="false">'[32]Daily Change'!$D$1241</f>
        <v>0</v>
      </c>
      <c r="AH23" s="166" t="n">
        <f aca="false">'[32]Daily Change'!$C$1242</f>
        <v>0</v>
      </c>
      <c r="AI23" s="166" t="n">
        <f aca="false">'[32]Daily Change'!$D$1242</f>
        <v>0</v>
      </c>
      <c r="AJ23" s="166" t="n">
        <f aca="false">[32]Liq!$E$95</f>
        <v>0</v>
      </c>
    </row>
    <row r="24" customFormat="false" ht="12.75" hidden="false" customHeight="true" outlineLevel="0" collapsed="false">
      <c r="A24" s="155" t="s">
        <v>160</v>
      </c>
      <c r="D24" s="209" t="n">
        <f aca="false">SUM(D19:D22)</f>
        <v>0</v>
      </c>
      <c r="E24" s="1"/>
      <c r="F24" s="210" t="s">
        <v>161</v>
      </c>
      <c r="G24" s="211"/>
      <c r="H24" s="212"/>
      <c r="I24" s="190"/>
      <c r="J24" s="1"/>
      <c r="K24" s="1"/>
      <c r="L24" s="1"/>
      <c r="M24" s="1"/>
      <c r="N24" s="209" t="n">
        <v>0</v>
      </c>
      <c r="O24" s="209" t="n">
        <f aca="false">SUM(O19:O22)</f>
        <v>0</v>
      </c>
      <c r="P24" s="209"/>
      <c r="Q24" s="1"/>
      <c r="R24" s="1"/>
      <c r="S24" s="165" t="n">
        <f aca="false">+S23+1</f>
        <v>37607</v>
      </c>
      <c r="T24" s="166" t="n">
        <f aca="false">'[33]LT-WFALLON'!$I$5</f>
        <v>0</v>
      </c>
      <c r="U24" s="166" t="n">
        <f aca="false">'[33]LT-WFALLON'!$I$41</f>
        <v>0</v>
      </c>
      <c r="V24" s="166" t="n">
        <f aca="false">'[33]LT-WFALLON'!$N$5+'[33]LT-WFALLON'!$N$41</f>
        <v>0</v>
      </c>
      <c r="W24" s="166" t="n">
        <f aca="false">'[33]LT-WFALLON'!$O$5+'[33]LT-WFALLON'!$O$41</f>
        <v>0</v>
      </c>
      <c r="X24" s="166" t="n">
        <f aca="false">'[33]LT-WFALLON'!$Q$5+'[33]LT-WFALLON'!$Q$41</f>
        <v>0</v>
      </c>
      <c r="Y24" s="166" t="n">
        <f aca="false">'[33]LT-WFALLON'!$F$5+'[33]LT-WFALLON'!$F$41</f>
        <v>0</v>
      </c>
      <c r="Z24" s="166" t="n">
        <f aca="false">'[33]LT-WFALLON'!$G$5+'[33]LT-WFALLON'!$G$41</f>
        <v>0</v>
      </c>
      <c r="AA24" s="166" t="n">
        <f aca="false">[34]Liq!$S$95</f>
        <v>0</v>
      </c>
      <c r="AB24" s="166"/>
      <c r="AC24" s="166"/>
      <c r="AD24" s="166" t="n">
        <f aca="false">[34]Liq!$D$95</f>
        <v>0</v>
      </c>
      <c r="AE24" s="166" t="n">
        <f aca="false">[34]Liq!$F$95</f>
        <v>0</v>
      </c>
      <c r="AF24" s="166" t="n">
        <f aca="false">'[34]Daily Change'!$C$1241</f>
        <v>0</v>
      </c>
      <c r="AG24" s="166" t="n">
        <f aca="false">'[34]Daily Change'!$D$1241</f>
        <v>0</v>
      </c>
      <c r="AH24" s="166" t="n">
        <f aca="false">'[34]Daily Change'!$C$1242</f>
        <v>0</v>
      </c>
      <c r="AI24" s="166" t="n">
        <f aca="false">'[34]Daily Change'!$D$1242</f>
        <v>0</v>
      </c>
      <c r="AJ24" s="166" t="n">
        <f aca="false">[34]Liq!$E$95</f>
        <v>0</v>
      </c>
    </row>
    <row r="25" customFormat="false" ht="12.75" hidden="false" customHeight="true" outlineLevel="0" collapsed="false">
      <c r="A25" s="1"/>
      <c r="D25" s="70"/>
      <c r="E25" s="1"/>
      <c r="F25" s="194" t="s">
        <v>157</v>
      </c>
      <c r="G25" s="9"/>
      <c r="H25" s="9"/>
      <c r="I25" s="193" t="n">
        <v>0</v>
      </c>
      <c r="J25" s="1"/>
      <c r="K25" s="1"/>
      <c r="L25" s="1"/>
      <c r="M25" s="1"/>
      <c r="N25" s="213"/>
      <c r="O25" s="213"/>
      <c r="P25" s="213"/>
      <c r="Q25" s="1"/>
      <c r="R25" s="1"/>
      <c r="S25" s="165" t="n">
        <f aca="false">+S24+1</f>
        <v>37608</v>
      </c>
      <c r="T25" s="166" t="n">
        <f aca="false">'[35]LT-WFALLON'!$I$5</f>
        <v>0</v>
      </c>
      <c r="U25" s="166" t="n">
        <f aca="false">'[35]LT-WFALLON'!$I$41</f>
        <v>0</v>
      </c>
      <c r="V25" s="166" t="n">
        <f aca="false">'[35]LT-WFALLON'!$N$5+'[35]LT-WFALLON'!$N$41</f>
        <v>0</v>
      </c>
      <c r="W25" s="166" t="n">
        <f aca="false">'[35]LT-WFALLON'!$O$5+'[35]LT-WFALLON'!$O$41</f>
        <v>0</v>
      </c>
      <c r="X25" s="166" t="n">
        <f aca="false">'[35]LT-WFALLON'!$Q$5+'[35]LT-WFALLON'!$Q$41</f>
        <v>0</v>
      </c>
      <c r="Y25" s="166" t="n">
        <f aca="false">'[35]LT-WFALLON'!$F$5+'[35]LT-WFALLON'!$F$41</f>
        <v>0</v>
      </c>
      <c r="Z25" s="166" t="n">
        <f aca="false">'[35]LT-WFALLON'!$G$5+'[35]LT-WFALLON'!$G$41</f>
        <v>0</v>
      </c>
      <c r="AA25" s="166" t="n">
        <f aca="false">[36]Liq!$S$95</f>
        <v>0</v>
      </c>
      <c r="AB25" s="166"/>
      <c r="AC25" s="166"/>
      <c r="AD25" s="166" t="n">
        <f aca="false">[36]Liq!$D$95</f>
        <v>0</v>
      </c>
      <c r="AE25" s="166" t="n">
        <f aca="false">[36]Liq!$F$95</f>
        <v>0</v>
      </c>
      <c r="AF25" s="166" t="n">
        <f aca="false">'[36]Daily Change'!$C$1241</f>
        <v>0</v>
      </c>
      <c r="AG25" s="166" t="n">
        <f aca="false">'[36]Daily Change'!$D$1241</f>
        <v>0</v>
      </c>
      <c r="AH25" s="166" t="n">
        <f aca="false">'[36]Daily Change'!$C$1242</f>
        <v>0</v>
      </c>
      <c r="AI25" s="166" t="n">
        <f aca="false">'[36]Daily Change'!$D$1242</f>
        <v>0</v>
      </c>
      <c r="AJ25" s="166" t="n">
        <f aca="false">[36]Liq!$E$95</f>
        <v>0</v>
      </c>
      <c r="AK25" s="70"/>
    </row>
    <row r="26" customFormat="false" ht="12.75" hidden="false" customHeight="true" outlineLevel="0" collapsed="false">
      <c r="E26" s="1"/>
      <c r="F26" s="194" t="s">
        <v>158</v>
      </c>
      <c r="G26" s="9"/>
      <c r="H26" s="9"/>
      <c r="I26" s="193" t="n">
        <v>0</v>
      </c>
      <c r="J26" s="1"/>
      <c r="K26" s="1"/>
      <c r="L26" s="1"/>
      <c r="M26" s="1"/>
      <c r="Q26" s="1"/>
      <c r="R26" s="9"/>
      <c r="S26" s="165" t="n">
        <f aca="false">+S25+1</f>
        <v>37609</v>
      </c>
      <c r="T26" s="166" t="n">
        <f aca="false">'[37]LT-WFALLON'!$I$5</f>
        <v>0</v>
      </c>
      <c r="U26" s="166" t="n">
        <f aca="false">'[37]LT-WFALLON'!$I$41</f>
        <v>0</v>
      </c>
      <c r="V26" s="166" t="n">
        <f aca="false">'[37]LT-WFALLON'!$N$5+'[37]LT-WFALLON'!$N$41</f>
        <v>0</v>
      </c>
      <c r="W26" s="166" t="n">
        <f aca="false">'[37]LT-WFALLON'!$O$5+'[37]LT-WFALLON'!$O$41</f>
        <v>0</v>
      </c>
      <c r="X26" s="166" t="n">
        <f aca="false">'[37]LT-WFALLON'!$Q$5+'[37]LT-WFALLON'!$Q$41</f>
        <v>0</v>
      </c>
      <c r="Y26" s="166" t="n">
        <f aca="false">'[37]LT-WFALLON'!$F$5+'[37]LT-WFALLON'!$F$41</f>
        <v>0</v>
      </c>
      <c r="Z26" s="166" t="n">
        <f aca="false">'[37]LT-WFALLON'!$G$5+'[37]LT-WFALLON'!$G$41</f>
        <v>0</v>
      </c>
      <c r="AA26" s="166" t="n">
        <f aca="false">[38]Liq!$S$95</f>
        <v>0</v>
      </c>
      <c r="AB26" s="166"/>
      <c r="AC26" s="166"/>
      <c r="AD26" s="166" t="n">
        <f aca="false">[38]Liq!$D$95</f>
        <v>0</v>
      </c>
      <c r="AE26" s="166" t="n">
        <f aca="false">[38]Liq!$F$95</f>
        <v>0</v>
      </c>
      <c r="AF26" s="166" t="n">
        <f aca="false">'[38]Daily Change'!$C$1241</f>
        <v>0</v>
      </c>
      <c r="AG26" s="166" t="n">
        <f aca="false">'[38]Daily Change'!$D$1241</f>
        <v>0</v>
      </c>
      <c r="AH26" s="166" t="n">
        <f aca="false">'[38]Daily Change'!$C$1242</f>
        <v>0</v>
      </c>
      <c r="AI26" s="166" t="n">
        <f aca="false">'[38]Daily Change'!$D$1242</f>
        <v>0</v>
      </c>
      <c r="AJ26" s="166" t="n">
        <f aca="false">[38]Liq!$E$95</f>
        <v>0</v>
      </c>
      <c r="AK26" s="70"/>
    </row>
    <row r="27" customFormat="false" ht="12.75" hidden="false" customHeight="true" outlineLevel="0" collapsed="false">
      <c r="A27" s="148" t="s">
        <v>162</v>
      </c>
      <c r="D27" s="70"/>
      <c r="E27" s="1"/>
      <c r="F27" s="214" t="s">
        <v>159</v>
      </c>
      <c r="G27" s="9"/>
      <c r="H27" s="9"/>
      <c r="I27" s="193" t="n">
        <v>0</v>
      </c>
      <c r="J27" s="1"/>
      <c r="K27" s="1"/>
      <c r="L27" s="1"/>
      <c r="M27" s="1"/>
      <c r="N27" s="70"/>
      <c r="O27" s="70"/>
      <c r="P27" s="70"/>
      <c r="Q27" s="1"/>
      <c r="R27" s="9"/>
      <c r="S27" s="165" t="n">
        <f aca="false">+S26+1</f>
        <v>37610</v>
      </c>
      <c r="T27" s="166" t="n">
        <f aca="false">'[39]LT-WFALLON'!$I$5</f>
        <v>0</v>
      </c>
      <c r="U27" s="166" t="n">
        <f aca="false">'[39]LT-WFALLON'!$I$41</f>
        <v>0</v>
      </c>
      <c r="V27" s="166" t="n">
        <f aca="false">'[39]LT-WFALLON'!$N$5+'[39]LT-WFALLON'!$N$41</f>
        <v>0</v>
      </c>
      <c r="W27" s="166" t="n">
        <f aca="false">'[39]LT-WFALLON'!$O$5+'[39]LT-WFALLON'!$O$41</f>
        <v>0</v>
      </c>
      <c r="X27" s="166" t="n">
        <f aca="false">'[39]LT-WFALLON'!$Q$5+'[39]LT-WFALLON'!$Q$41</f>
        <v>0</v>
      </c>
      <c r="Y27" s="166" t="n">
        <f aca="false">'[39]LT-WFALLON'!$F$5+'[39]LT-WFALLON'!$F$41</f>
        <v>0</v>
      </c>
      <c r="Z27" s="166" t="n">
        <f aca="false">'[39]LT-WFALLON'!$G$5+'[39]LT-WFALLON'!$G$41</f>
        <v>0</v>
      </c>
      <c r="AA27" s="166" t="n">
        <f aca="false">[40]Liq!$S$95</f>
        <v>0</v>
      </c>
      <c r="AB27" s="166"/>
      <c r="AC27" s="166"/>
      <c r="AD27" s="166" t="n">
        <f aca="false">[40]Liq!$D$95</f>
        <v>0</v>
      </c>
      <c r="AE27" s="166" t="n">
        <f aca="false">[40]Liq!$F$95</f>
        <v>0</v>
      </c>
      <c r="AF27" s="166" t="n">
        <f aca="false">'[40]Daily Change'!$C$1241</f>
        <v>0</v>
      </c>
      <c r="AG27" s="166" t="n">
        <f aca="false">'[40]Daily Change'!$D$1241</f>
        <v>0</v>
      </c>
      <c r="AH27" s="166" t="n">
        <f aca="false">'[40]Daily Change'!$C$1242</f>
        <v>0</v>
      </c>
      <c r="AI27" s="166" t="n">
        <f aca="false">'[40]Daily Change'!$D$1242</f>
        <v>0</v>
      </c>
      <c r="AJ27" s="166" t="n">
        <f aca="false">[40]Liq!$E$95</f>
        <v>0</v>
      </c>
      <c r="AK27" s="70"/>
    </row>
    <row r="28" customFormat="false" ht="12.75" hidden="false" customHeight="true" outlineLevel="0" collapsed="false">
      <c r="A28" s="49" t="s">
        <v>163</v>
      </c>
      <c r="D28" s="164" t="n">
        <f aca="false">N38</f>
        <v>0</v>
      </c>
      <c r="E28" s="1"/>
      <c r="F28" s="194"/>
      <c r="G28" s="215"/>
      <c r="H28" s="9"/>
      <c r="I28" s="216"/>
      <c r="J28" s="1"/>
      <c r="K28" s="1"/>
      <c r="L28" s="1"/>
      <c r="M28" s="1"/>
      <c r="N28" s="164" t="n">
        <v>0</v>
      </c>
      <c r="O28" s="164" t="n">
        <f aca="false">D38-P38</f>
        <v>0</v>
      </c>
      <c r="P28" s="164"/>
      <c r="Q28" s="1"/>
      <c r="R28" s="70"/>
      <c r="S28" s="165" t="n">
        <f aca="false">+S27+1</f>
        <v>37611</v>
      </c>
      <c r="T28" s="166" t="n">
        <f aca="false">'[41]LT-WFALLON'!$I$5</f>
        <v>0</v>
      </c>
      <c r="U28" s="166" t="n">
        <f aca="false">'[41]LT-WFALLON'!$I$41</f>
        <v>0</v>
      </c>
      <c r="V28" s="166" t="n">
        <f aca="false">'[41]LT-WFALLON'!$N$5+'[41]LT-WFALLON'!$N$41</f>
        <v>0</v>
      </c>
      <c r="W28" s="166" t="n">
        <f aca="false">'[41]LT-WFALLON'!$O$5+'[41]LT-WFALLON'!$O$41</f>
        <v>0</v>
      </c>
      <c r="X28" s="166" t="n">
        <f aca="false">'[41]LT-WFALLON'!$Q$5+'[41]LT-WFALLON'!$Q$41</f>
        <v>0</v>
      </c>
      <c r="Y28" s="166" t="n">
        <f aca="false">'[41]LT-WFALLON'!$F$5+'[41]LT-WFALLON'!$F$41</f>
        <v>0</v>
      </c>
      <c r="Z28" s="166" t="n">
        <f aca="false">'[41]LT-WFALLON'!$G$5+'[41]LT-WFALLON'!$G$41</f>
        <v>0</v>
      </c>
      <c r="AA28" s="166" t="n">
        <f aca="false">[42]Liq!$S$95</f>
        <v>0</v>
      </c>
      <c r="AB28" s="166"/>
      <c r="AC28" s="166"/>
      <c r="AD28" s="166" t="n">
        <f aca="false">[42]Liq!$D$95</f>
        <v>0</v>
      </c>
      <c r="AE28" s="166" t="n">
        <f aca="false">[42]Liq!$F$95</f>
        <v>0</v>
      </c>
      <c r="AF28" s="166" t="n">
        <f aca="false">'[42]Daily Change'!$C$1241</f>
        <v>505927.598816051</v>
      </c>
      <c r="AG28" s="166" t="n">
        <f aca="false">'[42]Daily Change'!$D$1241</f>
        <v>521710.186552046</v>
      </c>
      <c r="AH28" s="166" t="n">
        <f aca="false">'[42]Daily Change'!$C$1242</f>
        <v>0</v>
      </c>
      <c r="AI28" s="166" t="n">
        <f aca="false">'[42]Daily Change'!$D$1242</f>
        <v>0</v>
      </c>
      <c r="AJ28" s="166" t="n">
        <f aca="false">[42]Liq!$E$95</f>
        <v>0</v>
      </c>
      <c r="AK28" s="70"/>
    </row>
    <row r="29" customFormat="false" ht="12.75" hidden="false" customHeight="true" outlineLevel="0" collapsed="false">
      <c r="A29" s="49" t="s">
        <v>164</v>
      </c>
      <c r="D29" s="167" t="n">
        <f aca="false">E173+G173+C178+C179</f>
        <v>0</v>
      </c>
      <c r="E29" s="1"/>
      <c r="F29" s="217" t="s">
        <v>165</v>
      </c>
      <c r="G29" s="218"/>
      <c r="H29" s="219"/>
      <c r="I29" s="220" t="n">
        <f aca="false">I23-I27</f>
        <v>0</v>
      </c>
      <c r="J29" s="70"/>
      <c r="K29" s="1"/>
      <c r="L29" s="1"/>
      <c r="M29" s="1"/>
      <c r="N29" s="167" t="n">
        <v>0</v>
      </c>
      <c r="O29" s="221"/>
      <c r="P29" s="167"/>
      <c r="Q29" s="1"/>
      <c r="R29" s="9"/>
      <c r="S29" s="165" t="n">
        <f aca="false">+S28+1</f>
        <v>37612</v>
      </c>
      <c r="T29" s="166" t="n">
        <f aca="false">'[43]LT-WFALLON'!$I$5</f>
        <v>0</v>
      </c>
      <c r="U29" s="166" t="n">
        <f aca="false">'[43]LT-WFALLON'!$I$41</f>
        <v>0</v>
      </c>
      <c r="V29" s="166" t="n">
        <f aca="false">'[43]LT-WFALLON'!$N$5+'[43]LT-WFALLON'!$N$41</f>
        <v>0</v>
      </c>
      <c r="W29" s="166" t="n">
        <f aca="false">'[43]LT-WFALLON'!$O$5+'[43]LT-WFALLON'!$O$41</f>
        <v>0</v>
      </c>
      <c r="X29" s="166" t="n">
        <f aca="false">'[43]LT-WFALLON'!$Q$5+'[43]LT-WFALLON'!$Q$41</f>
        <v>0</v>
      </c>
      <c r="Y29" s="166" t="n">
        <f aca="false">'[43]LT-WFALLON'!$F$5+'[43]LT-WFALLON'!$F$41</f>
        <v>0</v>
      </c>
      <c r="Z29" s="166" t="n">
        <f aca="false">'[43]LT-WFALLON'!$G$5+'[43]LT-WFALLON'!$G$41</f>
        <v>0</v>
      </c>
      <c r="AA29" s="166" t="n">
        <f aca="false">[44]Liq!$S$95</f>
        <v>0</v>
      </c>
      <c r="AB29" s="166"/>
      <c r="AC29" s="166"/>
      <c r="AD29" s="166" t="n">
        <f aca="false">[44]Liq!$D$95</f>
        <v>0</v>
      </c>
      <c r="AE29" s="166" t="n">
        <f aca="false">[44]Liq!$F$95</f>
        <v>0</v>
      </c>
      <c r="AF29" s="166" t="n">
        <f aca="false">'[44]Daily Change'!$C$1241</f>
        <v>505927.598816051</v>
      </c>
      <c r="AG29" s="166" t="n">
        <f aca="false">'[44]Daily Change'!$D$1241</f>
        <v>521710.186552046</v>
      </c>
      <c r="AH29" s="166" t="n">
        <f aca="false">'[44]Daily Change'!$C$1242</f>
        <v>0</v>
      </c>
      <c r="AI29" s="166" t="n">
        <f aca="false">'[44]Daily Change'!$D$1242</f>
        <v>0</v>
      </c>
      <c r="AJ29" s="166" t="n">
        <f aca="false">[44]Liq!$E$95</f>
        <v>0</v>
      </c>
      <c r="AK29" s="70"/>
    </row>
    <row r="30" customFormat="false" ht="12.75" hidden="false" customHeight="true" outlineLevel="0" collapsed="false">
      <c r="A30" s="1" t="s">
        <v>166</v>
      </c>
      <c r="D30" s="167" t="n">
        <f aca="false">C173</f>
        <v>0</v>
      </c>
      <c r="E30" s="1"/>
      <c r="F30" s="1"/>
      <c r="G30" s="1"/>
      <c r="H30" s="1"/>
      <c r="I30" s="1"/>
      <c r="J30" s="70"/>
      <c r="K30" s="1"/>
      <c r="L30" s="1"/>
      <c r="M30" s="1"/>
      <c r="N30" s="167" t="n">
        <v>0</v>
      </c>
      <c r="O30" s="221"/>
      <c r="P30" s="167"/>
      <c r="Q30" s="1"/>
      <c r="R30" s="9"/>
      <c r="S30" s="165" t="n">
        <f aca="false">+S29+1</f>
        <v>37613</v>
      </c>
      <c r="T30" s="166" t="n">
        <f aca="false">'[45]LT-WFALLON'!$I$5</f>
        <v>0</v>
      </c>
      <c r="U30" s="166" t="n">
        <f aca="false">'[45]LT-WFALLON'!$I$41</f>
        <v>0</v>
      </c>
      <c r="V30" s="166" t="n">
        <f aca="false">'[45]LT-WFALLON'!$N$5+'[45]LT-WFALLON'!$N$41</f>
        <v>0</v>
      </c>
      <c r="W30" s="166" t="n">
        <f aca="false">'[45]LT-WFALLON'!$O$5+'[45]LT-WFALLON'!$O$41</f>
        <v>0</v>
      </c>
      <c r="X30" s="166" t="n">
        <f aca="false">'[45]LT-WFALLON'!$Q$5+'[45]LT-WFALLON'!$Q$41</f>
        <v>0</v>
      </c>
      <c r="Y30" s="166" t="n">
        <f aca="false">'[45]LT-WFALLON'!$F$5+'[45]LT-WFALLON'!$F$41</f>
        <v>0</v>
      </c>
      <c r="Z30" s="166" t="n">
        <f aca="false">'[45]LT-WFALLON'!$G$5+'[45]LT-WFALLON'!$G$41</f>
        <v>0</v>
      </c>
      <c r="AA30" s="166" t="n">
        <f aca="false">[46]Liq!$S$95</f>
        <v>0</v>
      </c>
      <c r="AB30" s="166"/>
      <c r="AC30" s="166"/>
      <c r="AD30" s="166" t="n">
        <f aca="false">[46]Liq!$D$95</f>
        <v>0</v>
      </c>
      <c r="AE30" s="166" t="n">
        <f aca="false">[46]Liq!$F$95</f>
        <v>0</v>
      </c>
      <c r="AF30" s="166" t="n">
        <f aca="false">'[46]Daily Change'!$C$1241</f>
        <v>0</v>
      </c>
      <c r="AG30" s="166" t="n">
        <f aca="false">'[46]Daily Change'!$D$1241</f>
        <v>0</v>
      </c>
      <c r="AH30" s="166" t="n">
        <f aca="false">'[46]Daily Change'!$C$1242</f>
        <v>0</v>
      </c>
      <c r="AI30" s="166" t="n">
        <f aca="false">'[46]Daily Change'!$D$1242</f>
        <v>0</v>
      </c>
      <c r="AJ30" s="166" t="n">
        <f aca="false">[46]Liq!$E$95</f>
        <v>0</v>
      </c>
      <c r="AK30" s="70"/>
    </row>
    <row r="31" customFormat="false" ht="12.75" hidden="false" customHeight="true" outlineLevel="0" collapsed="false">
      <c r="A31" s="222" t="s">
        <v>167</v>
      </c>
      <c r="B31" s="223"/>
      <c r="C31" s="223"/>
      <c r="D31" s="224" t="n">
        <f aca="false">D173</f>
        <v>0</v>
      </c>
      <c r="E31" s="1"/>
      <c r="F31" s="1"/>
      <c r="G31" s="1"/>
      <c r="H31" s="1"/>
      <c r="I31" s="1"/>
      <c r="J31" s="70"/>
      <c r="K31" s="1"/>
      <c r="L31" s="1"/>
      <c r="M31" s="1"/>
      <c r="N31" s="167" t="n">
        <v>0</v>
      </c>
      <c r="O31" s="221"/>
      <c r="P31" s="167"/>
      <c r="Q31" s="1"/>
      <c r="R31" s="70"/>
      <c r="S31" s="165" t="n">
        <f aca="false">+S30+1</f>
        <v>37614</v>
      </c>
      <c r="T31" s="166" t="n">
        <f aca="false">'[47]LT-WFALLON'!$I$5</f>
        <v>0</v>
      </c>
      <c r="U31" s="166" t="n">
        <f aca="false">'[47]LT-WFALLON'!$I$41</f>
        <v>0</v>
      </c>
      <c r="V31" s="166" t="n">
        <f aca="false">'[47]LT-WFALLON'!$N$5+'[47]LT-WFALLON'!$N$41</f>
        <v>0</v>
      </c>
      <c r="W31" s="166" t="n">
        <f aca="false">'[47]LT-WFALLON'!$O$5+'[47]LT-WFALLON'!$O$41</f>
        <v>0</v>
      </c>
      <c r="X31" s="166" t="n">
        <f aca="false">'[47]LT-WFALLON'!$Q$5+'[47]LT-WFALLON'!$Q$41</f>
        <v>0</v>
      </c>
      <c r="Y31" s="166" t="n">
        <f aca="false">'[47]LT-WFALLON'!$F$5+'[47]LT-WFALLON'!$F$41</f>
        <v>0</v>
      </c>
      <c r="Z31" s="166" t="n">
        <f aca="false">'[47]LT-WFALLON'!$G$5+'[47]LT-WFALLON'!$G$41</f>
        <v>0</v>
      </c>
      <c r="AA31" s="166" t="n">
        <f aca="false">[48]Liq!$S$95</f>
        <v>0</v>
      </c>
      <c r="AB31" s="166"/>
      <c r="AC31" s="166"/>
      <c r="AD31" s="166" t="n">
        <f aca="false">[48]Liq!$D$95</f>
        <v>0</v>
      </c>
      <c r="AE31" s="166" t="n">
        <f aca="false">[48]Liq!$F$95</f>
        <v>0</v>
      </c>
      <c r="AF31" s="166" t="n">
        <f aca="false">'[48]Daily Change'!$C$1241</f>
        <v>0</v>
      </c>
      <c r="AG31" s="166" t="n">
        <f aca="false">'[48]Daily Change'!$D$1241</f>
        <v>0</v>
      </c>
      <c r="AH31" s="166" t="n">
        <f aca="false">'[48]Daily Change'!$C$1242</f>
        <v>0</v>
      </c>
      <c r="AI31" s="166" t="n">
        <f aca="false">'[48]Daily Change'!$D$1242</f>
        <v>0</v>
      </c>
      <c r="AJ31" s="166" t="n">
        <f aca="false">[48]Liq!$E$95</f>
        <v>0</v>
      </c>
      <c r="AK31" s="70"/>
    </row>
    <row r="32" customFormat="false" ht="12.75" hidden="false" customHeight="true" outlineLevel="0" collapsed="false">
      <c r="A32" s="222" t="s">
        <v>168</v>
      </c>
      <c r="B32" s="223"/>
      <c r="C32" s="223"/>
      <c r="D32" s="224" t="n">
        <f aca="false">F173</f>
        <v>0</v>
      </c>
      <c r="E32" s="1"/>
      <c r="F32" s="140"/>
      <c r="G32" s="225"/>
      <c r="H32" s="225"/>
      <c r="I32" s="225"/>
      <c r="J32" s="225"/>
      <c r="K32" s="225"/>
      <c r="L32" s="226"/>
      <c r="M32" s="1"/>
      <c r="N32" s="167" t="n">
        <v>0</v>
      </c>
      <c r="O32" s="221"/>
      <c r="P32" s="167"/>
      <c r="Q32" s="1"/>
      <c r="R32" s="70"/>
      <c r="S32" s="165" t="n">
        <f aca="false">+S31+1</f>
        <v>37615</v>
      </c>
      <c r="T32" s="166" t="n">
        <f aca="false">'[49]LT-WFALLON'!$I$5</f>
        <v>0</v>
      </c>
      <c r="U32" s="166" t="n">
        <f aca="false">'[49]LT-WFALLON'!$I$41</f>
        <v>0</v>
      </c>
      <c r="V32" s="166" t="n">
        <f aca="false">'[49]LT-WFALLON'!$N$5+'[49]LT-WFALLON'!$N$41</f>
        <v>0</v>
      </c>
      <c r="W32" s="166" t="n">
        <f aca="false">'[49]LT-WFALLON'!$O$5+'[49]LT-WFALLON'!$O$41</f>
        <v>0</v>
      </c>
      <c r="X32" s="166" t="n">
        <f aca="false">'[49]LT-WFALLON'!$Q$5+'[49]LT-WFALLON'!$Q$41</f>
        <v>0</v>
      </c>
      <c r="Y32" s="166" t="n">
        <f aca="false">'[49]LT-WFALLON'!$F$5+'[49]LT-WFALLON'!$F$41</f>
        <v>0</v>
      </c>
      <c r="Z32" s="166" t="n">
        <f aca="false">'[49]LT-WFALLON'!$G$5+'[49]LT-WFALLON'!$G$41</f>
        <v>0</v>
      </c>
      <c r="AA32" s="166" t="n">
        <f aca="false">[50]Liq!$S$95</f>
        <v>0</v>
      </c>
      <c r="AB32" s="166"/>
      <c r="AC32" s="166"/>
      <c r="AD32" s="166" t="n">
        <f aca="false">[50]Liq!$D$95</f>
        <v>0</v>
      </c>
      <c r="AE32" s="166" t="n">
        <f aca="false">[50]Liq!$F$95</f>
        <v>0</v>
      </c>
      <c r="AF32" s="166" t="n">
        <f aca="false">'[50]Daily Change'!$C$1241</f>
        <v>505927.598816051</v>
      </c>
      <c r="AG32" s="166" t="n">
        <f aca="false">'[50]Daily Change'!$D$1241</f>
        <v>521710.186552046</v>
      </c>
      <c r="AH32" s="166" t="n">
        <f aca="false">'[50]Daily Change'!$C$1242</f>
        <v>0</v>
      </c>
      <c r="AI32" s="166" t="n">
        <f aca="false">'[50]Daily Change'!$D$1242</f>
        <v>0</v>
      </c>
      <c r="AJ32" s="166" t="n">
        <f aca="false">[50]Liq!$E$95</f>
        <v>0</v>
      </c>
      <c r="AK32" s="70"/>
    </row>
    <row r="33" customFormat="false" ht="12.75" hidden="false" customHeight="true" outlineLevel="0" collapsed="false">
      <c r="A33" s="49" t="s">
        <v>169</v>
      </c>
      <c r="D33" s="167" t="n">
        <v>0</v>
      </c>
      <c r="E33" s="1"/>
      <c r="F33" s="227"/>
      <c r="G33" s="70"/>
      <c r="H33" s="70"/>
      <c r="I33" s="70"/>
      <c r="J33" s="23" t="s">
        <v>170</v>
      </c>
      <c r="K33" s="70"/>
      <c r="L33" s="228" t="s">
        <v>115</v>
      </c>
      <c r="M33" s="1"/>
      <c r="N33" s="167" t="n">
        <v>0</v>
      </c>
      <c r="O33" s="221"/>
      <c r="P33" s="167"/>
      <c r="Q33" s="1"/>
      <c r="R33" s="70"/>
      <c r="S33" s="165" t="n">
        <f aca="false">+S32+1</f>
        <v>37616</v>
      </c>
      <c r="T33" s="166" t="n">
        <f aca="false">'[51]LT-WFALLON'!$I$5</f>
        <v>0</v>
      </c>
      <c r="U33" s="166" t="n">
        <f aca="false">'[51]LT-WFALLON'!$I$41</f>
        <v>0</v>
      </c>
      <c r="V33" s="166" t="n">
        <f aca="false">'[51]LT-WFALLON'!$N$5+'[51]LT-WFALLON'!$N$41</f>
        <v>0</v>
      </c>
      <c r="W33" s="166" t="n">
        <f aca="false">'[51]LT-WFALLON'!$O$5+'[51]LT-WFALLON'!$O$41</f>
        <v>0</v>
      </c>
      <c r="X33" s="166" t="n">
        <f aca="false">'[51]LT-WFALLON'!$Q$5+'[51]LT-WFALLON'!$Q$41</f>
        <v>0</v>
      </c>
      <c r="Y33" s="166" t="n">
        <f aca="false">'[51]LT-WFALLON'!$F$5+'[51]LT-WFALLON'!$F$41</f>
        <v>0</v>
      </c>
      <c r="Z33" s="166" t="n">
        <f aca="false">'[51]LT-WFALLON'!$G$5+'[51]LT-WFALLON'!$G$41</f>
        <v>0</v>
      </c>
      <c r="AA33" s="166" t="n">
        <f aca="false">[52]Liq!$S$95</f>
        <v>0</v>
      </c>
      <c r="AB33" s="166"/>
      <c r="AC33" s="166"/>
      <c r="AD33" s="166" t="n">
        <f aca="false">[52]Liq!$D$95</f>
        <v>0</v>
      </c>
      <c r="AE33" s="166" t="n">
        <f aca="false">[52]Liq!$F$95</f>
        <v>0</v>
      </c>
      <c r="AF33" s="166" t="n">
        <f aca="false">'[52]Daily Change'!$C$1241</f>
        <v>505927.598816051</v>
      </c>
      <c r="AG33" s="166" t="n">
        <f aca="false">'[52]Daily Change'!$D$1241</f>
        <v>521710.186552046</v>
      </c>
      <c r="AH33" s="166" t="n">
        <f aca="false">'[52]Daily Change'!$C$1242</f>
        <v>0</v>
      </c>
      <c r="AI33" s="166" t="n">
        <f aca="false">'[52]Daily Change'!$D$1242</f>
        <v>0</v>
      </c>
      <c r="AJ33" s="166" t="n">
        <f aca="false">[52]Liq!$E$95</f>
        <v>0</v>
      </c>
      <c r="AK33" s="70"/>
    </row>
    <row r="34" customFormat="false" ht="12.75" hidden="false" customHeight="true" outlineLevel="0" collapsed="false">
      <c r="A34" s="49" t="s">
        <v>171</v>
      </c>
      <c r="D34" s="177" t="n">
        <v>0</v>
      </c>
      <c r="E34" s="1"/>
      <c r="F34" s="229" t="s">
        <v>172</v>
      </c>
      <c r="G34" s="229"/>
      <c r="H34" s="230" t="s">
        <v>82</v>
      </c>
      <c r="I34" s="230" t="s">
        <v>80</v>
      </c>
      <c r="J34" s="231" t="s">
        <v>173</v>
      </c>
      <c r="K34" s="232" t="s">
        <v>81</v>
      </c>
      <c r="L34" s="233" t="s">
        <v>131</v>
      </c>
      <c r="M34" s="1"/>
      <c r="N34" s="167" t="n">
        <v>0</v>
      </c>
      <c r="O34" s="221"/>
      <c r="P34" s="167"/>
      <c r="Q34" s="1"/>
      <c r="R34" s="70"/>
      <c r="S34" s="165" t="n">
        <f aca="false">+S33+1</f>
        <v>37617</v>
      </c>
      <c r="T34" s="166" t="n">
        <f aca="false">'[53]LT-WFALLON'!$I$5</f>
        <v>0</v>
      </c>
      <c r="U34" s="166" t="n">
        <f aca="false">'[53]LT-WFALLON'!$I$41</f>
        <v>0</v>
      </c>
      <c r="V34" s="166" t="n">
        <f aca="false">'[53]LT-WFALLON'!$N$5+'[53]LT-WFALLON'!$N$41</f>
        <v>0</v>
      </c>
      <c r="W34" s="166" t="n">
        <f aca="false">'[53]LT-WFALLON'!$O$5+'[53]LT-WFALLON'!$O$41</f>
        <v>0</v>
      </c>
      <c r="X34" s="166" t="n">
        <f aca="false">'[53]LT-WFALLON'!$Q$5+'[53]LT-WFALLON'!$Q$41</f>
        <v>0</v>
      </c>
      <c r="Y34" s="166" t="n">
        <f aca="false">'[53]LT-WFALLON'!$F$5+'[53]LT-WFALLON'!$F$41</f>
        <v>0</v>
      </c>
      <c r="Z34" s="166" t="n">
        <f aca="false">'[53]LT-WFALLON'!$G$5+'[53]LT-WFALLON'!$G$41</f>
        <v>0</v>
      </c>
      <c r="AA34" s="166" t="n">
        <f aca="false">[54]Liq!$S$95</f>
        <v>0</v>
      </c>
      <c r="AB34" s="166"/>
      <c r="AC34" s="166"/>
      <c r="AD34" s="166" t="n">
        <f aca="false">[54]Liq!$D$95</f>
        <v>0</v>
      </c>
      <c r="AE34" s="166" t="n">
        <f aca="false">[54]Liq!$F$95</f>
        <v>0</v>
      </c>
      <c r="AF34" s="166" t="n">
        <f aca="false">'[54]Daily Change'!$C$1241</f>
        <v>505927.598816051</v>
      </c>
      <c r="AG34" s="166" t="n">
        <f aca="false">'[54]Daily Change'!$D$1241</f>
        <v>521710.186552046</v>
      </c>
      <c r="AH34" s="166" t="n">
        <f aca="false">'[54]Daily Change'!$C$1242</f>
        <v>0</v>
      </c>
      <c r="AI34" s="166" t="n">
        <f aca="false">'[54]Daily Change'!$D$1242</f>
        <v>0</v>
      </c>
      <c r="AJ34" s="166" t="n">
        <f aca="false">[54]Liq!$E$95</f>
        <v>0</v>
      </c>
    </row>
    <row r="35" customFormat="false" ht="12.75" hidden="false" customHeight="true" outlineLevel="0" collapsed="false">
      <c r="A35" s="49" t="s">
        <v>174</v>
      </c>
      <c r="D35" s="177" t="n">
        <f aca="false">C127</f>
        <v>0</v>
      </c>
      <c r="E35" s="1"/>
      <c r="F35" s="227"/>
      <c r="G35" s="70"/>
      <c r="H35" s="234"/>
      <c r="I35" s="234"/>
      <c r="J35" s="234"/>
      <c r="K35" s="234"/>
      <c r="L35" s="235"/>
      <c r="M35" s="1"/>
      <c r="N35" s="167" t="n">
        <v>0</v>
      </c>
      <c r="O35" s="221"/>
      <c r="P35" s="167"/>
      <c r="Q35" s="1"/>
      <c r="R35" s="70"/>
      <c r="S35" s="165" t="n">
        <f aca="false">+S34+1</f>
        <v>37618</v>
      </c>
      <c r="T35" s="166" t="n">
        <f aca="false">'[55]LT-WFALLON'!$I$5</f>
        <v>0</v>
      </c>
      <c r="U35" s="166" t="n">
        <f aca="false">'[55]LT-WFALLON'!$I$41</f>
        <v>0</v>
      </c>
      <c r="V35" s="166" t="n">
        <f aca="false">'[55]LT-WFALLON'!$N$5+'[55]LT-WFALLON'!$N$41</f>
        <v>0</v>
      </c>
      <c r="W35" s="166" t="n">
        <f aca="false">'[55]LT-WFALLON'!$O$5+'[55]LT-WFALLON'!$O$41</f>
        <v>0</v>
      </c>
      <c r="X35" s="166" t="n">
        <f aca="false">'[55]LT-WFALLON'!$Q$5+'[55]LT-WFALLON'!$Q$41</f>
        <v>0</v>
      </c>
      <c r="Y35" s="166" t="n">
        <f aca="false">'[55]LT-WFALLON'!$F$5+'[55]LT-WFALLON'!$F$41</f>
        <v>0</v>
      </c>
      <c r="Z35" s="166" t="n">
        <f aca="false">'[55]LT-WFALLON'!$G$5+'[55]LT-WFALLON'!$G$41</f>
        <v>0</v>
      </c>
      <c r="AA35" s="166" t="n">
        <f aca="false">[54]Liq!$S$95</f>
        <v>0</v>
      </c>
      <c r="AB35" s="166"/>
      <c r="AC35" s="166"/>
      <c r="AD35" s="166" t="n">
        <f aca="false">[54]Liq!$D$95</f>
        <v>0</v>
      </c>
      <c r="AE35" s="166" t="n">
        <f aca="false">[54]Liq!$F$95</f>
        <v>0</v>
      </c>
      <c r="AF35" s="166" t="n">
        <v>31792.4220800955</v>
      </c>
      <c r="AG35" s="166" t="n">
        <v>47679.4108776527</v>
      </c>
      <c r="AH35" s="166" t="n">
        <v>0</v>
      </c>
      <c r="AI35" s="166" t="n">
        <v>0</v>
      </c>
      <c r="AJ35" s="166" t="n">
        <f aca="false">[56]Liq!$E$95</f>
        <v>0</v>
      </c>
    </row>
    <row r="36" customFormat="false" ht="12.75" hidden="false" customHeight="true" outlineLevel="0" collapsed="false">
      <c r="A36" s="49" t="s">
        <v>175</v>
      </c>
      <c r="D36" s="177" t="n">
        <f aca="false">H173</f>
        <v>0</v>
      </c>
      <c r="E36" s="1"/>
      <c r="F36" s="227" t="s">
        <v>176</v>
      </c>
      <c r="G36" s="70"/>
      <c r="H36" s="234"/>
      <c r="I36" s="234"/>
      <c r="J36" s="234" t="n">
        <f aca="false">N50</f>
        <v>0</v>
      </c>
      <c r="K36" s="234" t="n">
        <f aca="false">N38</f>
        <v>0</v>
      </c>
      <c r="L36" s="235"/>
      <c r="M36" s="1"/>
      <c r="N36" s="167" t="n">
        <v>0</v>
      </c>
      <c r="O36" s="221"/>
      <c r="P36" s="167"/>
      <c r="Q36" s="1"/>
      <c r="R36" s="70"/>
      <c r="S36" s="165" t="n">
        <f aca="false">+S35+1</f>
        <v>37619</v>
      </c>
      <c r="T36" s="166" t="n">
        <f aca="false">'[57]LT-WFALLON'!$I$5</f>
        <v>0</v>
      </c>
      <c r="U36" s="166" t="n">
        <f aca="false">'[57]LT-WFALLON'!$I$41</f>
        <v>0</v>
      </c>
      <c r="V36" s="166" t="n">
        <f aca="false">'[57]LT-WFALLON'!$N$5+'[57]LT-WFALLON'!$N$41</f>
        <v>0</v>
      </c>
      <c r="W36" s="166" t="n">
        <f aca="false">'[57]LT-WFALLON'!$O$5+'[57]LT-WFALLON'!$O$41</f>
        <v>0</v>
      </c>
      <c r="X36" s="166" t="n">
        <f aca="false">'[57]LT-WFALLON'!$Q$5+'[57]LT-WFALLON'!$Q$41</f>
        <v>0</v>
      </c>
      <c r="Y36" s="166" t="n">
        <f aca="false">'[57]LT-WFALLON'!$F$5+'[57]LT-WFALLON'!$F$41</f>
        <v>0</v>
      </c>
      <c r="Z36" s="166" t="n">
        <f aca="false">'[57]LT-WFALLON'!$G$5+'[57]LT-WFALLON'!$G$41</f>
        <v>0</v>
      </c>
      <c r="AA36" s="166" t="n">
        <f aca="false">[58]Liq!$S$95</f>
        <v>0</v>
      </c>
      <c r="AB36" s="166"/>
      <c r="AC36" s="166"/>
      <c r="AD36" s="166" t="n">
        <f aca="false">[58]Liq!$D$95</f>
        <v>0</v>
      </c>
      <c r="AE36" s="166" t="n">
        <f aca="false">[58]Liq!$F$95</f>
        <v>0</v>
      </c>
      <c r="AF36" s="166" t="n">
        <f aca="false">'[58]Daily Change'!$C$1241</f>
        <v>505927.598816051</v>
      </c>
      <c r="AG36" s="166" t="n">
        <f aca="false">'[58]Daily Change'!$D$1241</f>
        <v>521710.186552046</v>
      </c>
      <c r="AH36" s="166" t="n">
        <f aca="false">'[58]Daily Change'!$C$1242</f>
        <v>0</v>
      </c>
      <c r="AI36" s="166" t="n">
        <f aca="false">'[58]Daily Change'!$D$1242</f>
        <v>0</v>
      </c>
      <c r="AJ36" s="166" t="n">
        <f aca="false">[58]Liq!$E$95</f>
        <v>0</v>
      </c>
    </row>
    <row r="37" customFormat="false" ht="12.75" hidden="false" customHeight="true" outlineLevel="0" collapsed="false">
      <c r="A37" s="49" t="s">
        <v>177</v>
      </c>
      <c r="D37" s="177" t="n">
        <f aca="false">SUM(E87+E88)*-1</f>
        <v>-0</v>
      </c>
      <c r="E37" s="1"/>
      <c r="F37" s="227" t="s">
        <v>178</v>
      </c>
      <c r="G37" s="70"/>
      <c r="H37" s="236" t="n">
        <f aca="false">N16</f>
        <v>0</v>
      </c>
      <c r="I37" s="236"/>
      <c r="J37" s="234"/>
      <c r="K37" s="234"/>
      <c r="L37" s="235"/>
      <c r="M37" s="1"/>
      <c r="N37" s="167" t="n">
        <v>0</v>
      </c>
      <c r="O37" s="221"/>
      <c r="P37" s="167"/>
      <c r="Q37" s="1"/>
      <c r="R37" s="70"/>
      <c r="S37" s="165" t="n">
        <f aca="false">+S36+1</f>
        <v>37620</v>
      </c>
      <c r="T37" s="166" t="n">
        <f aca="false">'[59]LT-WFALLON'!$I$5</f>
        <v>0</v>
      </c>
      <c r="U37" s="166" t="n">
        <f aca="false">'[59]LT-WFALLON'!$I$41</f>
        <v>0</v>
      </c>
      <c r="V37" s="166" t="n">
        <f aca="false">'[59]LT-WFALLON'!$N$5+'[59]LT-WFALLON'!$N$41</f>
        <v>0</v>
      </c>
      <c r="W37" s="166" t="n">
        <f aca="false">'[59]LT-WFALLON'!$O$5+'[59]LT-WFALLON'!$O$41</f>
        <v>0</v>
      </c>
      <c r="X37" s="166" t="n">
        <f aca="false">'[59]LT-WFALLON'!$Q$5+'[59]LT-WFALLON'!$Q$41</f>
        <v>0</v>
      </c>
      <c r="Y37" s="166" t="n">
        <f aca="false">'[59]LT-WFALLON'!$F$5+'[59]LT-WFALLON'!$F$41</f>
        <v>0</v>
      </c>
      <c r="Z37" s="166" t="n">
        <f aca="false">'[59]LT-WFALLON'!$G$5+'[59]LT-WFALLON'!$G$41</f>
        <v>0</v>
      </c>
      <c r="AA37" s="166" t="n">
        <f aca="false">[60]Liq!$S$95</f>
        <v>0</v>
      </c>
      <c r="AB37" s="166"/>
      <c r="AC37" s="166"/>
      <c r="AD37" s="166" t="n">
        <f aca="false">[60]Liq!$D$95</f>
        <v>0</v>
      </c>
      <c r="AE37" s="166" t="n">
        <f aca="false">[60]Liq!$F$95</f>
        <v>0</v>
      </c>
      <c r="AF37" s="166" t="n">
        <f aca="false">'[60]Daily Change'!$C$1241</f>
        <v>505927.598816051</v>
      </c>
      <c r="AG37" s="166" t="n">
        <f aca="false">'[60]Daily Change'!$D$1241</f>
        <v>521710.186552046</v>
      </c>
      <c r="AH37" s="166" t="n">
        <f aca="false">'[60]Daily Change'!$C$1242</f>
        <v>0</v>
      </c>
      <c r="AI37" s="166" t="n">
        <f aca="false">'[60]Daily Change'!$D$1242</f>
        <v>0</v>
      </c>
      <c r="AJ37" s="166" t="n">
        <f aca="false">[60]Liq!$E$95</f>
        <v>0</v>
      </c>
    </row>
    <row r="38" customFormat="false" ht="12.75" hidden="false" customHeight="true" outlineLevel="0" collapsed="false">
      <c r="A38" s="155" t="s">
        <v>179</v>
      </c>
      <c r="D38" s="182" t="n">
        <f aca="false">SUM(D28:D37)</f>
        <v>0</v>
      </c>
      <c r="E38" s="1"/>
      <c r="F38" s="227" t="s">
        <v>180</v>
      </c>
      <c r="G38" s="70"/>
      <c r="H38" s="236" t="n">
        <f aca="false">N24</f>
        <v>0</v>
      </c>
      <c r="I38" s="236" t="n">
        <f aca="false">H38</f>
        <v>0</v>
      </c>
      <c r="J38" s="234"/>
      <c r="K38" s="234"/>
      <c r="L38" s="235"/>
      <c r="M38" s="1"/>
      <c r="N38" s="182" t="n">
        <v>0</v>
      </c>
      <c r="O38" s="182" t="n">
        <f aca="false">SUM(O28:O36)</f>
        <v>0</v>
      </c>
      <c r="P38" s="182"/>
      <c r="Q38" s="1"/>
      <c r="R38" s="70"/>
      <c r="S38" s="237" t="n">
        <f aca="false">+S37+1</f>
        <v>37621</v>
      </c>
      <c r="T38" s="238" t="n">
        <f aca="false">'[61]LT-WFALLON'!$I$5</f>
        <v>0</v>
      </c>
      <c r="U38" s="238" t="n">
        <f aca="false">'[61]LT-WFALLON'!$I$41</f>
        <v>0</v>
      </c>
      <c r="V38" s="238" t="n">
        <f aca="false">'[61]LT-WFALLON'!$N$5+'[61]LT-WFALLON'!$N$41</f>
        <v>0</v>
      </c>
      <c r="W38" s="238" t="n">
        <f aca="false">'[61]LT-WFALLON'!$O$5+'[61]LT-WFALLON'!$O$41</f>
        <v>0</v>
      </c>
      <c r="X38" s="238" t="n">
        <f aca="false">'[61]LT-WFALLON'!$Q$5+'[61]LT-WFALLON'!$Q$41</f>
        <v>0</v>
      </c>
      <c r="Y38" s="238" t="n">
        <f aca="false">'[61]LT-WFALLON'!$F$5+'[61]LT-WFALLON'!$F$41</f>
        <v>0</v>
      </c>
      <c r="Z38" s="238" t="n">
        <f aca="false">'[61]LT-WFALLON'!$G$5+'[61]LT-WFALLON'!$G$41</f>
        <v>0</v>
      </c>
      <c r="AA38" s="238" t="n">
        <f aca="false">[62]Liq!$S$95</f>
        <v>0</v>
      </c>
      <c r="AB38" s="238"/>
      <c r="AC38" s="238"/>
      <c r="AD38" s="238" t="n">
        <f aca="false">[62]Liq!$D$95</f>
        <v>0</v>
      </c>
      <c r="AE38" s="238" t="n">
        <f aca="false">[62]Liq!$F$95</f>
        <v>0</v>
      </c>
      <c r="AF38" s="238" t="n">
        <f aca="false">'[62]Daily Change'!$C$1241</f>
        <v>505927.598816051</v>
      </c>
      <c r="AG38" s="238" t="n">
        <f aca="false">'[62]Daily Change'!$D$1241</f>
        <v>521710.186552046</v>
      </c>
      <c r="AH38" s="238" t="n">
        <f aca="false">'[62]Daily Change'!$C$1242</f>
        <v>0</v>
      </c>
      <c r="AI38" s="238" t="n">
        <f aca="false">'[62]Daily Change'!$D$1242</f>
        <v>0</v>
      </c>
      <c r="AJ38" s="238" t="n">
        <f aca="false">[62]Liq!$E$95</f>
        <v>0</v>
      </c>
    </row>
    <row r="39" customFormat="false" ht="12.75" hidden="false" customHeight="true" outlineLevel="0" collapsed="false">
      <c r="A39" s="1"/>
      <c r="D39" s="1"/>
      <c r="F39" s="227" t="s">
        <v>181</v>
      </c>
      <c r="G39" s="70"/>
      <c r="H39" s="236" t="n">
        <f aca="false">D28</f>
        <v>0</v>
      </c>
      <c r="I39" s="236"/>
      <c r="J39" s="234"/>
      <c r="K39" s="234"/>
      <c r="L39" s="235"/>
      <c r="M39" s="1"/>
      <c r="N39" s="1"/>
      <c r="O39" s="1"/>
      <c r="P39" s="1"/>
      <c r="Q39" s="1"/>
      <c r="R39" s="70"/>
      <c r="S39" s="70"/>
      <c r="U39" s="213"/>
      <c r="V39" s="213"/>
      <c r="W39" s="213"/>
      <c r="X39" s="213"/>
      <c r="Y39" s="213"/>
      <c r="Z39" s="213"/>
      <c r="AA39" s="213"/>
      <c r="AB39" s="213"/>
      <c r="AC39" s="213"/>
    </row>
    <row r="40" customFormat="false" ht="12.75" hidden="false" customHeight="true" outlineLevel="0" collapsed="false">
      <c r="A40" s="148" t="s">
        <v>182</v>
      </c>
      <c r="D40" s="182" t="n">
        <f aca="false">+D38+D24+D16</f>
        <v>0</v>
      </c>
      <c r="E40" s="1"/>
      <c r="F40" s="187"/>
      <c r="G40" s="70"/>
      <c r="H40" s="239"/>
      <c r="I40" s="236"/>
      <c r="J40" s="234"/>
      <c r="K40" s="234"/>
      <c r="L40" s="235"/>
      <c r="M40" s="1"/>
      <c r="N40" s="182" t="n">
        <v>0</v>
      </c>
      <c r="O40" s="182" t="n">
        <f aca="false">+O38+O24+O16</f>
        <v>0</v>
      </c>
      <c r="P40" s="182"/>
      <c r="Q40" s="1"/>
      <c r="R40" s="70"/>
      <c r="S40" s="1"/>
      <c r="T40" s="1"/>
      <c r="U40" s="1"/>
    </row>
    <row r="41" customFormat="false" ht="12.75" hidden="false" customHeight="true" outlineLevel="0" collapsed="false">
      <c r="A41" s="1"/>
      <c r="C41" s="4"/>
      <c r="D41" s="1"/>
      <c r="E41" s="1"/>
      <c r="F41" s="227" t="s">
        <v>183</v>
      </c>
      <c r="G41" s="9"/>
      <c r="H41" s="236" t="n">
        <f aca="false">E117</f>
        <v>0</v>
      </c>
      <c r="I41" s="236" t="n">
        <f aca="false">E108</f>
        <v>0</v>
      </c>
      <c r="J41" s="234" t="n">
        <f aca="false">E71+E72+E73</f>
        <v>0</v>
      </c>
      <c r="K41" s="234" t="n">
        <f aca="false">SUM(D29:D37)</f>
        <v>0</v>
      </c>
      <c r="L41" s="235" t="n">
        <f aca="false">SUM(E29:E37)</f>
        <v>0</v>
      </c>
      <c r="M41" s="1"/>
      <c r="N41" s="1"/>
      <c r="O41" s="1"/>
      <c r="P41" s="1"/>
      <c r="Q41" s="1"/>
      <c r="R41" s="70"/>
      <c r="S41" s="1"/>
      <c r="T41" s="1"/>
      <c r="U41" s="1"/>
      <c r="AN41" s="1"/>
      <c r="AO41" s="1"/>
      <c r="AP41" s="1"/>
      <c r="AQ41" s="1"/>
      <c r="AR41" s="1"/>
      <c r="AS41" s="1"/>
    </row>
    <row r="42" customFormat="false" ht="12.75" hidden="false" customHeight="true" outlineLevel="0" collapsed="false">
      <c r="A42" s="127"/>
      <c r="C42" s="4"/>
      <c r="E42" s="1"/>
      <c r="F42" s="227" t="s">
        <v>178</v>
      </c>
      <c r="G42" s="70"/>
      <c r="H42" s="239"/>
      <c r="I42" s="239"/>
      <c r="J42" s="239"/>
      <c r="K42" s="240"/>
      <c r="L42" s="241"/>
      <c r="M42" s="1"/>
      <c r="N42" s="1"/>
      <c r="O42" s="1"/>
      <c r="P42" s="1"/>
      <c r="Q42" s="70"/>
      <c r="R42" s="70"/>
      <c r="S42" s="1"/>
      <c r="T42" s="1"/>
      <c r="U42" s="1"/>
      <c r="AN42" s="1"/>
      <c r="AO42" s="1"/>
      <c r="AP42" s="1"/>
      <c r="AQ42" s="1"/>
      <c r="AR42" s="1"/>
      <c r="AS42" s="1"/>
    </row>
    <row r="43" customFormat="false" ht="12.75" hidden="false" customHeight="true" outlineLevel="0" collapsed="false">
      <c r="A43" s="148" t="s">
        <v>184</v>
      </c>
      <c r="C43" s="4"/>
      <c r="D43" s="70"/>
      <c r="E43" s="9"/>
      <c r="F43" s="227" t="s">
        <v>180</v>
      </c>
      <c r="G43" s="70"/>
      <c r="H43" s="236"/>
      <c r="I43" s="236"/>
      <c r="J43" s="234"/>
      <c r="K43" s="234"/>
      <c r="L43" s="235" t="n">
        <f aca="false">+H138</f>
        <v>0</v>
      </c>
      <c r="M43" s="1"/>
      <c r="N43" s="1"/>
      <c r="O43" s="1"/>
      <c r="P43" s="1"/>
      <c r="Q43" s="70"/>
      <c r="R43" s="70"/>
      <c r="S43" s="1"/>
      <c r="T43" s="1"/>
      <c r="U43" s="1"/>
      <c r="AN43" s="1"/>
      <c r="AO43" s="1"/>
      <c r="AP43" s="1"/>
      <c r="AQ43" s="1"/>
      <c r="AR43" s="1"/>
      <c r="AS43" s="1"/>
    </row>
    <row r="44" customFormat="false" ht="12.75" hidden="false" customHeight="true" outlineLevel="0" collapsed="false">
      <c r="A44" s="242" t="s">
        <v>185</v>
      </c>
      <c r="C44" s="4"/>
      <c r="D44" s="243" t="n">
        <f aca="false">N50</f>
        <v>0</v>
      </c>
      <c r="E44" s="9"/>
      <c r="F44" s="227" t="s">
        <v>186</v>
      </c>
      <c r="G44" s="70"/>
      <c r="H44" s="236"/>
      <c r="I44" s="236"/>
      <c r="J44" s="234"/>
      <c r="K44" s="240"/>
      <c r="L44" s="241"/>
      <c r="M44" s="1"/>
      <c r="N44" s="244" t="n">
        <v>0</v>
      </c>
      <c r="O44" s="244" t="n">
        <f aca="false">D50-P50</f>
        <v>0</v>
      </c>
      <c r="P44" s="243" t="n">
        <v>0</v>
      </c>
      <c r="Q44" s="70"/>
      <c r="R44" s="70"/>
      <c r="S44" s="1"/>
      <c r="T44" s="1"/>
      <c r="U44" s="1"/>
      <c r="AN44" s="1"/>
      <c r="AO44" s="1"/>
      <c r="AP44" s="1"/>
      <c r="AQ44" s="1"/>
      <c r="AR44" s="1"/>
      <c r="AS44" s="1"/>
    </row>
    <row r="45" customFormat="false" ht="12.75" hidden="false" customHeight="true" outlineLevel="0" collapsed="false">
      <c r="A45" s="245" t="s">
        <v>187</v>
      </c>
      <c r="C45" s="4"/>
      <c r="D45" s="177" t="n">
        <v>0</v>
      </c>
      <c r="E45" s="9"/>
      <c r="F45" s="227" t="s">
        <v>142</v>
      </c>
      <c r="G45" s="9"/>
      <c r="H45" s="236" t="n">
        <f aca="false">SUM(H37:H41)</f>
        <v>0</v>
      </c>
      <c r="I45" s="236" t="n">
        <f aca="false">SUM(I37:I41)</f>
        <v>0</v>
      </c>
      <c r="J45" s="236" t="n">
        <f aca="false">SUM(J35:J41)</f>
        <v>0</v>
      </c>
      <c r="K45" s="234" t="n">
        <f aca="false">K36+K41</f>
        <v>0</v>
      </c>
      <c r="L45" s="235" t="n">
        <f aca="false">+F275</f>
        <v>0</v>
      </c>
      <c r="M45" s="1"/>
      <c r="N45" s="246" t="n">
        <v>0</v>
      </c>
      <c r="O45" s="246"/>
      <c r="P45" s="177" t="n">
        <v>0</v>
      </c>
      <c r="Q45" s="70"/>
      <c r="R45" s="70"/>
      <c r="S45" s="1"/>
      <c r="T45" s="1"/>
      <c r="U45" s="1"/>
      <c r="AN45" s="1"/>
      <c r="AO45" s="1"/>
      <c r="AP45" s="1"/>
      <c r="AQ45" s="1"/>
      <c r="AR45" s="1"/>
      <c r="AS45" s="1"/>
    </row>
    <row r="46" customFormat="false" ht="12.75" hidden="false" customHeight="true" outlineLevel="0" collapsed="false">
      <c r="A46" s="245" t="s">
        <v>188</v>
      </c>
      <c r="C46" s="4"/>
      <c r="D46" s="177" t="n">
        <f aca="false">E71</f>
        <v>0</v>
      </c>
      <c r="E46" s="1"/>
      <c r="F46" s="187"/>
      <c r="G46" s="9"/>
      <c r="H46" s="240"/>
      <c r="I46" s="240"/>
      <c r="J46" s="234"/>
      <c r="K46" s="240"/>
      <c r="L46" s="241"/>
      <c r="M46" s="1"/>
      <c r="N46" s="246" t="n">
        <v>0</v>
      </c>
      <c r="O46" s="246"/>
      <c r="P46" s="177" t="n">
        <v>0</v>
      </c>
      <c r="Q46" s="70"/>
      <c r="R46" s="70"/>
      <c r="S46" s="1"/>
      <c r="T46" s="1"/>
      <c r="U46" s="1"/>
      <c r="AN46" s="1"/>
      <c r="AO46" s="1"/>
      <c r="AP46" s="1"/>
      <c r="AQ46" s="1"/>
      <c r="AR46" s="1"/>
      <c r="AS46" s="1"/>
    </row>
    <row r="47" customFormat="false" ht="12.75" hidden="false" customHeight="true" outlineLevel="0" collapsed="false">
      <c r="A47" s="245" t="s">
        <v>189</v>
      </c>
      <c r="C47" s="4"/>
      <c r="D47" s="177" t="n">
        <f aca="false">E72</f>
        <v>0</v>
      </c>
      <c r="E47" s="1"/>
      <c r="F47" s="227"/>
      <c r="G47" s="247" t="s">
        <v>83</v>
      </c>
      <c r="H47" s="248" t="n">
        <f aca="false">H45-D40</f>
        <v>0</v>
      </c>
      <c r="I47" s="248" t="n">
        <f aca="false">+I45-D24</f>
        <v>0</v>
      </c>
      <c r="J47" s="248" t="n">
        <f aca="false">+J45-D50</f>
        <v>0</v>
      </c>
      <c r="K47" s="249" t="n">
        <f aca="false">+K45-D38</f>
        <v>0</v>
      </c>
      <c r="L47" s="250" t="n">
        <f aca="false">+L43-L45</f>
        <v>0</v>
      </c>
      <c r="M47" s="1"/>
      <c r="N47" s="246" t="n">
        <v>0</v>
      </c>
      <c r="O47" s="246"/>
      <c r="P47" s="177" t="n">
        <v>0</v>
      </c>
      <c r="Q47" s="70"/>
      <c r="R47" s="70"/>
      <c r="AN47" s="1"/>
      <c r="AO47" s="1"/>
      <c r="AP47" s="1"/>
      <c r="AQ47" s="1"/>
      <c r="AR47" s="1"/>
      <c r="AS47" s="1"/>
    </row>
    <row r="48" customFormat="false" ht="12.75" hidden="false" customHeight="true" outlineLevel="0" collapsed="false">
      <c r="A48" s="245" t="s">
        <v>190</v>
      </c>
      <c r="C48" s="4"/>
      <c r="D48" s="177" t="n">
        <f aca="false">E73</f>
        <v>0</v>
      </c>
      <c r="E48" s="1"/>
      <c r="F48" s="251"/>
      <c r="G48" s="252"/>
      <c r="H48" s="253"/>
      <c r="I48" s="253"/>
      <c r="J48" s="254"/>
      <c r="K48" s="255"/>
      <c r="L48" s="256"/>
      <c r="M48" s="1"/>
      <c r="N48" s="246" t="n">
        <v>0</v>
      </c>
      <c r="O48" s="246"/>
      <c r="P48" s="177" t="n">
        <v>0</v>
      </c>
      <c r="Q48" s="70"/>
      <c r="R48" s="70"/>
      <c r="AN48" s="1"/>
      <c r="AO48" s="1"/>
      <c r="AP48" s="1"/>
      <c r="AQ48" s="1"/>
      <c r="AR48" s="1"/>
      <c r="AS48" s="1"/>
    </row>
    <row r="49" customFormat="false" ht="12.75" hidden="true" customHeight="true" outlineLevel="0" collapsed="false">
      <c r="A49" s="245" t="s">
        <v>191</v>
      </c>
      <c r="C49" s="4"/>
      <c r="D49" s="177" t="n">
        <v>0</v>
      </c>
      <c r="E49" s="1"/>
      <c r="F49" s="1"/>
      <c r="G49" s="1"/>
      <c r="H49" s="1"/>
      <c r="I49" s="1"/>
      <c r="J49" s="213"/>
      <c r="K49" s="1"/>
      <c r="L49" s="1"/>
      <c r="M49" s="1"/>
      <c r="N49" s="177" t="n">
        <v>0</v>
      </c>
      <c r="O49" s="177" t="n">
        <v>0</v>
      </c>
      <c r="P49" s="204" t="n">
        <v>0</v>
      </c>
      <c r="Q49" s="70"/>
      <c r="R49" s="70"/>
      <c r="AN49" s="1"/>
      <c r="AO49" s="1"/>
      <c r="AP49" s="1"/>
      <c r="AQ49" s="1"/>
      <c r="AR49" s="1"/>
      <c r="AS49" s="1"/>
    </row>
    <row r="50" customFormat="false" ht="12.75" hidden="false" customHeight="true" outlineLevel="0" collapsed="false">
      <c r="A50" s="245" t="s">
        <v>192</v>
      </c>
      <c r="C50" s="4"/>
      <c r="D50" s="257" t="n">
        <f aca="false">SUM(D44:D48)</f>
        <v>0</v>
      </c>
      <c r="E50" s="1"/>
      <c r="F50" s="1"/>
      <c r="G50" s="1"/>
      <c r="H50" s="1"/>
      <c r="I50" s="1"/>
      <c r="J50" s="213"/>
      <c r="K50" s="1"/>
      <c r="L50" s="1"/>
      <c r="M50" s="1"/>
      <c r="N50" s="257" t="n">
        <v>0</v>
      </c>
      <c r="O50" s="257" t="n">
        <f aca="false">SUM(O44:O48)</f>
        <v>0</v>
      </c>
      <c r="P50" s="257" t="n">
        <v>0</v>
      </c>
      <c r="Q50" s="70"/>
      <c r="R50" s="70"/>
      <c r="V50" s="258" t="n">
        <f aca="false">Y55+AA55</f>
        <v>0</v>
      </c>
      <c r="AN50" s="1"/>
      <c r="AO50" s="1"/>
      <c r="AP50" s="1"/>
      <c r="AQ50" s="1"/>
      <c r="AR50" s="1"/>
      <c r="AS50" s="1"/>
    </row>
    <row r="51" customFormat="false" ht="12.75" hidden="false" customHeight="true" outlineLevel="0" collapsed="false">
      <c r="A51" s="127"/>
      <c r="C51" s="4"/>
      <c r="D51" s="1"/>
      <c r="E51" s="213"/>
      <c r="F51" s="1"/>
      <c r="G51" s="155"/>
      <c r="H51" s="213"/>
      <c r="I51" s="1"/>
      <c r="J51" s="213"/>
      <c r="K51" s="1"/>
      <c r="L51" s="1"/>
      <c r="M51" s="1"/>
      <c r="N51" s="1"/>
      <c r="O51" s="1"/>
      <c r="P51" s="1"/>
      <c r="Q51" s="70"/>
      <c r="R51" s="70"/>
      <c r="V51" s="258" t="n">
        <f aca="false">W55</f>
        <v>0</v>
      </c>
      <c r="AN51" s="1"/>
      <c r="AO51" s="1"/>
      <c r="AP51" s="1"/>
      <c r="AQ51" s="1"/>
      <c r="AR51" s="1"/>
      <c r="AS51" s="1"/>
    </row>
    <row r="52" customFormat="false" ht="12.75" hidden="false" customHeight="true" outlineLevel="0" collapsed="false">
      <c r="A52" s="1"/>
      <c r="B52" s="1"/>
      <c r="C52" s="1"/>
      <c r="D52" s="1"/>
      <c r="G52" s="1"/>
      <c r="H52" s="1"/>
      <c r="I52" s="1"/>
      <c r="J52" s="213"/>
      <c r="K52" s="1"/>
      <c r="L52" s="1"/>
      <c r="M52" s="1"/>
      <c r="N52" s="1"/>
      <c r="O52" s="1"/>
      <c r="P52" s="1"/>
      <c r="Q52" s="70"/>
      <c r="R52" s="70"/>
      <c r="AN52" s="1"/>
      <c r="AO52" s="1"/>
      <c r="AP52" s="1"/>
      <c r="AQ52" s="1"/>
      <c r="AR52" s="1"/>
      <c r="AS52" s="1"/>
    </row>
    <row r="53" customFormat="false" ht="12.75" hidden="false" customHeight="true" outlineLevel="0" collapsed="false">
      <c r="A53" s="148" t="s">
        <v>193</v>
      </c>
      <c r="C53" s="4"/>
      <c r="D53" s="209"/>
      <c r="E53" s="1"/>
      <c r="F53" s="1"/>
      <c r="G53" s="1"/>
      <c r="H53" s="1"/>
      <c r="I53" s="1"/>
      <c r="J53" s="70"/>
      <c r="K53" s="1"/>
      <c r="L53" s="1"/>
      <c r="M53" s="1"/>
      <c r="N53" s="1"/>
      <c r="O53" s="1"/>
      <c r="P53" s="1"/>
      <c r="Q53" s="70"/>
      <c r="R53" s="70"/>
      <c r="AJ53" s="1"/>
      <c r="AK53" s="1"/>
      <c r="AN53" s="1"/>
      <c r="AO53" s="1"/>
      <c r="AP53" s="1"/>
      <c r="AQ53" s="1"/>
      <c r="AR53" s="1"/>
      <c r="AS53" s="1"/>
    </row>
    <row r="54" customFormat="false" ht="12.75" hidden="false" customHeight="true" outlineLevel="0" collapsed="false">
      <c r="A54" s="1"/>
      <c r="E54" s="1"/>
      <c r="F54" s="1"/>
      <c r="G54" s="1"/>
      <c r="H54" s="1"/>
      <c r="I54" s="1"/>
      <c r="J54" s="70"/>
      <c r="K54" s="1"/>
      <c r="L54" s="1"/>
      <c r="M54" s="1"/>
      <c r="N54" s="1"/>
      <c r="O54" s="1"/>
      <c r="P54" s="1"/>
      <c r="Q54" s="70"/>
      <c r="R54" s="70"/>
      <c r="AJ54" s="1"/>
      <c r="AK54" s="1"/>
      <c r="AN54" s="1"/>
      <c r="AO54" s="1"/>
      <c r="AP54" s="1"/>
      <c r="AQ54" s="1"/>
      <c r="AR54" s="1"/>
      <c r="AS54" s="1"/>
    </row>
    <row r="55" customFormat="false" ht="12.75" hidden="true" customHeight="true" outlineLevel="0" collapsed="false">
      <c r="A55" s="1"/>
      <c r="E55" s="1"/>
      <c r="F55" s="1"/>
      <c r="G55" s="1"/>
      <c r="H55" s="1"/>
      <c r="I55" s="1"/>
      <c r="J55" s="70"/>
      <c r="K55" s="1"/>
      <c r="L55" s="1"/>
      <c r="M55" s="1"/>
      <c r="N55" s="1"/>
      <c r="O55" s="1"/>
      <c r="P55" s="1"/>
      <c r="Q55" s="70"/>
      <c r="R55" s="70"/>
      <c r="AJ55" s="1"/>
      <c r="AK55" s="1"/>
      <c r="AN55" s="1"/>
      <c r="AO55" s="1"/>
      <c r="AP55" s="1"/>
      <c r="AQ55" s="1"/>
      <c r="AR55" s="1"/>
      <c r="AS55" s="1"/>
    </row>
    <row r="56" customFormat="false" ht="12.75" hidden="true" customHeight="true" outlineLevel="0" collapsed="false">
      <c r="A56" s="1"/>
      <c r="E56" s="1"/>
      <c r="F56" s="1"/>
      <c r="G56" s="1"/>
      <c r="H56" s="1"/>
      <c r="I56" s="1"/>
      <c r="J56" s="70"/>
      <c r="K56" s="70"/>
      <c r="L56" s="247"/>
      <c r="M56" s="40"/>
      <c r="N56" s="40"/>
      <c r="O56" s="70"/>
      <c r="P56" s="70"/>
      <c r="Q56" s="70"/>
      <c r="R56" s="70"/>
      <c r="AJ56" s="1"/>
      <c r="AK56" s="1"/>
      <c r="AN56" s="1"/>
      <c r="AO56" s="1"/>
      <c r="AP56" s="1"/>
      <c r="AQ56" s="1"/>
      <c r="AR56" s="1"/>
      <c r="AS56" s="1"/>
    </row>
    <row r="57" customFormat="false" ht="12.75" hidden="true" customHeight="true" outlineLevel="0" collapsed="false">
      <c r="A57" s="1"/>
      <c r="D57" s="1"/>
      <c r="E57" s="1"/>
      <c r="F57" s="1"/>
      <c r="G57" s="1"/>
      <c r="H57" s="1"/>
      <c r="I57" s="259"/>
      <c r="J57" s="70"/>
      <c r="K57" s="70"/>
      <c r="L57" s="247"/>
      <c r="M57" s="40"/>
      <c r="N57" s="40"/>
      <c r="O57" s="70"/>
      <c r="P57" s="70"/>
      <c r="Q57" s="70"/>
      <c r="R57" s="70"/>
      <c r="AJ57" s="1"/>
      <c r="AK57" s="1"/>
      <c r="AN57" s="1"/>
      <c r="AO57" s="1"/>
      <c r="AP57" s="1"/>
      <c r="AQ57" s="1"/>
      <c r="AR57" s="1"/>
      <c r="AS57" s="1"/>
    </row>
    <row r="58" customFormat="false" ht="12.75" hidden="true" customHeight="true" outlineLevel="0" collapsed="false">
      <c r="A58" s="1"/>
      <c r="D58" s="1"/>
      <c r="E58" s="1"/>
      <c r="F58" s="1"/>
      <c r="G58" s="1"/>
      <c r="H58" s="1"/>
      <c r="I58" s="259"/>
      <c r="J58" s="70"/>
      <c r="K58" s="70"/>
      <c r="L58" s="247"/>
      <c r="M58" s="40"/>
      <c r="N58" s="40"/>
      <c r="O58" s="70"/>
      <c r="P58" s="70"/>
      <c r="Q58" s="70"/>
      <c r="R58" s="70"/>
      <c r="AJ58" s="1"/>
      <c r="AK58" s="1"/>
      <c r="AN58" s="1"/>
      <c r="AO58" s="1"/>
      <c r="AP58" s="1"/>
      <c r="AQ58" s="1"/>
      <c r="AR58" s="1"/>
      <c r="AS58" s="1"/>
    </row>
    <row r="59" customFormat="false" ht="12.75" hidden="true" customHeight="true" outlineLevel="0" collapsed="false">
      <c r="A59" s="1"/>
      <c r="D59" s="1"/>
      <c r="E59" s="1"/>
      <c r="F59" s="1"/>
      <c r="G59" s="1"/>
      <c r="H59" s="1"/>
      <c r="I59" s="259"/>
      <c r="J59" s="70"/>
      <c r="K59" s="70"/>
      <c r="L59" s="247"/>
      <c r="M59" s="40"/>
      <c r="N59" s="40"/>
      <c r="O59" s="70"/>
      <c r="P59" s="70"/>
      <c r="Q59" s="70"/>
      <c r="R59" s="70"/>
      <c r="AJ59" s="1"/>
      <c r="AK59" s="1"/>
      <c r="AN59" s="1"/>
      <c r="AO59" s="1"/>
      <c r="AP59" s="1"/>
      <c r="AQ59" s="1"/>
      <c r="AR59" s="1"/>
      <c r="AS59" s="1"/>
    </row>
    <row r="60" customFormat="false" ht="12.75" hidden="true" customHeight="true" outlineLevel="0" collapsed="false">
      <c r="A60" s="1"/>
      <c r="D60" s="1"/>
      <c r="E60" s="1"/>
      <c r="F60" s="1"/>
      <c r="G60" s="1"/>
      <c r="H60" s="1"/>
      <c r="I60" s="259"/>
      <c r="J60" s="70"/>
      <c r="K60" s="70"/>
      <c r="L60" s="247"/>
      <c r="M60" s="40"/>
      <c r="N60" s="40"/>
      <c r="O60" s="70"/>
      <c r="P60" s="70"/>
      <c r="Q60" s="70"/>
      <c r="R60" s="70"/>
      <c r="AJ60" s="1"/>
      <c r="AK60" s="1"/>
      <c r="AN60" s="1"/>
      <c r="AO60" s="1"/>
      <c r="AP60" s="1"/>
      <c r="AQ60" s="1"/>
      <c r="AR60" s="1"/>
      <c r="AS60" s="1"/>
    </row>
    <row r="61" customFormat="false" ht="12.75" hidden="true" customHeight="true" outlineLevel="0" collapsed="false">
      <c r="A61" s="1"/>
      <c r="D61" s="1"/>
      <c r="E61" s="1"/>
      <c r="F61" s="1"/>
      <c r="G61" s="1"/>
      <c r="H61" s="1"/>
      <c r="I61" s="259"/>
      <c r="J61" s="70"/>
      <c r="K61" s="70"/>
      <c r="L61" s="247"/>
      <c r="M61" s="40"/>
      <c r="N61" s="40"/>
      <c r="O61" s="70"/>
      <c r="P61" s="70"/>
      <c r="Q61" s="70"/>
      <c r="R61" s="70"/>
      <c r="AJ61" s="1"/>
      <c r="AK61" s="1"/>
      <c r="AN61" s="1"/>
      <c r="AO61" s="1"/>
      <c r="AP61" s="1"/>
      <c r="AQ61" s="1"/>
      <c r="AR61" s="1"/>
      <c r="AS61" s="1"/>
    </row>
    <row r="62" customFormat="false" ht="12.75" hidden="true" customHeight="true" outlineLevel="0" collapsed="false">
      <c r="A62" s="1"/>
      <c r="D62" s="1"/>
      <c r="E62" s="1"/>
      <c r="F62" s="1"/>
      <c r="G62" s="1"/>
      <c r="H62" s="1"/>
      <c r="I62" s="1"/>
      <c r="J62" s="70"/>
      <c r="K62" s="70"/>
      <c r="L62" s="247"/>
      <c r="M62" s="40"/>
      <c r="N62" s="40"/>
      <c r="O62" s="70"/>
      <c r="P62" s="70"/>
      <c r="Q62" s="70"/>
      <c r="R62" s="70"/>
      <c r="AJ62" s="1"/>
      <c r="AK62" s="1"/>
      <c r="AN62" s="1"/>
      <c r="AO62" s="1"/>
      <c r="AP62" s="1"/>
      <c r="AQ62" s="1"/>
      <c r="AR62" s="1"/>
      <c r="AS62" s="1"/>
    </row>
    <row r="63" customFormat="false" ht="12.75" hidden="false" customHeight="true" outlineLevel="0" collapsed="false">
      <c r="A63" s="1"/>
      <c r="E63" s="1"/>
      <c r="F63" s="1"/>
      <c r="G63" s="1"/>
      <c r="H63" s="1"/>
      <c r="I63" s="1"/>
      <c r="J63" s="70"/>
      <c r="K63" s="70"/>
      <c r="L63" s="247"/>
      <c r="M63" s="40"/>
      <c r="N63" s="40"/>
      <c r="O63" s="70"/>
      <c r="P63" s="70"/>
      <c r="Q63" s="70"/>
      <c r="R63" s="70"/>
      <c r="AJ63" s="1"/>
      <c r="AK63" s="1"/>
      <c r="AN63" s="1"/>
      <c r="AO63" s="1"/>
      <c r="AP63" s="1"/>
      <c r="AQ63" s="1"/>
      <c r="AR63" s="1"/>
      <c r="AS63" s="1"/>
    </row>
    <row r="64" customFormat="false" ht="12.75" hidden="false" customHeight="true" outlineLevel="0" collapsed="false">
      <c r="A64" s="1"/>
      <c r="E64" s="1"/>
      <c r="F64" s="1"/>
      <c r="G64" s="1"/>
      <c r="H64" s="260" t="s">
        <v>81</v>
      </c>
      <c r="I64" s="1"/>
      <c r="J64" s="70"/>
      <c r="K64" s="70"/>
      <c r="L64" s="247"/>
      <c r="M64" s="40"/>
      <c r="N64" s="40"/>
      <c r="O64" s="70"/>
      <c r="P64" s="70"/>
      <c r="Q64" s="70"/>
      <c r="R64" s="70"/>
      <c r="AJ64" s="1"/>
      <c r="AK64" s="1"/>
      <c r="AN64" s="1"/>
      <c r="AO64" s="1"/>
      <c r="AP64" s="1"/>
      <c r="AQ64" s="1"/>
      <c r="AR64" s="1"/>
      <c r="AS64" s="1"/>
    </row>
    <row r="65" customFormat="false" ht="12.75" hidden="false" customHeight="true" outlineLevel="0" collapsed="false">
      <c r="A65" s="1"/>
      <c r="H65" s="261" t="n">
        <f aca="false">H70</f>
        <v>37591</v>
      </c>
      <c r="I65" s="262" t="n">
        <f aca="false">H65+1</f>
        <v>37592</v>
      </c>
      <c r="J65" s="262" t="n">
        <f aca="false">I65+1</f>
        <v>37593</v>
      </c>
      <c r="K65" s="262" t="n">
        <f aca="false">J65+1</f>
        <v>37594</v>
      </c>
      <c r="L65" s="262" t="n">
        <f aca="false">K65+1</f>
        <v>37595</v>
      </c>
      <c r="M65" s="262" t="n">
        <f aca="false">L65+1</f>
        <v>37596</v>
      </c>
      <c r="N65" s="262" t="n">
        <f aca="false">M65+1</f>
        <v>37597</v>
      </c>
      <c r="O65" s="262" t="n">
        <f aca="false">N65+1</f>
        <v>37598</v>
      </c>
      <c r="P65" s="262" t="n">
        <f aca="false">O65+1</f>
        <v>37599</v>
      </c>
      <c r="Q65" s="262" t="n">
        <f aca="false">P65+1</f>
        <v>37600</v>
      </c>
      <c r="R65" s="262" t="n">
        <f aca="false">Q65+1</f>
        <v>37601</v>
      </c>
      <c r="S65" s="262" t="n">
        <f aca="false">R65+1</f>
        <v>37602</v>
      </c>
      <c r="T65" s="262" t="n">
        <f aca="false">S65+1</f>
        <v>37603</v>
      </c>
      <c r="U65" s="262" t="n">
        <f aca="false">T65+1</f>
        <v>37604</v>
      </c>
      <c r="V65" s="262" t="n">
        <f aca="false">U65+1</f>
        <v>37605</v>
      </c>
      <c r="W65" s="262" t="n">
        <f aca="false">V65+1</f>
        <v>37606</v>
      </c>
      <c r="X65" s="262" t="n">
        <f aca="false">W65+1</f>
        <v>37607</v>
      </c>
      <c r="Y65" s="262" t="n">
        <f aca="false">X65+1</f>
        <v>37608</v>
      </c>
      <c r="Z65" s="262" t="n">
        <f aca="false">Y65+1</f>
        <v>37609</v>
      </c>
      <c r="AA65" s="262" t="n">
        <f aca="false">Z65+1</f>
        <v>37610</v>
      </c>
      <c r="AB65" s="262" t="n">
        <f aca="false">AA65+1</f>
        <v>37611</v>
      </c>
      <c r="AC65" s="262" t="n">
        <f aca="false">AB65+1</f>
        <v>37612</v>
      </c>
      <c r="AD65" s="262" t="n">
        <f aca="false">AC65+1</f>
        <v>37613</v>
      </c>
      <c r="AE65" s="262" t="n">
        <f aca="false">AD65+1</f>
        <v>37614</v>
      </c>
      <c r="AF65" s="262" t="n">
        <f aca="false">AE65+1</f>
        <v>37615</v>
      </c>
      <c r="AG65" s="262" t="n">
        <f aca="false">AF65+1</f>
        <v>37616</v>
      </c>
      <c r="AH65" s="262" t="n">
        <f aca="false">AG65+1</f>
        <v>37617</v>
      </c>
      <c r="AI65" s="262" t="n">
        <f aca="false">AH65+1</f>
        <v>37618</v>
      </c>
      <c r="AJ65" s="262" t="n">
        <f aca="false">AI65+1</f>
        <v>37619</v>
      </c>
      <c r="AK65" s="262" t="n">
        <f aca="false">AJ65+1</f>
        <v>37620</v>
      </c>
      <c r="AL65" s="263" t="n">
        <f aca="false">AK65+1</f>
        <v>37621</v>
      </c>
      <c r="AN65" s="1"/>
      <c r="AO65" s="1"/>
      <c r="AP65" s="1"/>
      <c r="AQ65" s="1"/>
      <c r="AR65" s="1"/>
      <c r="AS65" s="1"/>
    </row>
    <row r="66" customFormat="false" ht="12.75" hidden="false" customHeight="true" outlineLevel="0" collapsed="false">
      <c r="D66" s="1"/>
      <c r="E66" s="1"/>
      <c r="F66" s="1"/>
      <c r="G66" s="264" t="s">
        <v>194</v>
      </c>
      <c r="H66" s="265" t="n">
        <f aca="false">VLOOKUP(H$65,$S$8:$AG$38,7,0)+VLOOKUP(H$65,$S$8:$AG38,8,0)</f>
        <v>0</v>
      </c>
      <c r="I66" s="265" t="n">
        <f aca="false">VLOOKUP(I$65,$S$8:$AG$38,7,0)+VLOOKUP(I$65,$S$8:$AG38,8,0)</f>
        <v>0</v>
      </c>
      <c r="J66" s="265" t="n">
        <f aca="false">VLOOKUP(J$65,$S$8:$AG$38,7,0)+VLOOKUP(J$65,$S$8:$AG38,8,0)</f>
        <v>0</v>
      </c>
      <c r="K66" s="265" t="n">
        <f aca="false">VLOOKUP(K$65,$S$8:$AG$38,7,0)+VLOOKUP(K$65,$S$8:$AG38,8,0)</f>
        <v>0</v>
      </c>
      <c r="L66" s="265" t="n">
        <f aca="false">VLOOKUP(L$65,$S$8:$AG$38,7,0)+VLOOKUP(L$65,$S$8:$AG38,8,0)</f>
        <v>0</v>
      </c>
      <c r="M66" s="265" t="n">
        <f aca="false">VLOOKUP(M$65,$S$8:$AG$38,7,0)+VLOOKUP(M$65,$S$8:$AG38,8,0)</f>
        <v>0</v>
      </c>
      <c r="N66" s="265" t="n">
        <f aca="false">VLOOKUP(N$65,$S$8:$AG$38,7,0)+VLOOKUP(N$65,$S$8:$AG38,8,0)</f>
        <v>0</v>
      </c>
      <c r="O66" s="265" t="n">
        <f aca="false">VLOOKUP(O$65,$S$8:$AG$38,7,0)+VLOOKUP(O$65,$S$8:$AG38,8,0)</f>
        <v>0</v>
      </c>
      <c r="P66" s="265" t="n">
        <f aca="false">VLOOKUP(P$65,$S$8:$AG$38,7,0)+VLOOKUP(P$65,$S$8:$AG38,8,0)</f>
        <v>0</v>
      </c>
      <c r="Q66" s="265" t="n">
        <f aca="false">VLOOKUP(Q$65,$S$8:$AG$38,7,0)+VLOOKUP(Q$65,$S$8:$AG38,8,0)</f>
        <v>0</v>
      </c>
      <c r="R66" s="265" t="n">
        <f aca="false">VLOOKUP(R$65,$S$8:$AG$38,7,0)+VLOOKUP(R$65,$S$8:$AG38,8,0)</f>
        <v>0</v>
      </c>
      <c r="S66" s="265" t="n">
        <f aca="false">VLOOKUP(S$65,$S$8:$AG$38,7,0)+VLOOKUP(S$65,$S$8:$AG38,8,0)</f>
        <v>0</v>
      </c>
      <c r="T66" s="265" t="n">
        <f aca="false">VLOOKUP(T$65,$S$8:$AG$38,7,0)+VLOOKUP(T$65,$S$8:$AG38,8,0)</f>
        <v>0</v>
      </c>
      <c r="U66" s="265" t="n">
        <f aca="false">VLOOKUP(U$65,$S$8:$AG$38,7,0)+VLOOKUP(U$65,$S$8:$AG38,8,0)</f>
        <v>0</v>
      </c>
      <c r="V66" s="265" t="n">
        <f aca="false">VLOOKUP(V$65,$S$8:$AG$38,7,0)+VLOOKUP(V$65,$S$8:$AG38,8,0)</f>
        <v>0</v>
      </c>
      <c r="W66" s="265" t="n">
        <f aca="false">VLOOKUP(W$65,$S$8:$AG$38,7,0)+VLOOKUP(W$65,$S$8:$AG38,8,0)</f>
        <v>0</v>
      </c>
      <c r="X66" s="265" t="n">
        <f aca="false">VLOOKUP(X$65,$S$8:$AG$38,7,0)+VLOOKUP(X$65,$S$8:$AG38,8,0)</f>
        <v>0</v>
      </c>
      <c r="Y66" s="265" t="n">
        <f aca="false">VLOOKUP(Y$65,$S$8:$AG$38,7,0)+VLOOKUP(Y$65,$S$8:$AG38,8,0)</f>
        <v>0</v>
      </c>
      <c r="Z66" s="265" t="n">
        <f aca="false">VLOOKUP(Z$65,$S$8:$AG$38,7,0)+VLOOKUP(Z$65,$S$8:$AG38,8,0)</f>
        <v>0</v>
      </c>
      <c r="AA66" s="265" t="n">
        <f aca="false">VLOOKUP(AA$65,$S$8:$AG$38,7,0)+VLOOKUP(AA$65,$S$8:$AG38,8,0)</f>
        <v>0</v>
      </c>
      <c r="AB66" s="265" t="n">
        <f aca="false">VLOOKUP(AB$65,$S$8:$AG$38,7,0)+VLOOKUP(AB$65,$S$8:$AG38,8,0)</f>
        <v>0</v>
      </c>
      <c r="AC66" s="265" t="n">
        <f aca="false">VLOOKUP(AC$65,$S$8:$AG$38,7,0)+VLOOKUP(AC$65,$S$8:$AG38,8,0)</f>
        <v>0</v>
      </c>
      <c r="AD66" s="265" t="n">
        <f aca="false">VLOOKUP(AD$65,$S$8:$AG$38,7,0)+VLOOKUP(AD$65,$S$8:$AG38,8,0)</f>
        <v>0</v>
      </c>
      <c r="AE66" s="265" t="n">
        <f aca="false">VLOOKUP(AE$65,$S$8:$AG$38,7,0)+VLOOKUP(AE$65,$S$8:$AG38,8,0)</f>
        <v>0</v>
      </c>
      <c r="AF66" s="265" t="n">
        <f aca="false">VLOOKUP(AF$65,$S$8:$AG$38,7,0)+VLOOKUP(AF$65,$S$8:$AG38,8,0)</f>
        <v>0</v>
      </c>
      <c r="AG66" s="265" t="n">
        <f aca="false">VLOOKUP(AG$65,$S$8:$AG$38,7,0)+VLOOKUP(AG$65,$S$8:$AG38,8,0)</f>
        <v>0</v>
      </c>
      <c r="AH66" s="265" t="n">
        <f aca="false">VLOOKUP(AH$65,$S$8:$AG$38,7,0)+VLOOKUP(AH$65,$S$8:$AG38,8,0)</f>
        <v>0</v>
      </c>
      <c r="AI66" s="265" t="n">
        <f aca="false">VLOOKUP(AI$65,$S$8:$AG$38,7,0)+VLOOKUP(AI$65,$S$8:$AG38,8,0)</f>
        <v>0</v>
      </c>
      <c r="AJ66" s="265" t="n">
        <f aca="false">VLOOKUP(AJ$65,$S$8:$AG$38,7,0)+VLOOKUP(AJ$65,$S$8:$AG38,8,0)</f>
        <v>0</v>
      </c>
      <c r="AK66" s="265" t="n">
        <f aca="false">VLOOKUP(AK$65,$S$8:$AG$38,7,0)+VLOOKUP(AK$65,$S$8:$AG38,8,0)</f>
        <v>0</v>
      </c>
      <c r="AL66" s="265" t="n">
        <f aca="false">VLOOKUP(AL$65,$S$8:$AG$38,7,0)+VLOOKUP(AL$65,$S$8:$AG38,8,0)</f>
        <v>0</v>
      </c>
      <c r="AO66" s="1"/>
      <c r="AP66" s="1"/>
      <c r="AQ66" s="1"/>
      <c r="AR66" s="1"/>
      <c r="AS66" s="1"/>
      <c r="AT66" s="1"/>
    </row>
    <row r="67" customFormat="false" ht="12.75" hidden="false" customHeight="true" outlineLevel="0" collapsed="false">
      <c r="A67" s="266" t="s">
        <v>195</v>
      </c>
      <c r="B67" s="266"/>
      <c r="C67" s="267"/>
      <c r="D67" s="267"/>
      <c r="E67" s="268" t="s">
        <v>196</v>
      </c>
      <c r="F67" s="267"/>
      <c r="G67" s="269" t="s">
        <v>197</v>
      </c>
      <c r="H67" s="270" t="n">
        <v>0</v>
      </c>
      <c r="I67" s="271" t="n">
        <v>0</v>
      </c>
      <c r="J67" s="271" t="n">
        <v>0</v>
      </c>
      <c r="K67" s="271" t="n">
        <v>0</v>
      </c>
      <c r="L67" s="271" t="n">
        <v>0</v>
      </c>
      <c r="M67" s="271" t="n">
        <v>0</v>
      </c>
      <c r="N67" s="271"/>
      <c r="O67" s="271"/>
      <c r="P67" s="271" t="n">
        <v>0</v>
      </c>
      <c r="Q67" s="271" t="n">
        <v>0</v>
      </c>
      <c r="R67" s="271" t="n">
        <v>0</v>
      </c>
      <c r="S67" s="271" t="n">
        <v>0</v>
      </c>
      <c r="T67" s="271" t="n">
        <v>0</v>
      </c>
      <c r="U67" s="271"/>
      <c r="V67" s="271" t="n">
        <v>0</v>
      </c>
      <c r="W67" s="271" t="n">
        <v>0</v>
      </c>
      <c r="X67" s="271" t="n">
        <v>0</v>
      </c>
      <c r="Y67" s="271" t="n">
        <v>0</v>
      </c>
      <c r="Z67" s="271" t="n">
        <v>0</v>
      </c>
      <c r="AA67" s="271" t="n">
        <v>0</v>
      </c>
      <c r="AB67" s="271"/>
      <c r="AC67" s="271"/>
      <c r="AD67" s="271" t="n">
        <v>0</v>
      </c>
      <c r="AE67" s="271" t="n">
        <v>0</v>
      </c>
      <c r="AF67" s="271"/>
      <c r="AG67" s="271"/>
      <c r="AH67" s="271"/>
      <c r="AI67" s="271"/>
      <c r="AJ67" s="271"/>
      <c r="AK67" s="271"/>
      <c r="AL67" s="272"/>
      <c r="AM67" s="267"/>
      <c r="AN67" s="267"/>
      <c r="AO67" s="1"/>
      <c r="AP67" s="1"/>
      <c r="AQ67" s="1"/>
      <c r="AR67" s="1"/>
      <c r="AS67" s="1"/>
      <c r="AT67" s="1"/>
    </row>
    <row r="68" customFormat="false" ht="12.75" hidden="false" customHeight="true" outlineLevel="0" collapsed="false">
      <c r="A68" s="273" t="s">
        <v>82</v>
      </c>
      <c r="B68" s="274" t="n">
        <f aca="false">+H47</f>
        <v>0</v>
      </c>
      <c r="C68" s="267"/>
      <c r="D68" s="275" t="s">
        <v>198</v>
      </c>
      <c r="E68" s="275" t="s">
        <v>142</v>
      </c>
      <c r="F68" s="276" t="s">
        <v>199</v>
      </c>
      <c r="G68" s="264" t="s">
        <v>200</v>
      </c>
      <c r="H68" s="277" t="n">
        <f aca="false">SUM(H66:H67)</f>
        <v>0</v>
      </c>
      <c r="I68" s="278" t="n">
        <f aca="false">SUM(I66:I67)</f>
        <v>0</v>
      </c>
      <c r="J68" s="278" t="n">
        <f aca="false">SUM(J66:J67)</f>
        <v>0</v>
      </c>
      <c r="K68" s="278" t="n">
        <f aca="false">SUM(K66:K67)</f>
        <v>0</v>
      </c>
      <c r="L68" s="278" t="n">
        <f aca="false">SUM(L66:L67)</f>
        <v>0</v>
      </c>
      <c r="M68" s="278" t="n">
        <f aca="false">SUM(M66:M67)</f>
        <v>0</v>
      </c>
      <c r="N68" s="278" t="n">
        <f aca="false">SUM(N66:N67)</f>
        <v>0</v>
      </c>
      <c r="O68" s="278" t="n">
        <f aca="false">SUM(O66:O67)</f>
        <v>0</v>
      </c>
      <c r="P68" s="278" t="n">
        <f aca="false">SUM(P66:P67)</f>
        <v>0</v>
      </c>
      <c r="Q68" s="278" t="n">
        <f aca="false">SUM(Q66:Q67)</f>
        <v>0</v>
      </c>
      <c r="R68" s="278" t="n">
        <f aca="false">SUM(R66:R67)</f>
        <v>0</v>
      </c>
      <c r="S68" s="278" t="n">
        <f aca="false">SUM(S66:S67)</f>
        <v>0</v>
      </c>
      <c r="T68" s="278" t="n">
        <f aca="false">SUM(T66:T67)</f>
        <v>0</v>
      </c>
      <c r="U68" s="278" t="n">
        <f aca="false">SUM(U66:U67)</f>
        <v>0</v>
      </c>
      <c r="V68" s="278" t="n">
        <f aca="false">SUM(V66:V67)</f>
        <v>0</v>
      </c>
      <c r="W68" s="278" t="n">
        <f aca="false">SUM(W66:W67)</f>
        <v>0</v>
      </c>
      <c r="X68" s="278" t="n">
        <f aca="false">SUM(X66:X67)</f>
        <v>0</v>
      </c>
      <c r="Y68" s="278" t="n">
        <f aca="false">SUM(Y66:Y67)</f>
        <v>0</v>
      </c>
      <c r="Z68" s="278" t="n">
        <f aca="false">SUM(Z66:Z67)</f>
        <v>0</v>
      </c>
      <c r="AA68" s="278" t="n">
        <f aca="false">SUM(AA66:AA67)</f>
        <v>0</v>
      </c>
      <c r="AB68" s="278" t="n">
        <f aca="false">SUM(AB66:AB67)</f>
        <v>0</v>
      </c>
      <c r="AC68" s="278" t="n">
        <f aca="false">SUM(AC66:AC67)</f>
        <v>0</v>
      </c>
      <c r="AD68" s="278" t="n">
        <f aca="false">SUM(AD66:AD67)</f>
        <v>0</v>
      </c>
      <c r="AE68" s="278" t="n">
        <f aca="false">SUM(AE66:AE67)</f>
        <v>0</v>
      </c>
      <c r="AF68" s="278" t="n">
        <f aca="false">SUM(AF66:AF67)</f>
        <v>0</v>
      </c>
      <c r="AG68" s="278" t="n">
        <f aca="false">SUM(AG66:AG67)</f>
        <v>0</v>
      </c>
      <c r="AH68" s="278" t="n">
        <f aca="false">SUM(AH66:AH67)</f>
        <v>0</v>
      </c>
      <c r="AI68" s="278" t="n">
        <f aca="false">SUM(AI66:AI67)</f>
        <v>0</v>
      </c>
      <c r="AJ68" s="278" t="n">
        <f aca="false">SUM(AJ66:AJ67)</f>
        <v>0</v>
      </c>
      <c r="AK68" s="278" t="n">
        <f aca="false">SUM(AK66:AK67)</f>
        <v>0</v>
      </c>
      <c r="AL68" s="279" t="n">
        <f aca="false">SUM(AL66:AL67)</f>
        <v>0</v>
      </c>
      <c r="AM68" s="267"/>
      <c r="AN68" s="1"/>
      <c r="AO68" s="1"/>
      <c r="AP68" s="1"/>
      <c r="AQ68" s="1"/>
      <c r="AR68" s="1"/>
      <c r="AS68" s="1"/>
      <c r="AT68" s="1"/>
    </row>
    <row r="69" customFormat="false" ht="12.75" hidden="false" customHeight="true" outlineLevel="0" collapsed="false">
      <c r="A69" s="273" t="s">
        <v>80</v>
      </c>
      <c r="B69" s="274" t="n">
        <f aca="false">+I47</f>
        <v>0</v>
      </c>
      <c r="C69" s="267"/>
      <c r="D69" s="280" t="s">
        <v>201</v>
      </c>
      <c r="E69" s="280" t="s">
        <v>201</v>
      </c>
      <c r="F69" s="281" t="s">
        <v>137</v>
      </c>
      <c r="G69" s="282"/>
      <c r="H69" s="283" t="s">
        <v>202</v>
      </c>
      <c r="I69" s="267"/>
      <c r="J69" s="267"/>
      <c r="K69" s="267"/>
      <c r="L69" s="267"/>
      <c r="M69" s="267"/>
      <c r="N69" s="267"/>
      <c r="O69" s="267"/>
      <c r="P69" s="267"/>
      <c r="Q69" s="267"/>
      <c r="R69" s="267"/>
      <c r="S69" s="267"/>
      <c r="T69" s="267"/>
      <c r="U69" s="267"/>
      <c r="V69" s="267"/>
      <c r="W69" s="267"/>
      <c r="X69" s="267"/>
      <c r="Y69" s="267"/>
      <c r="Z69" s="267"/>
      <c r="AA69" s="267"/>
      <c r="AB69" s="267"/>
      <c r="AC69" s="267"/>
      <c r="AD69" s="267"/>
      <c r="AE69" s="267"/>
      <c r="AF69" s="267"/>
      <c r="AG69" s="267"/>
      <c r="AH69" s="267"/>
      <c r="AI69" s="267"/>
      <c r="AJ69" s="267"/>
      <c r="AK69" s="267"/>
      <c r="AL69" s="267"/>
      <c r="AM69" s="267"/>
      <c r="AN69" s="1"/>
      <c r="AO69" s="1"/>
      <c r="AP69" s="1"/>
      <c r="AQ69" s="1"/>
      <c r="AR69" s="1"/>
      <c r="AS69" s="1"/>
      <c r="AT69" s="1"/>
    </row>
    <row r="70" customFormat="false" ht="12.75" hidden="false" customHeight="true" outlineLevel="0" collapsed="false">
      <c r="A70" s="284"/>
      <c r="B70" s="284"/>
      <c r="C70" s="267"/>
      <c r="D70" s="285"/>
      <c r="E70" s="285"/>
      <c r="F70" s="285"/>
      <c r="G70" s="284"/>
      <c r="H70" s="286" t="n">
        <f aca="false">B4</f>
        <v>37591</v>
      </c>
      <c r="I70" s="286" t="n">
        <f aca="false">C4</f>
        <v>0</v>
      </c>
      <c r="J70" s="286" t="n">
        <f aca="false">D4</f>
        <v>0</v>
      </c>
      <c r="K70" s="286" t="str">
        <f aca="false">E4</f>
        <v>Check Figures</v>
      </c>
      <c r="L70" s="286" t="n">
        <f aca="false">F4</f>
        <v>0</v>
      </c>
      <c r="M70" s="286" t="n">
        <f aca="false">G4</f>
        <v>0</v>
      </c>
      <c r="N70" s="286" t="n">
        <f aca="false">H4</f>
        <v>0</v>
      </c>
      <c r="O70" s="286" t="n">
        <f aca="false">I4</f>
        <v>0</v>
      </c>
      <c r="P70" s="286" t="n">
        <f aca="false">J4</f>
        <v>0</v>
      </c>
      <c r="Q70" s="286" t="n">
        <f aca="false">K4</f>
        <v>0</v>
      </c>
      <c r="R70" s="286" t="n">
        <f aca="false">L4</f>
        <v>0</v>
      </c>
      <c r="S70" s="286" t="n">
        <f aca="false">M4</f>
        <v>0</v>
      </c>
      <c r="T70" s="286" t="n">
        <f aca="false">N4</f>
        <v>0</v>
      </c>
      <c r="U70" s="286" t="n">
        <f aca="false">O4</f>
        <v>0</v>
      </c>
      <c r="V70" s="286" t="n">
        <f aca="false">P4</f>
        <v>0</v>
      </c>
      <c r="W70" s="286" t="n">
        <f aca="false">Q4</f>
        <v>0</v>
      </c>
      <c r="X70" s="286" t="n">
        <f aca="false">R4</f>
        <v>0</v>
      </c>
      <c r="Y70" s="286" t="n">
        <f aca="false">S4</f>
        <v>0</v>
      </c>
      <c r="Z70" s="286" t="n">
        <f aca="false">T4</f>
        <v>0</v>
      </c>
      <c r="AA70" s="286" t="n">
        <f aca="false">U4</f>
        <v>0</v>
      </c>
      <c r="AB70" s="286" t="n">
        <f aca="false">V4</f>
        <v>0</v>
      </c>
      <c r="AC70" s="286" t="n">
        <f aca="false">W4</f>
        <v>0</v>
      </c>
      <c r="AD70" s="286" t="n">
        <f aca="false">X4</f>
        <v>0</v>
      </c>
      <c r="AE70" s="286" t="n">
        <f aca="false">Y4</f>
        <v>0</v>
      </c>
      <c r="AF70" s="286" t="n">
        <f aca="false">Z4</f>
        <v>0</v>
      </c>
      <c r="AG70" s="286" t="n">
        <f aca="false">AA4</f>
        <v>0</v>
      </c>
      <c r="AH70" s="286" t="n">
        <f aca="false">AB4</f>
        <v>0</v>
      </c>
      <c r="AI70" s="286" t="n">
        <f aca="false">AC4</f>
        <v>0</v>
      </c>
      <c r="AJ70" s="286" t="n">
        <f aca="false">AD4</f>
        <v>0</v>
      </c>
      <c r="AK70" s="286" t="n">
        <f aca="false">AE4</f>
        <v>0</v>
      </c>
      <c r="AL70" s="286" t="n">
        <f aca="false">AF4</f>
        <v>0</v>
      </c>
      <c r="AM70" s="275" t="s">
        <v>142</v>
      </c>
      <c r="AN70" s="1"/>
      <c r="AO70" s="1"/>
      <c r="AP70" s="1"/>
      <c r="AQ70" s="1"/>
      <c r="AR70" s="1"/>
      <c r="AS70" s="1"/>
      <c r="AT70" s="1"/>
    </row>
    <row r="71" customFormat="false" ht="12.75" hidden="false" customHeight="true" outlineLevel="0" collapsed="false">
      <c r="A71" s="287" t="s">
        <v>203</v>
      </c>
      <c r="B71" s="288"/>
      <c r="C71" s="289"/>
      <c r="D71" s="290" t="n">
        <v>0</v>
      </c>
      <c r="E71" s="291" t="n">
        <f aca="false">AM71</f>
        <v>0</v>
      </c>
      <c r="F71" s="292" t="n">
        <f aca="false">E71-D71</f>
        <v>0</v>
      </c>
      <c r="G71" s="284"/>
      <c r="H71" s="290"/>
      <c r="I71" s="290"/>
      <c r="J71" s="290"/>
      <c r="K71" s="290"/>
      <c r="L71" s="290"/>
      <c r="M71" s="290"/>
      <c r="N71" s="290"/>
      <c r="O71" s="290"/>
      <c r="P71" s="290"/>
      <c r="Q71" s="290"/>
      <c r="R71" s="290"/>
      <c r="S71" s="290"/>
      <c r="T71" s="290"/>
      <c r="U71" s="290"/>
      <c r="V71" s="290"/>
      <c r="W71" s="290"/>
      <c r="X71" s="290"/>
      <c r="Y71" s="290"/>
      <c r="Z71" s="290"/>
      <c r="AA71" s="290"/>
      <c r="AB71" s="290"/>
      <c r="AC71" s="290"/>
      <c r="AD71" s="290"/>
      <c r="AE71" s="290"/>
      <c r="AF71" s="290"/>
      <c r="AG71" s="290"/>
      <c r="AH71" s="290"/>
      <c r="AI71" s="290"/>
      <c r="AJ71" s="290"/>
      <c r="AK71" s="290"/>
      <c r="AL71" s="290"/>
      <c r="AM71" s="293" t="n">
        <f aca="false">SUM(H71:AL71)</f>
        <v>0</v>
      </c>
      <c r="AN71" s="59"/>
      <c r="AO71" s="59"/>
      <c r="AP71" s="59"/>
      <c r="AQ71" s="59"/>
      <c r="AR71" s="59"/>
      <c r="AS71" s="59"/>
      <c r="AT71" s="59"/>
      <c r="AU71" s="294"/>
      <c r="AV71" s="294"/>
      <c r="AW71" s="294"/>
      <c r="AX71" s="294"/>
    </row>
    <row r="72" customFormat="false" ht="12.75" hidden="true" customHeight="true" outlineLevel="0" collapsed="false">
      <c r="A72" s="295" t="s">
        <v>204</v>
      </c>
      <c r="B72" s="288"/>
      <c r="C72" s="289"/>
      <c r="D72" s="296" t="n">
        <v>0</v>
      </c>
      <c r="E72" s="297" t="n">
        <f aca="false">AM72</f>
        <v>0</v>
      </c>
      <c r="F72" s="298" t="n">
        <f aca="false">E72-D72</f>
        <v>0</v>
      </c>
      <c r="G72" s="284"/>
      <c r="H72" s="299"/>
      <c r="I72" s="299"/>
      <c r="J72" s="299"/>
      <c r="K72" s="299"/>
      <c r="L72" s="299"/>
      <c r="M72" s="299"/>
      <c r="N72" s="299"/>
      <c r="O72" s="299"/>
      <c r="P72" s="299"/>
      <c r="Q72" s="299"/>
      <c r="R72" s="299"/>
      <c r="S72" s="299"/>
      <c r="T72" s="299"/>
      <c r="U72" s="299"/>
      <c r="V72" s="299"/>
      <c r="W72" s="299"/>
      <c r="X72" s="299"/>
      <c r="Y72" s="299"/>
      <c r="Z72" s="299"/>
      <c r="AA72" s="299"/>
      <c r="AB72" s="299"/>
      <c r="AC72" s="299"/>
      <c r="AD72" s="299"/>
      <c r="AE72" s="299"/>
      <c r="AF72" s="299"/>
      <c r="AG72" s="299"/>
      <c r="AH72" s="299"/>
      <c r="AI72" s="299"/>
      <c r="AJ72" s="299"/>
      <c r="AK72" s="299"/>
      <c r="AL72" s="299"/>
      <c r="AM72" s="293" t="n">
        <f aca="false">SUM(H72:AL72)</f>
        <v>0</v>
      </c>
      <c r="AN72" s="59"/>
      <c r="AO72" s="59"/>
      <c r="AP72" s="59"/>
      <c r="AQ72" s="59"/>
      <c r="AR72" s="59"/>
      <c r="AS72" s="59"/>
      <c r="AT72" s="59"/>
      <c r="AU72" s="294"/>
      <c r="AV72" s="294"/>
      <c r="AW72" s="294"/>
      <c r="AX72" s="294"/>
    </row>
    <row r="73" customFormat="false" ht="12.75" hidden="true" customHeight="true" outlineLevel="0" collapsed="false">
      <c r="A73" s="295" t="s">
        <v>173</v>
      </c>
      <c r="B73" s="288"/>
      <c r="C73" s="289"/>
      <c r="D73" s="296" t="n">
        <v>0</v>
      </c>
      <c r="E73" s="297" t="n">
        <f aca="false">AM73</f>
        <v>0</v>
      </c>
      <c r="F73" s="298" t="n">
        <f aca="false">E73-D73</f>
        <v>0</v>
      </c>
      <c r="G73" s="284"/>
      <c r="H73" s="299"/>
      <c r="I73" s="299"/>
      <c r="J73" s="299"/>
      <c r="K73" s="299"/>
      <c r="L73" s="299"/>
      <c r="M73" s="299"/>
      <c r="N73" s="299"/>
      <c r="O73" s="299"/>
      <c r="P73" s="299"/>
      <c r="Q73" s="299"/>
      <c r="R73" s="299"/>
      <c r="S73" s="299"/>
      <c r="T73" s="299"/>
      <c r="U73" s="299"/>
      <c r="V73" s="299"/>
      <c r="W73" s="299"/>
      <c r="X73" s="299"/>
      <c r="Y73" s="299"/>
      <c r="Z73" s="299"/>
      <c r="AA73" s="299"/>
      <c r="AB73" s="299"/>
      <c r="AC73" s="299"/>
      <c r="AD73" s="299"/>
      <c r="AE73" s="299"/>
      <c r="AF73" s="299"/>
      <c r="AG73" s="299"/>
      <c r="AH73" s="299"/>
      <c r="AI73" s="299"/>
      <c r="AJ73" s="299"/>
      <c r="AK73" s="299"/>
      <c r="AL73" s="299"/>
      <c r="AM73" s="293" t="n">
        <f aca="false">SUM(H73:AL73)</f>
        <v>0</v>
      </c>
      <c r="AN73" s="59"/>
      <c r="AO73" s="59"/>
      <c r="AP73" s="59"/>
      <c r="AQ73" s="59"/>
      <c r="AR73" s="59"/>
      <c r="AS73" s="59"/>
      <c r="AT73" s="59"/>
      <c r="AU73" s="294"/>
      <c r="AV73" s="294"/>
      <c r="AW73" s="294"/>
      <c r="AX73" s="294"/>
    </row>
    <row r="74" customFormat="false" ht="12.75" hidden="false" customHeight="true" outlineLevel="0" collapsed="false">
      <c r="A74" s="300" t="s">
        <v>205</v>
      </c>
      <c r="B74" s="284"/>
      <c r="C74" s="267"/>
      <c r="D74" s="301"/>
      <c r="E74" s="302"/>
      <c r="F74" s="302"/>
      <c r="G74" s="284"/>
      <c r="H74" s="301"/>
      <c r="I74" s="301"/>
      <c r="J74" s="301"/>
      <c r="K74" s="301"/>
      <c r="L74" s="301"/>
      <c r="M74" s="301"/>
      <c r="N74" s="301"/>
      <c r="O74" s="301"/>
      <c r="P74" s="301"/>
      <c r="Q74" s="301"/>
      <c r="R74" s="301"/>
      <c r="S74" s="301"/>
      <c r="T74" s="301"/>
      <c r="U74" s="301"/>
      <c r="V74" s="301"/>
      <c r="W74" s="301"/>
      <c r="X74" s="301"/>
      <c r="Y74" s="301"/>
      <c r="Z74" s="301"/>
      <c r="AA74" s="301"/>
      <c r="AB74" s="301"/>
      <c r="AC74" s="301"/>
      <c r="AD74" s="301"/>
      <c r="AE74" s="301"/>
      <c r="AF74" s="301"/>
      <c r="AG74" s="301"/>
      <c r="AH74" s="301"/>
      <c r="AI74" s="301"/>
      <c r="AJ74" s="301"/>
      <c r="AK74" s="301"/>
      <c r="AL74" s="301"/>
      <c r="AM74" s="301"/>
      <c r="AN74" s="59"/>
      <c r="AO74" s="59"/>
      <c r="AP74" s="59"/>
      <c r="AQ74" s="59"/>
      <c r="AR74" s="59"/>
      <c r="AS74" s="59"/>
      <c r="AT74" s="59"/>
      <c r="AU74" s="294"/>
      <c r="AV74" s="294"/>
      <c r="AW74" s="294"/>
      <c r="AX74" s="294"/>
    </row>
    <row r="75" customFormat="false" ht="12.75" hidden="false" customHeight="true" outlineLevel="0" collapsed="false">
      <c r="A75" s="284" t="s">
        <v>206</v>
      </c>
      <c r="B75" s="284"/>
      <c r="C75" s="267"/>
      <c r="D75" s="301"/>
      <c r="E75" s="302"/>
      <c r="F75" s="302"/>
      <c r="G75" s="284"/>
      <c r="H75" s="301"/>
      <c r="I75" s="301"/>
      <c r="J75" s="301"/>
      <c r="K75" s="301"/>
      <c r="L75" s="301"/>
      <c r="M75" s="301"/>
      <c r="N75" s="301"/>
      <c r="O75" s="301"/>
      <c r="P75" s="301"/>
      <c r="Q75" s="301"/>
      <c r="R75" s="301"/>
      <c r="S75" s="301"/>
      <c r="T75" s="301"/>
      <c r="U75" s="301"/>
      <c r="V75" s="301"/>
      <c r="W75" s="301"/>
      <c r="X75" s="301"/>
      <c r="Y75" s="301"/>
      <c r="Z75" s="301"/>
      <c r="AA75" s="301"/>
      <c r="AB75" s="301"/>
      <c r="AC75" s="301"/>
      <c r="AD75" s="301"/>
      <c r="AE75" s="301"/>
      <c r="AF75" s="301"/>
      <c r="AG75" s="301"/>
      <c r="AH75" s="301"/>
      <c r="AI75" s="301"/>
      <c r="AJ75" s="301"/>
      <c r="AK75" s="301"/>
      <c r="AL75" s="301"/>
      <c r="AM75" s="301"/>
      <c r="AN75" s="59"/>
      <c r="AO75" s="59"/>
      <c r="AP75" s="59"/>
      <c r="AQ75" s="59"/>
      <c r="AR75" s="59"/>
      <c r="AS75" s="59"/>
      <c r="AT75" s="59"/>
      <c r="AU75" s="294"/>
      <c r="AV75" s="294"/>
      <c r="AW75" s="294"/>
      <c r="AX75" s="294"/>
    </row>
    <row r="76" customFormat="false" ht="12.75" hidden="false" customHeight="true" outlineLevel="0" collapsed="false">
      <c r="A76" s="303" t="s">
        <v>207</v>
      </c>
      <c r="B76" s="304"/>
      <c r="C76" s="289"/>
      <c r="D76" s="290" t="n">
        <v>0</v>
      </c>
      <c r="E76" s="291" t="n">
        <f aca="false">AM76</f>
        <v>0</v>
      </c>
      <c r="F76" s="305" t="n">
        <f aca="false">E76-D76</f>
        <v>0</v>
      </c>
      <c r="G76" s="284"/>
      <c r="H76" s="306"/>
      <c r="I76" s="306"/>
      <c r="J76" s="306"/>
      <c r="K76" s="306"/>
      <c r="L76" s="306"/>
      <c r="M76" s="306"/>
      <c r="N76" s="306"/>
      <c r="O76" s="306"/>
      <c r="P76" s="306"/>
      <c r="Q76" s="306"/>
      <c r="R76" s="306"/>
      <c r="S76" s="306"/>
      <c r="T76" s="306"/>
      <c r="U76" s="306"/>
      <c r="V76" s="306"/>
      <c r="W76" s="306"/>
      <c r="X76" s="306"/>
      <c r="Y76" s="306"/>
      <c r="Z76" s="306"/>
      <c r="AA76" s="306"/>
      <c r="AB76" s="306"/>
      <c r="AC76" s="306"/>
      <c r="AD76" s="306"/>
      <c r="AE76" s="306"/>
      <c r="AF76" s="306"/>
      <c r="AG76" s="306"/>
      <c r="AH76" s="306"/>
      <c r="AI76" s="306"/>
      <c r="AJ76" s="306"/>
      <c r="AK76" s="306"/>
      <c r="AL76" s="306"/>
      <c r="AM76" s="293" t="n">
        <f aca="false">SUM(H76:AL76)</f>
        <v>0</v>
      </c>
      <c r="AN76" s="1"/>
      <c r="AO76" s="1"/>
      <c r="AP76" s="1"/>
      <c r="AQ76" s="1"/>
      <c r="AR76" s="1"/>
      <c r="AS76" s="1"/>
      <c r="AT76" s="1"/>
    </row>
    <row r="77" customFormat="false" ht="12.75" hidden="true" customHeight="true" outlineLevel="0" collapsed="false">
      <c r="A77" s="303" t="s">
        <v>208</v>
      </c>
      <c r="B77" s="304"/>
      <c r="C77" s="289"/>
      <c r="D77" s="290" t="n">
        <v>0</v>
      </c>
      <c r="E77" s="291" t="n">
        <f aca="false">AM77</f>
        <v>0</v>
      </c>
      <c r="F77" s="305" t="n">
        <f aca="false">E77-D77</f>
        <v>0</v>
      </c>
      <c r="G77" s="284"/>
      <c r="H77" s="306"/>
      <c r="I77" s="306"/>
      <c r="J77" s="306"/>
      <c r="K77" s="306"/>
      <c r="L77" s="306"/>
      <c r="M77" s="306"/>
      <c r="N77" s="306"/>
      <c r="O77" s="306"/>
      <c r="P77" s="306"/>
      <c r="Q77" s="306"/>
      <c r="R77" s="306"/>
      <c r="S77" s="306"/>
      <c r="T77" s="306"/>
      <c r="U77" s="306"/>
      <c r="V77" s="306"/>
      <c r="W77" s="306"/>
      <c r="X77" s="306"/>
      <c r="Y77" s="306"/>
      <c r="Z77" s="306"/>
      <c r="AA77" s="306"/>
      <c r="AB77" s="306"/>
      <c r="AC77" s="306"/>
      <c r="AD77" s="306"/>
      <c r="AE77" s="306"/>
      <c r="AF77" s="306"/>
      <c r="AG77" s="306"/>
      <c r="AH77" s="306"/>
      <c r="AI77" s="306"/>
      <c r="AJ77" s="306"/>
      <c r="AK77" s="306"/>
      <c r="AL77" s="306"/>
      <c r="AM77" s="293" t="n">
        <f aca="false">SUM(H77:AL77)</f>
        <v>0</v>
      </c>
      <c r="AN77" s="1"/>
      <c r="AO77" s="1"/>
      <c r="AP77" s="1"/>
      <c r="AQ77" s="1"/>
      <c r="AR77" s="1"/>
      <c r="AS77" s="1"/>
      <c r="AT77" s="1"/>
    </row>
    <row r="78" customFormat="false" ht="12.75" hidden="true" customHeight="true" outlineLevel="0" collapsed="false">
      <c r="A78" s="303" t="s">
        <v>209</v>
      </c>
      <c r="B78" s="304"/>
      <c r="C78" s="289"/>
      <c r="D78" s="290" t="n">
        <v>0</v>
      </c>
      <c r="E78" s="291" t="n">
        <f aca="false">AM78</f>
        <v>0</v>
      </c>
      <c r="F78" s="305" t="n">
        <f aca="false">E78-D78</f>
        <v>0</v>
      </c>
      <c r="G78" s="284"/>
      <c r="H78" s="306"/>
      <c r="I78" s="306"/>
      <c r="J78" s="306"/>
      <c r="K78" s="306"/>
      <c r="L78" s="306"/>
      <c r="M78" s="306"/>
      <c r="N78" s="306"/>
      <c r="O78" s="306"/>
      <c r="P78" s="306"/>
      <c r="Q78" s="306"/>
      <c r="R78" s="306"/>
      <c r="S78" s="306"/>
      <c r="T78" s="306"/>
      <c r="U78" s="306"/>
      <c r="V78" s="306"/>
      <c r="W78" s="306"/>
      <c r="X78" s="306"/>
      <c r="Y78" s="306"/>
      <c r="Z78" s="306"/>
      <c r="AA78" s="306"/>
      <c r="AB78" s="306"/>
      <c r="AC78" s="306"/>
      <c r="AD78" s="306"/>
      <c r="AE78" s="306"/>
      <c r="AF78" s="306"/>
      <c r="AG78" s="306"/>
      <c r="AH78" s="306"/>
      <c r="AI78" s="306"/>
      <c r="AJ78" s="306"/>
      <c r="AK78" s="306"/>
      <c r="AL78" s="306"/>
      <c r="AM78" s="293" t="n">
        <f aca="false">SUM(H78:AL78)</f>
        <v>0</v>
      </c>
      <c r="AN78" s="1"/>
      <c r="AO78" s="1"/>
      <c r="AP78" s="1"/>
      <c r="AQ78" s="1"/>
      <c r="AR78" s="1"/>
      <c r="AS78" s="1"/>
      <c r="AT78" s="1"/>
    </row>
    <row r="79" customFormat="false" ht="12.75" hidden="true" customHeight="true" outlineLevel="0" collapsed="false">
      <c r="A79" s="303" t="s">
        <v>210</v>
      </c>
      <c r="B79" s="304"/>
      <c r="C79" s="289"/>
      <c r="D79" s="290" t="n">
        <v>0</v>
      </c>
      <c r="E79" s="291" t="n">
        <f aca="false">AM79</f>
        <v>0</v>
      </c>
      <c r="F79" s="305" t="n">
        <f aca="false">E79-D79</f>
        <v>0</v>
      </c>
      <c r="G79" s="284"/>
      <c r="H79" s="306"/>
      <c r="I79" s="306"/>
      <c r="J79" s="306"/>
      <c r="K79" s="306"/>
      <c r="L79" s="306"/>
      <c r="M79" s="306"/>
      <c r="N79" s="306"/>
      <c r="O79" s="306"/>
      <c r="P79" s="306"/>
      <c r="Q79" s="306"/>
      <c r="R79" s="306"/>
      <c r="S79" s="306"/>
      <c r="T79" s="306"/>
      <c r="U79" s="306"/>
      <c r="V79" s="306"/>
      <c r="W79" s="306"/>
      <c r="X79" s="306"/>
      <c r="Y79" s="306"/>
      <c r="Z79" s="306"/>
      <c r="AA79" s="306"/>
      <c r="AB79" s="306"/>
      <c r="AC79" s="306"/>
      <c r="AD79" s="306"/>
      <c r="AE79" s="306"/>
      <c r="AF79" s="306"/>
      <c r="AG79" s="306"/>
      <c r="AH79" s="306"/>
      <c r="AI79" s="306"/>
      <c r="AJ79" s="306"/>
      <c r="AK79" s="306"/>
      <c r="AL79" s="306"/>
      <c r="AM79" s="293" t="n">
        <f aca="false">SUM(H79:AL79)</f>
        <v>0</v>
      </c>
      <c r="AN79" s="1"/>
      <c r="AO79" s="1"/>
      <c r="AP79" s="1"/>
      <c r="AQ79" s="1"/>
      <c r="AR79" s="1"/>
      <c r="AS79" s="1"/>
      <c r="AT79" s="1"/>
    </row>
    <row r="80" customFormat="false" ht="12.75" hidden="true" customHeight="true" outlineLevel="0" collapsed="false">
      <c r="A80" s="303" t="s">
        <v>211</v>
      </c>
      <c r="B80" s="304"/>
      <c r="C80" s="289"/>
      <c r="D80" s="290" t="n">
        <v>0</v>
      </c>
      <c r="E80" s="291" t="n">
        <f aca="false">AM80</f>
        <v>0</v>
      </c>
      <c r="F80" s="305" t="n">
        <f aca="false">E80-D80</f>
        <v>0</v>
      </c>
      <c r="G80" s="284"/>
      <c r="H80" s="306"/>
      <c r="I80" s="306"/>
      <c r="J80" s="306"/>
      <c r="K80" s="306"/>
      <c r="L80" s="306"/>
      <c r="M80" s="306"/>
      <c r="N80" s="306"/>
      <c r="O80" s="306"/>
      <c r="P80" s="306"/>
      <c r="Q80" s="306"/>
      <c r="R80" s="306"/>
      <c r="S80" s="306"/>
      <c r="T80" s="306"/>
      <c r="U80" s="306"/>
      <c r="V80" s="306"/>
      <c r="W80" s="306"/>
      <c r="X80" s="306"/>
      <c r="Y80" s="306"/>
      <c r="Z80" s="306"/>
      <c r="AA80" s="306"/>
      <c r="AB80" s="306"/>
      <c r="AC80" s="306"/>
      <c r="AD80" s="306"/>
      <c r="AE80" s="306"/>
      <c r="AF80" s="306"/>
      <c r="AG80" s="306"/>
      <c r="AH80" s="306"/>
      <c r="AI80" s="306"/>
      <c r="AJ80" s="306"/>
      <c r="AK80" s="306"/>
      <c r="AL80" s="306"/>
      <c r="AM80" s="293" t="n">
        <f aca="false">SUM(H80:AL80)</f>
        <v>0</v>
      </c>
      <c r="AN80" s="1"/>
      <c r="AO80" s="1"/>
      <c r="AP80" s="1"/>
      <c r="AQ80" s="1"/>
      <c r="AR80" s="1"/>
      <c r="AS80" s="1"/>
      <c r="AT80" s="1"/>
    </row>
    <row r="81" customFormat="false" ht="12.75" hidden="true" customHeight="true" outlineLevel="0" collapsed="false">
      <c r="A81" s="303" t="s">
        <v>212</v>
      </c>
      <c r="B81" s="304"/>
      <c r="C81" s="289"/>
      <c r="D81" s="290" t="n">
        <v>0</v>
      </c>
      <c r="E81" s="291" t="n">
        <f aca="false">AM81</f>
        <v>0</v>
      </c>
      <c r="F81" s="305" t="n">
        <f aca="false">E81-D81</f>
        <v>0</v>
      </c>
      <c r="G81" s="284"/>
      <c r="H81" s="306"/>
      <c r="I81" s="306"/>
      <c r="J81" s="306"/>
      <c r="K81" s="306"/>
      <c r="L81" s="306"/>
      <c r="M81" s="306"/>
      <c r="N81" s="306"/>
      <c r="O81" s="306"/>
      <c r="P81" s="306"/>
      <c r="Q81" s="306"/>
      <c r="R81" s="306"/>
      <c r="S81" s="306"/>
      <c r="T81" s="306"/>
      <c r="U81" s="306"/>
      <c r="V81" s="306"/>
      <c r="W81" s="306"/>
      <c r="X81" s="306"/>
      <c r="Y81" s="306"/>
      <c r="Z81" s="306"/>
      <c r="AA81" s="306"/>
      <c r="AB81" s="306"/>
      <c r="AC81" s="306"/>
      <c r="AD81" s="306"/>
      <c r="AE81" s="306"/>
      <c r="AF81" s="306"/>
      <c r="AG81" s="306"/>
      <c r="AH81" s="306"/>
      <c r="AI81" s="306"/>
      <c r="AJ81" s="306"/>
      <c r="AK81" s="306"/>
      <c r="AL81" s="306"/>
      <c r="AM81" s="293" t="n">
        <f aca="false">SUM(H81:AL81)</f>
        <v>0</v>
      </c>
      <c r="AN81" s="1"/>
      <c r="AO81" s="1"/>
      <c r="AP81" s="1"/>
      <c r="AQ81" s="1"/>
      <c r="AR81" s="1"/>
      <c r="AS81" s="1"/>
      <c r="AT81" s="1"/>
    </row>
    <row r="82" customFormat="false" ht="12.75" hidden="false" customHeight="true" outlineLevel="0" collapsed="false">
      <c r="A82" s="303" t="s">
        <v>213</v>
      </c>
      <c r="B82" s="304"/>
      <c r="C82" s="289"/>
      <c r="D82" s="290" t="n">
        <v>0</v>
      </c>
      <c r="E82" s="291" t="n">
        <f aca="false">AM82</f>
        <v>0</v>
      </c>
      <c r="F82" s="305" t="n">
        <f aca="false">E82-D82</f>
        <v>0</v>
      </c>
      <c r="G82" s="284"/>
      <c r="H82" s="306"/>
      <c r="I82" s="306"/>
      <c r="J82" s="306"/>
      <c r="K82" s="306"/>
      <c r="L82" s="306"/>
      <c r="M82" s="306"/>
      <c r="N82" s="306"/>
      <c r="O82" s="306"/>
      <c r="P82" s="306"/>
      <c r="Q82" s="306"/>
      <c r="R82" s="306"/>
      <c r="S82" s="306"/>
      <c r="T82" s="306"/>
      <c r="U82" s="306"/>
      <c r="V82" s="306"/>
      <c r="W82" s="306"/>
      <c r="X82" s="306"/>
      <c r="Y82" s="306"/>
      <c r="Z82" s="306"/>
      <c r="AA82" s="306"/>
      <c r="AB82" s="306"/>
      <c r="AC82" s="306"/>
      <c r="AD82" s="306"/>
      <c r="AE82" s="306"/>
      <c r="AF82" s="306"/>
      <c r="AG82" s="306"/>
      <c r="AH82" s="306"/>
      <c r="AI82" s="306"/>
      <c r="AJ82" s="306"/>
      <c r="AK82" s="306"/>
      <c r="AL82" s="306"/>
      <c r="AM82" s="293" t="n">
        <f aca="false">SUM(H82:AL82)</f>
        <v>0</v>
      </c>
      <c r="AN82" s="1"/>
      <c r="AO82" s="1"/>
      <c r="AP82" s="1"/>
      <c r="AQ82" s="1"/>
      <c r="AR82" s="1"/>
      <c r="AS82" s="1"/>
      <c r="AT82" s="1"/>
    </row>
    <row r="83" customFormat="false" ht="12.75" hidden="false" customHeight="true" outlineLevel="0" collapsed="false">
      <c r="A83" s="303" t="s">
        <v>214</v>
      </c>
      <c r="B83" s="304"/>
      <c r="C83" s="289"/>
      <c r="D83" s="290" t="n">
        <v>0</v>
      </c>
      <c r="E83" s="291" t="n">
        <f aca="false">AM83</f>
        <v>0</v>
      </c>
      <c r="F83" s="305" t="n">
        <f aca="false">E83-D83</f>
        <v>0</v>
      </c>
      <c r="G83" s="307" t="s">
        <v>215</v>
      </c>
      <c r="H83" s="308"/>
      <c r="I83" s="308"/>
      <c r="J83" s="308"/>
      <c r="K83" s="308"/>
      <c r="L83" s="308"/>
      <c r="M83" s="308"/>
      <c r="N83" s="308"/>
      <c r="O83" s="308"/>
      <c r="P83" s="308"/>
      <c r="Q83" s="308"/>
      <c r="R83" s="308"/>
      <c r="S83" s="308"/>
      <c r="T83" s="308"/>
      <c r="U83" s="308"/>
      <c r="V83" s="308"/>
      <c r="W83" s="308"/>
      <c r="X83" s="308"/>
      <c r="Y83" s="308"/>
      <c r="Z83" s="308"/>
      <c r="AA83" s="308"/>
      <c r="AB83" s="308"/>
      <c r="AC83" s="308"/>
      <c r="AD83" s="308"/>
      <c r="AE83" s="308"/>
      <c r="AF83" s="308"/>
      <c r="AG83" s="308"/>
      <c r="AH83" s="308"/>
      <c r="AI83" s="308"/>
      <c r="AJ83" s="308"/>
      <c r="AK83" s="308"/>
      <c r="AL83" s="308"/>
      <c r="AM83" s="293" t="n">
        <f aca="false">SUM(H83:AL83)</f>
        <v>0</v>
      </c>
      <c r="AN83" s="1"/>
      <c r="AO83" s="1"/>
      <c r="AP83" s="1"/>
      <c r="AQ83" s="1"/>
      <c r="AR83" s="1"/>
      <c r="AS83" s="1"/>
      <c r="AT83" s="1"/>
    </row>
    <row r="84" customFormat="false" ht="12.75" hidden="true" customHeight="true" outlineLevel="0" collapsed="false">
      <c r="A84" s="309" t="s">
        <v>216</v>
      </c>
      <c r="B84" s="304"/>
      <c r="C84" s="289"/>
      <c r="D84" s="290" t="n">
        <v>0</v>
      </c>
      <c r="E84" s="291" t="n">
        <f aca="false">AM84</f>
        <v>0</v>
      </c>
      <c r="F84" s="305" t="n">
        <f aca="false">E84-D84</f>
        <v>0</v>
      </c>
      <c r="G84" s="284"/>
      <c r="H84" s="306"/>
      <c r="I84" s="306"/>
      <c r="J84" s="306"/>
      <c r="K84" s="306"/>
      <c r="L84" s="306"/>
      <c r="M84" s="306"/>
      <c r="N84" s="306"/>
      <c r="O84" s="306"/>
      <c r="P84" s="306"/>
      <c r="Q84" s="306"/>
      <c r="R84" s="306"/>
      <c r="S84" s="306"/>
      <c r="T84" s="306"/>
      <c r="U84" s="306"/>
      <c r="V84" s="306"/>
      <c r="W84" s="306"/>
      <c r="X84" s="306"/>
      <c r="Y84" s="306"/>
      <c r="Z84" s="306"/>
      <c r="AA84" s="306"/>
      <c r="AB84" s="306"/>
      <c r="AC84" s="306"/>
      <c r="AD84" s="306"/>
      <c r="AE84" s="306"/>
      <c r="AF84" s="306"/>
      <c r="AG84" s="306"/>
      <c r="AH84" s="306"/>
      <c r="AI84" s="306"/>
      <c r="AJ84" s="306"/>
      <c r="AK84" s="306"/>
      <c r="AL84" s="306"/>
      <c r="AM84" s="293" t="n">
        <f aca="false">SUM(H84:AL84)</f>
        <v>0</v>
      </c>
      <c r="AN84" s="1"/>
      <c r="AO84" s="1"/>
      <c r="AP84" s="1"/>
      <c r="AQ84" s="1"/>
      <c r="AR84" s="1"/>
      <c r="AS84" s="1"/>
      <c r="AT84" s="1"/>
    </row>
    <row r="85" customFormat="false" ht="12.75" hidden="true" customHeight="true" outlineLevel="0" collapsed="false">
      <c r="A85" s="309" t="s">
        <v>216</v>
      </c>
      <c r="B85" s="304"/>
      <c r="C85" s="289"/>
      <c r="D85" s="290" t="n">
        <v>0</v>
      </c>
      <c r="E85" s="291" t="n">
        <f aca="false">AM85</f>
        <v>0</v>
      </c>
      <c r="F85" s="305" t="n">
        <f aca="false">E85-D85</f>
        <v>0</v>
      </c>
      <c r="G85" s="284"/>
      <c r="H85" s="306"/>
      <c r="I85" s="306"/>
      <c r="J85" s="306"/>
      <c r="K85" s="306"/>
      <c r="L85" s="306"/>
      <c r="M85" s="306"/>
      <c r="N85" s="306"/>
      <c r="O85" s="306"/>
      <c r="P85" s="306"/>
      <c r="Q85" s="306"/>
      <c r="R85" s="306"/>
      <c r="S85" s="306"/>
      <c r="T85" s="306"/>
      <c r="U85" s="306"/>
      <c r="V85" s="306"/>
      <c r="W85" s="306"/>
      <c r="X85" s="306"/>
      <c r="Y85" s="306"/>
      <c r="Z85" s="306"/>
      <c r="AA85" s="306"/>
      <c r="AB85" s="306"/>
      <c r="AC85" s="306"/>
      <c r="AD85" s="306"/>
      <c r="AE85" s="306"/>
      <c r="AF85" s="306"/>
      <c r="AG85" s="306"/>
      <c r="AH85" s="306"/>
      <c r="AI85" s="306"/>
      <c r="AJ85" s="306"/>
      <c r="AK85" s="306"/>
      <c r="AL85" s="306"/>
      <c r="AM85" s="293" t="n">
        <f aca="false">SUM(H85:AL85)</f>
        <v>0</v>
      </c>
      <c r="AN85" s="1"/>
      <c r="AO85" s="1"/>
      <c r="AP85" s="1"/>
      <c r="AQ85" s="1"/>
      <c r="AR85" s="1"/>
      <c r="AS85" s="1"/>
      <c r="AT85" s="1"/>
    </row>
    <row r="86" customFormat="false" ht="12.75" hidden="true" customHeight="true" outlineLevel="0" collapsed="false">
      <c r="A86" s="309" t="s">
        <v>216</v>
      </c>
      <c r="B86" s="304"/>
      <c r="C86" s="289"/>
      <c r="D86" s="290" t="n">
        <v>0</v>
      </c>
      <c r="E86" s="291" t="n">
        <f aca="false">AM86</f>
        <v>0</v>
      </c>
      <c r="F86" s="305" t="n">
        <f aca="false">E86-D86</f>
        <v>0</v>
      </c>
      <c r="G86" s="284"/>
      <c r="H86" s="306"/>
      <c r="I86" s="306"/>
      <c r="J86" s="306"/>
      <c r="K86" s="306"/>
      <c r="L86" s="306"/>
      <c r="M86" s="306"/>
      <c r="N86" s="306"/>
      <c r="O86" s="306"/>
      <c r="P86" s="306"/>
      <c r="Q86" s="306"/>
      <c r="R86" s="306"/>
      <c r="S86" s="306"/>
      <c r="T86" s="306"/>
      <c r="U86" s="306"/>
      <c r="V86" s="306"/>
      <c r="W86" s="306"/>
      <c r="X86" s="306"/>
      <c r="Y86" s="306"/>
      <c r="Z86" s="306"/>
      <c r="AA86" s="306"/>
      <c r="AB86" s="306"/>
      <c r="AC86" s="306"/>
      <c r="AD86" s="306"/>
      <c r="AE86" s="306"/>
      <c r="AF86" s="306"/>
      <c r="AG86" s="306"/>
      <c r="AH86" s="306"/>
      <c r="AI86" s="306"/>
      <c r="AJ86" s="306"/>
      <c r="AK86" s="306"/>
      <c r="AL86" s="306"/>
      <c r="AM86" s="293" t="n">
        <f aca="false">SUM(H86:AL86)</f>
        <v>0</v>
      </c>
      <c r="AN86" s="1"/>
      <c r="AO86" s="1"/>
      <c r="AP86" s="1"/>
      <c r="AQ86" s="1"/>
      <c r="AR86" s="1"/>
      <c r="AS86" s="1"/>
      <c r="AT86" s="1"/>
    </row>
    <row r="87" customFormat="false" ht="12.75" hidden="false" customHeight="true" outlineLevel="0" collapsed="false">
      <c r="A87" s="303" t="s">
        <v>217</v>
      </c>
      <c r="B87" s="304"/>
      <c r="C87" s="289"/>
      <c r="D87" s="290" t="n">
        <v>0</v>
      </c>
      <c r="E87" s="291" t="n">
        <f aca="false">AM87</f>
        <v>0</v>
      </c>
      <c r="F87" s="305" t="n">
        <f aca="false">E87-D87</f>
        <v>0</v>
      </c>
      <c r="G87" s="284"/>
      <c r="H87" s="306"/>
      <c r="I87" s="306"/>
      <c r="J87" s="306"/>
      <c r="K87" s="306"/>
      <c r="L87" s="306"/>
      <c r="M87" s="306"/>
      <c r="N87" s="306"/>
      <c r="O87" s="306"/>
      <c r="P87" s="306"/>
      <c r="Q87" s="306"/>
      <c r="R87" s="306"/>
      <c r="S87" s="306"/>
      <c r="T87" s="306"/>
      <c r="U87" s="306"/>
      <c r="V87" s="306"/>
      <c r="W87" s="306"/>
      <c r="X87" s="306"/>
      <c r="Y87" s="306"/>
      <c r="Z87" s="306"/>
      <c r="AA87" s="306"/>
      <c r="AB87" s="306"/>
      <c r="AC87" s="306"/>
      <c r="AD87" s="306"/>
      <c r="AE87" s="306"/>
      <c r="AF87" s="306"/>
      <c r="AG87" s="306"/>
      <c r="AH87" s="306"/>
      <c r="AI87" s="306"/>
      <c r="AJ87" s="306"/>
      <c r="AK87" s="306"/>
      <c r="AL87" s="306"/>
      <c r="AM87" s="293" t="n">
        <f aca="false">SUM(H87:AL87)</f>
        <v>0</v>
      </c>
      <c r="AN87" s="1"/>
      <c r="AO87" s="1"/>
      <c r="AP87" s="1"/>
      <c r="AQ87" s="1"/>
      <c r="AR87" s="1"/>
      <c r="AS87" s="1"/>
      <c r="AT87" s="1"/>
    </row>
    <row r="88" customFormat="false" ht="12.75" hidden="false" customHeight="true" outlineLevel="0" collapsed="false">
      <c r="A88" s="288" t="s">
        <v>218</v>
      </c>
      <c r="B88" s="304"/>
      <c r="C88" s="289"/>
      <c r="D88" s="290" t="n">
        <v>0</v>
      </c>
      <c r="E88" s="291" t="n">
        <f aca="false">AM88</f>
        <v>0</v>
      </c>
      <c r="F88" s="305" t="n">
        <f aca="false">E88-D88</f>
        <v>0</v>
      </c>
      <c r="G88" s="284"/>
      <c r="H88" s="306"/>
      <c r="I88" s="306"/>
      <c r="J88" s="306"/>
      <c r="K88" s="306"/>
      <c r="L88" s="306"/>
      <c r="M88" s="306"/>
      <c r="N88" s="306"/>
      <c r="O88" s="306"/>
      <c r="P88" s="306"/>
      <c r="Q88" s="306"/>
      <c r="R88" s="306"/>
      <c r="S88" s="306"/>
      <c r="T88" s="306"/>
      <c r="U88" s="306"/>
      <c r="V88" s="306"/>
      <c r="W88" s="306"/>
      <c r="X88" s="306"/>
      <c r="Y88" s="306"/>
      <c r="Z88" s="306"/>
      <c r="AA88" s="306"/>
      <c r="AB88" s="306"/>
      <c r="AC88" s="306"/>
      <c r="AD88" s="306"/>
      <c r="AE88" s="306"/>
      <c r="AF88" s="306"/>
      <c r="AG88" s="306"/>
      <c r="AH88" s="306"/>
      <c r="AI88" s="306"/>
      <c r="AJ88" s="306"/>
      <c r="AK88" s="306"/>
      <c r="AL88" s="306"/>
      <c r="AM88" s="293" t="n">
        <f aca="false">SUM(H88:AL88)</f>
        <v>0</v>
      </c>
      <c r="AN88" s="1"/>
      <c r="AO88" s="1"/>
      <c r="AP88" s="1"/>
      <c r="AQ88" s="1"/>
      <c r="AR88" s="1"/>
      <c r="AS88" s="1"/>
      <c r="AT88" s="1"/>
    </row>
    <row r="89" customFormat="false" ht="12.75" hidden="true" customHeight="true" outlineLevel="0" collapsed="false">
      <c r="A89" s="288" t="s">
        <v>219</v>
      </c>
      <c r="B89" s="304"/>
      <c r="C89" s="289"/>
      <c r="D89" s="290" t="n">
        <v>0</v>
      </c>
      <c r="E89" s="291" t="n">
        <f aca="false">AM89</f>
        <v>0</v>
      </c>
      <c r="F89" s="305" t="n">
        <f aca="false">E89-D89</f>
        <v>0</v>
      </c>
      <c r="G89" s="284"/>
      <c r="H89" s="306"/>
      <c r="I89" s="306"/>
      <c r="J89" s="306"/>
      <c r="K89" s="306"/>
      <c r="L89" s="306"/>
      <c r="M89" s="306"/>
      <c r="N89" s="306"/>
      <c r="O89" s="306"/>
      <c r="P89" s="306"/>
      <c r="Q89" s="306"/>
      <c r="R89" s="306"/>
      <c r="S89" s="306"/>
      <c r="T89" s="306"/>
      <c r="U89" s="306"/>
      <c r="V89" s="306"/>
      <c r="W89" s="306"/>
      <c r="X89" s="306"/>
      <c r="Y89" s="306"/>
      <c r="Z89" s="306"/>
      <c r="AA89" s="306"/>
      <c r="AB89" s="306"/>
      <c r="AC89" s="306"/>
      <c r="AD89" s="306"/>
      <c r="AE89" s="306"/>
      <c r="AF89" s="306"/>
      <c r="AG89" s="306"/>
      <c r="AH89" s="306"/>
      <c r="AI89" s="306"/>
      <c r="AJ89" s="306"/>
      <c r="AK89" s="306"/>
      <c r="AL89" s="306"/>
      <c r="AM89" s="293" t="n">
        <f aca="false">SUM(H89:AL89)</f>
        <v>0</v>
      </c>
      <c r="AN89" s="1"/>
      <c r="AO89" s="1"/>
      <c r="AP89" s="1"/>
      <c r="AQ89" s="1"/>
      <c r="AR89" s="1"/>
      <c r="AS89" s="1"/>
      <c r="AT89" s="1"/>
    </row>
    <row r="90" customFormat="false" ht="12.75" hidden="true" customHeight="true" outlineLevel="0" collapsed="false">
      <c r="A90" s="288" t="s">
        <v>220</v>
      </c>
      <c r="B90" s="304"/>
      <c r="C90" s="289"/>
      <c r="D90" s="290" t="n">
        <v>0</v>
      </c>
      <c r="E90" s="291" t="n">
        <f aca="false">AM90</f>
        <v>0</v>
      </c>
      <c r="F90" s="305" t="n">
        <f aca="false">E90-D90</f>
        <v>0</v>
      </c>
      <c r="G90" s="284"/>
      <c r="H90" s="306"/>
      <c r="I90" s="306"/>
      <c r="J90" s="306"/>
      <c r="K90" s="306"/>
      <c r="L90" s="306"/>
      <c r="M90" s="306"/>
      <c r="N90" s="306"/>
      <c r="O90" s="306"/>
      <c r="P90" s="306"/>
      <c r="Q90" s="306"/>
      <c r="R90" s="306"/>
      <c r="S90" s="306"/>
      <c r="T90" s="306"/>
      <c r="U90" s="306"/>
      <c r="V90" s="306"/>
      <c r="W90" s="306"/>
      <c r="X90" s="306"/>
      <c r="Y90" s="306"/>
      <c r="Z90" s="306"/>
      <c r="AA90" s="306"/>
      <c r="AB90" s="306"/>
      <c r="AC90" s="306"/>
      <c r="AD90" s="306"/>
      <c r="AE90" s="306"/>
      <c r="AF90" s="306"/>
      <c r="AG90" s="306"/>
      <c r="AH90" s="306"/>
      <c r="AI90" s="306"/>
      <c r="AJ90" s="306"/>
      <c r="AK90" s="306"/>
      <c r="AL90" s="306"/>
      <c r="AM90" s="293" t="n">
        <f aca="false">SUM(H90:AL90)</f>
        <v>0</v>
      </c>
      <c r="AN90" s="1"/>
      <c r="AO90" s="1"/>
      <c r="AP90" s="1"/>
      <c r="AQ90" s="1"/>
      <c r="AR90" s="1"/>
      <c r="AS90" s="1"/>
      <c r="AT90" s="1"/>
    </row>
    <row r="91" customFormat="false" ht="12.75" hidden="false" customHeight="true" outlineLevel="0" collapsed="false">
      <c r="A91" s="310" t="s">
        <v>221</v>
      </c>
      <c r="B91" s="311"/>
      <c r="C91" s="289"/>
      <c r="D91" s="290" t="n">
        <v>0</v>
      </c>
      <c r="E91" s="291" t="n">
        <f aca="false">AM91</f>
        <v>0</v>
      </c>
      <c r="F91" s="305" t="n">
        <f aca="false">E91-D91</f>
        <v>0</v>
      </c>
      <c r="G91" s="284"/>
      <c r="H91" s="312"/>
      <c r="I91" s="312"/>
      <c r="J91" s="312"/>
      <c r="K91" s="312"/>
      <c r="L91" s="312"/>
      <c r="M91" s="312"/>
      <c r="N91" s="312"/>
      <c r="O91" s="312"/>
      <c r="P91" s="312"/>
      <c r="Q91" s="312"/>
      <c r="R91" s="312"/>
      <c r="S91" s="312"/>
      <c r="T91" s="312"/>
      <c r="U91" s="312"/>
      <c r="V91" s="312"/>
      <c r="W91" s="312"/>
      <c r="X91" s="312"/>
      <c r="Y91" s="312"/>
      <c r="Z91" s="312"/>
      <c r="AA91" s="312"/>
      <c r="AB91" s="312"/>
      <c r="AC91" s="312"/>
      <c r="AD91" s="312"/>
      <c r="AE91" s="312"/>
      <c r="AF91" s="312"/>
      <c r="AG91" s="312"/>
      <c r="AH91" s="312"/>
      <c r="AI91" s="312"/>
      <c r="AJ91" s="312"/>
      <c r="AK91" s="312"/>
      <c r="AL91" s="312"/>
      <c r="AM91" s="293" t="n">
        <f aca="false">SUM(H91:AL91)</f>
        <v>0</v>
      </c>
      <c r="AN91" s="1"/>
      <c r="AO91" s="1"/>
      <c r="AP91" s="1"/>
      <c r="AQ91" s="1"/>
      <c r="AR91" s="1"/>
      <c r="AS91" s="1"/>
      <c r="AT91" s="1"/>
    </row>
    <row r="92" customFormat="false" ht="12.75" hidden="false" customHeight="true" outlineLevel="0" collapsed="false">
      <c r="A92" s="288" t="s">
        <v>222</v>
      </c>
      <c r="B92" s="304"/>
      <c r="C92" s="289"/>
      <c r="D92" s="290" t="n">
        <v>0</v>
      </c>
      <c r="E92" s="291" t="n">
        <f aca="false">AM92</f>
        <v>0</v>
      </c>
      <c r="F92" s="305" t="n">
        <f aca="false">E92-D92</f>
        <v>0</v>
      </c>
      <c r="G92" s="284"/>
      <c r="H92" s="306"/>
      <c r="I92" s="306"/>
      <c r="J92" s="306"/>
      <c r="K92" s="306"/>
      <c r="L92" s="306"/>
      <c r="M92" s="306"/>
      <c r="N92" s="306"/>
      <c r="O92" s="306"/>
      <c r="P92" s="306"/>
      <c r="Q92" s="306"/>
      <c r="R92" s="306"/>
      <c r="S92" s="306"/>
      <c r="T92" s="306"/>
      <c r="U92" s="306"/>
      <c r="V92" s="306"/>
      <c r="W92" s="306"/>
      <c r="X92" s="306"/>
      <c r="Y92" s="306"/>
      <c r="Z92" s="306"/>
      <c r="AA92" s="306"/>
      <c r="AB92" s="306"/>
      <c r="AC92" s="306"/>
      <c r="AD92" s="306"/>
      <c r="AE92" s="306"/>
      <c r="AF92" s="306"/>
      <c r="AG92" s="306"/>
      <c r="AH92" s="306"/>
      <c r="AI92" s="306"/>
      <c r="AJ92" s="306"/>
      <c r="AK92" s="306"/>
      <c r="AL92" s="306"/>
      <c r="AM92" s="293" t="n">
        <f aca="false">SUM(H92:AL92)</f>
        <v>0</v>
      </c>
      <c r="AN92" s="1"/>
      <c r="AO92" s="1"/>
      <c r="AP92" s="1"/>
      <c r="AQ92" s="1"/>
      <c r="AR92" s="1"/>
      <c r="AS92" s="1"/>
      <c r="AT92" s="1"/>
    </row>
    <row r="93" customFormat="false" ht="12.75" hidden="true" customHeight="true" outlineLevel="0" collapsed="false">
      <c r="A93" s="288" t="s">
        <v>223</v>
      </c>
      <c r="B93" s="304"/>
      <c r="C93" s="289"/>
      <c r="D93" s="290" t="n">
        <v>0</v>
      </c>
      <c r="E93" s="291" t="n">
        <f aca="false">AM93</f>
        <v>0</v>
      </c>
      <c r="F93" s="305" t="n">
        <f aca="false">E93-D93</f>
        <v>0</v>
      </c>
      <c r="G93" s="284"/>
      <c r="H93" s="306"/>
      <c r="I93" s="306"/>
      <c r="J93" s="306"/>
      <c r="K93" s="306"/>
      <c r="L93" s="306"/>
      <c r="M93" s="306"/>
      <c r="N93" s="306"/>
      <c r="O93" s="306"/>
      <c r="P93" s="306"/>
      <c r="Q93" s="306"/>
      <c r="R93" s="306"/>
      <c r="S93" s="306"/>
      <c r="T93" s="306"/>
      <c r="U93" s="306"/>
      <c r="V93" s="306"/>
      <c r="W93" s="306"/>
      <c r="X93" s="306"/>
      <c r="Y93" s="306"/>
      <c r="Z93" s="306"/>
      <c r="AA93" s="306"/>
      <c r="AB93" s="306"/>
      <c r="AC93" s="306"/>
      <c r="AD93" s="306"/>
      <c r="AE93" s="306"/>
      <c r="AF93" s="306"/>
      <c r="AG93" s="306"/>
      <c r="AH93" s="306"/>
      <c r="AI93" s="306"/>
      <c r="AJ93" s="306"/>
      <c r="AK93" s="306"/>
      <c r="AL93" s="306"/>
      <c r="AM93" s="293" t="n">
        <f aca="false">SUM(H93:AL93)</f>
        <v>0</v>
      </c>
      <c r="AN93" s="1"/>
      <c r="AO93" s="1"/>
      <c r="AP93" s="1"/>
      <c r="AQ93" s="1"/>
      <c r="AR93" s="1"/>
      <c r="AS93" s="1"/>
      <c r="AT93" s="1"/>
    </row>
    <row r="94" customFormat="false" ht="12.75" hidden="false" customHeight="true" outlineLevel="0" collapsed="false">
      <c r="A94" s="288" t="s">
        <v>213</v>
      </c>
      <c r="B94" s="304"/>
      <c r="C94" s="289"/>
      <c r="D94" s="290" t="n">
        <v>0</v>
      </c>
      <c r="E94" s="291" t="n">
        <f aca="false">AM94</f>
        <v>0</v>
      </c>
      <c r="F94" s="305" t="n">
        <f aca="false">E94-D94</f>
        <v>0</v>
      </c>
      <c r="G94" s="284"/>
      <c r="H94" s="306"/>
      <c r="I94" s="306"/>
      <c r="J94" s="306"/>
      <c r="K94" s="306"/>
      <c r="L94" s="306"/>
      <c r="M94" s="306"/>
      <c r="N94" s="306"/>
      <c r="O94" s="306"/>
      <c r="P94" s="306"/>
      <c r="Q94" s="306"/>
      <c r="R94" s="306"/>
      <c r="S94" s="306"/>
      <c r="T94" s="306"/>
      <c r="U94" s="306"/>
      <c r="V94" s="306"/>
      <c r="W94" s="306"/>
      <c r="X94" s="306"/>
      <c r="Y94" s="306"/>
      <c r="Z94" s="306"/>
      <c r="AA94" s="306"/>
      <c r="AB94" s="306"/>
      <c r="AC94" s="306"/>
      <c r="AD94" s="306"/>
      <c r="AE94" s="306"/>
      <c r="AF94" s="306"/>
      <c r="AG94" s="306"/>
      <c r="AH94" s="306"/>
      <c r="AI94" s="306"/>
      <c r="AJ94" s="306"/>
      <c r="AK94" s="306"/>
      <c r="AL94" s="306"/>
      <c r="AM94" s="293" t="n">
        <f aca="false">SUM(H94:AL94)</f>
        <v>0</v>
      </c>
      <c r="AN94" s="1"/>
      <c r="AO94" s="1"/>
      <c r="AP94" s="1"/>
      <c r="AQ94" s="1"/>
      <c r="AR94" s="1"/>
      <c r="AS94" s="1"/>
      <c r="AT94" s="1"/>
    </row>
    <row r="95" customFormat="false" ht="12.75" hidden="false" customHeight="true" outlineLevel="0" collapsed="false">
      <c r="A95" s="288" t="s">
        <v>214</v>
      </c>
      <c r="B95" s="304"/>
      <c r="C95" s="289"/>
      <c r="D95" s="290" t="n">
        <v>0</v>
      </c>
      <c r="E95" s="291" t="n">
        <f aca="false">AM95</f>
        <v>0</v>
      </c>
      <c r="F95" s="305" t="n">
        <f aca="false">E95-D95</f>
        <v>0</v>
      </c>
      <c r="G95" s="284"/>
      <c r="H95" s="306"/>
      <c r="I95" s="306"/>
      <c r="J95" s="306"/>
      <c r="K95" s="306"/>
      <c r="L95" s="306"/>
      <c r="M95" s="306"/>
      <c r="N95" s="306"/>
      <c r="O95" s="306"/>
      <c r="P95" s="306"/>
      <c r="Q95" s="306"/>
      <c r="R95" s="306"/>
      <c r="S95" s="306"/>
      <c r="T95" s="306"/>
      <c r="U95" s="306"/>
      <c r="V95" s="306"/>
      <c r="W95" s="306"/>
      <c r="X95" s="306"/>
      <c r="Y95" s="306"/>
      <c r="Z95" s="306"/>
      <c r="AA95" s="306"/>
      <c r="AB95" s="306"/>
      <c r="AC95" s="306"/>
      <c r="AD95" s="306"/>
      <c r="AE95" s="306"/>
      <c r="AF95" s="306"/>
      <c r="AG95" s="306"/>
      <c r="AH95" s="306"/>
      <c r="AI95" s="306"/>
      <c r="AJ95" s="306"/>
      <c r="AK95" s="306"/>
      <c r="AL95" s="306"/>
      <c r="AM95" s="293" t="n">
        <f aca="false">SUM(H95:AL95)</f>
        <v>0</v>
      </c>
      <c r="AN95" s="1"/>
      <c r="AO95" s="1"/>
      <c r="AP95" s="1"/>
      <c r="AQ95" s="1"/>
      <c r="AR95" s="1"/>
      <c r="AS95" s="1"/>
      <c r="AT95" s="1"/>
    </row>
    <row r="96" customFormat="false" ht="12.75" hidden="false" customHeight="true" outlineLevel="0" collapsed="false">
      <c r="A96" s="288" t="s">
        <v>224</v>
      </c>
      <c r="B96" s="304"/>
      <c r="C96" s="289"/>
      <c r="D96" s="290" t="n">
        <v>0</v>
      </c>
      <c r="E96" s="291" t="n">
        <f aca="false">AM96</f>
        <v>0</v>
      </c>
      <c r="F96" s="305" t="n">
        <f aca="false">E96-D96</f>
        <v>0</v>
      </c>
      <c r="G96" s="284"/>
      <c r="H96" s="306"/>
      <c r="I96" s="306"/>
      <c r="J96" s="306"/>
      <c r="K96" s="306"/>
      <c r="L96" s="306"/>
      <c r="M96" s="306"/>
      <c r="N96" s="306"/>
      <c r="O96" s="306"/>
      <c r="P96" s="306"/>
      <c r="Q96" s="306"/>
      <c r="R96" s="306"/>
      <c r="S96" s="306"/>
      <c r="T96" s="306"/>
      <c r="U96" s="306"/>
      <c r="V96" s="306"/>
      <c r="W96" s="306"/>
      <c r="X96" s="306"/>
      <c r="Y96" s="306"/>
      <c r="Z96" s="306"/>
      <c r="AA96" s="306"/>
      <c r="AB96" s="306"/>
      <c r="AC96" s="306"/>
      <c r="AD96" s="306"/>
      <c r="AE96" s="306"/>
      <c r="AF96" s="306"/>
      <c r="AG96" s="306"/>
      <c r="AH96" s="306"/>
      <c r="AI96" s="306"/>
      <c r="AJ96" s="306"/>
      <c r="AK96" s="306"/>
      <c r="AL96" s="306"/>
      <c r="AM96" s="293" t="n">
        <f aca="false">SUM(H96:AL96)</f>
        <v>0</v>
      </c>
      <c r="AN96" s="1"/>
      <c r="AO96" s="1"/>
      <c r="AP96" s="1"/>
      <c r="AQ96" s="1"/>
      <c r="AR96" s="1"/>
      <c r="AS96" s="1"/>
      <c r="AT96" s="1"/>
    </row>
    <row r="97" customFormat="false" ht="12.75" hidden="false" customHeight="true" outlineLevel="0" collapsed="false">
      <c r="A97" s="288" t="s">
        <v>225</v>
      </c>
      <c r="B97" s="304"/>
      <c r="C97" s="289"/>
      <c r="D97" s="290" t="n">
        <v>0</v>
      </c>
      <c r="E97" s="291" t="n">
        <f aca="false">AM97</f>
        <v>0</v>
      </c>
      <c r="F97" s="305" t="n">
        <f aca="false">E97-D97</f>
        <v>0</v>
      </c>
      <c r="G97" s="284"/>
      <c r="H97" s="306"/>
      <c r="I97" s="306"/>
      <c r="J97" s="306"/>
      <c r="K97" s="306"/>
      <c r="L97" s="306"/>
      <c r="M97" s="306"/>
      <c r="N97" s="306"/>
      <c r="O97" s="306"/>
      <c r="P97" s="306"/>
      <c r="Q97" s="306"/>
      <c r="R97" s="306"/>
      <c r="S97" s="306"/>
      <c r="T97" s="306"/>
      <c r="U97" s="306"/>
      <c r="V97" s="306"/>
      <c r="W97" s="306"/>
      <c r="X97" s="306"/>
      <c r="Y97" s="306"/>
      <c r="Z97" s="306"/>
      <c r="AA97" s="306"/>
      <c r="AB97" s="306"/>
      <c r="AC97" s="306"/>
      <c r="AD97" s="306"/>
      <c r="AE97" s="306"/>
      <c r="AF97" s="306"/>
      <c r="AG97" s="306"/>
      <c r="AH97" s="306"/>
      <c r="AI97" s="306"/>
      <c r="AJ97" s="306"/>
      <c r="AK97" s="306"/>
      <c r="AL97" s="306"/>
      <c r="AM97" s="293" t="n">
        <f aca="false">SUM(H97:AL97)</f>
        <v>0</v>
      </c>
      <c r="AN97" s="1"/>
      <c r="AO97" s="1"/>
      <c r="AP97" s="1"/>
      <c r="AQ97" s="1"/>
      <c r="AR97" s="1"/>
      <c r="AS97" s="1"/>
      <c r="AT97" s="1"/>
    </row>
    <row r="98" customFormat="false" ht="12.75" hidden="false" customHeight="true" outlineLevel="0" collapsed="false">
      <c r="A98" s="288" t="s">
        <v>226</v>
      </c>
      <c r="B98" s="304"/>
      <c r="C98" s="289"/>
      <c r="D98" s="290" t="n">
        <v>0</v>
      </c>
      <c r="E98" s="291" t="n">
        <f aca="false">AM98</f>
        <v>0</v>
      </c>
      <c r="F98" s="305" t="n">
        <f aca="false">E98-D98</f>
        <v>0</v>
      </c>
      <c r="G98" s="284"/>
      <c r="H98" s="306"/>
      <c r="I98" s="306"/>
      <c r="J98" s="306"/>
      <c r="K98" s="306"/>
      <c r="L98" s="306"/>
      <c r="M98" s="306"/>
      <c r="N98" s="306"/>
      <c r="O98" s="306"/>
      <c r="P98" s="306"/>
      <c r="Q98" s="306"/>
      <c r="R98" s="306"/>
      <c r="S98" s="306"/>
      <c r="T98" s="306"/>
      <c r="U98" s="306"/>
      <c r="V98" s="306"/>
      <c r="W98" s="306"/>
      <c r="X98" s="306"/>
      <c r="Y98" s="306"/>
      <c r="Z98" s="306"/>
      <c r="AA98" s="306"/>
      <c r="AB98" s="306"/>
      <c r="AC98" s="306"/>
      <c r="AD98" s="306"/>
      <c r="AE98" s="306"/>
      <c r="AF98" s="306"/>
      <c r="AG98" s="306"/>
      <c r="AH98" s="306"/>
      <c r="AI98" s="306"/>
      <c r="AJ98" s="306"/>
      <c r="AK98" s="306"/>
      <c r="AL98" s="306"/>
      <c r="AM98" s="293" t="n">
        <f aca="false">SUM(H98:AL98)</f>
        <v>0</v>
      </c>
      <c r="AN98" s="1"/>
      <c r="AO98" s="1"/>
      <c r="AP98" s="1"/>
      <c r="AQ98" s="1"/>
      <c r="AR98" s="1"/>
      <c r="AS98" s="1"/>
      <c r="AT98" s="1"/>
    </row>
    <row r="99" customFormat="false" ht="12.75" hidden="true" customHeight="true" outlineLevel="0" collapsed="false">
      <c r="A99" s="288" t="s">
        <v>227</v>
      </c>
      <c r="B99" s="304"/>
      <c r="C99" s="289"/>
      <c r="D99" s="290" t="n">
        <v>0</v>
      </c>
      <c r="E99" s="291" t="n">
        <f aca="false">AM99</f>
        <v>0</v>
      </c>
      <c r="F99" s="305" t="n">
        <f aca="false">E99-D99</f>
        <v>0</v>
      </c>
      <c r="G99" s="284"/>
      <c r="H99" s="306"/>
      <c r="I99" s="306"/>
      <c r="J99" s="306"/>
      <c r="K99" s="306"/>
      <c r="L99" s="306"/>
      <c r="M99" s="306"/>
      <c r="N99" s="306"/>
      <c r="O99" s="306"/>
      <c r="P99" s="306"/>
      <c r="Q99" s="306"/>
      <c r="R99" s="306"/>
      <c r="S99" s="306"/>
      <c r="T99" s="306"/>
      <c r="U99" s="306"/>
      <c r="V99" s="306"/>
      <c r="W99" s="306"/>
      <c r="X99" s="306"/>
      <c r="Y99" s="306"/>
      <c r="Z99" s="306"/>
      <c r="AA99" s="306"/>
      <c r="AB99" s="306"/>
      <c r="AC99" s="306"/>
      <c r="AD99" s="306"/>
      <c r="AE99" s="306"/>
      <c r="AF99" s="306"/>
      <c r="AG99" s="306"/>
      <c r="AH99" s="306"/>
      <c r="AI99" s="306"/>
      <c r="AJ99" s="306"/>
      <c r="AK99" s="306"/>
      <c r="AL99" s="306"/>
      <c r="AM99" s="293" t="n">
        <f aca="false">SUM(H99:AL99)</f>
        <v>0</v>
      </c>
      <c r="AN99" s="1"/>
      <c r="AO99" s="1"/>
      <c r="AP99" s="1"/>
      <c r="AQ99" s="1"/>
      <c r="AR99" s="1"/>
      <c r="AS99" s="1"/>
      <c r="AT99" s="1"/>
    </row>
    <row r="100" customFormat="false" ht="12.75" hidden="true" customHeight="true" outlineLevel="0" collapsed="false">
      <c r="A100" s="313" t="s">
        <v>216</v>
      </c>
      <c r="B100" s="304"/>
      <c r="C100" s="289"/>
      <c r="D100" s="290" t="n">
        <v>0</v>
      </c>
      <c r="E100" s="291" t="n">
        <f aca="false">AM100</f>
        <v>0</v>
      </c>
      <c r="F100" s="305" t="n">
        <f aca="false">E100-D100</f>
        <v>0</v>
      </c>
      <c r="G100" s="284"/>
      <c r="H100" s="306"/>
      <c r="I100" s="306"/>
      <c r="J100" s="306"/>
      <c r="K100" s="306"/>
      <c r="L100" s="306"/>
      <c r="M100" s="306"/>
      <c r="N100" s="306"/>
      <c r="O100" s="306"/>
      <c r="P100" s="306"/>
      <c r="Q100" s="306"/>
      <c r="R100" s="306"/>
      <c r="S100" s="306"/>
      <c r="T100" s="306"/>
      <c r="U100" s="306"/>
      <c r="V100" s="306"/>
      <c r="W100" s="306"/>
      <c r="X100" s="306"/>
      <c r="Y100" s="306"/>
      <c r="Z100" s="306"/>
      <c r="AA100" s="306"/>
      <c r="AB100" s="306"/>
      <c r="AC100" s="306"/>
      <c r="AD100" s="306"/>
      <c r="AE100" s="306"/>
      <c r="AF100" s="306"/>
      <c r="AG100" s="306"/>
      <c r="AH100" s="306"/>
      <c r="AI100" s="306"/>
      <c r="AJ100" s="306"/>
      <c r="AK100" s="306"/>
      <c r="AL100" s="306"/>
      <c r="AM100" s="293" t="n">
        <f aca="false">SUM(H100:AL100)</f>
        <v>0</v>
      </c>
      <c r="AN100" s="1"/>
      <c r="AO100" s="1"/>
      <c r="AP100" s="1"/>
      <c r="AQ100" s="1"/>
      <c r="AR100" s="1"/>
      <c r="AS100" s="1"/>
      <c r="AT100" s="1"/>
    </row>
    <row r="101" customFormat="false" ht="12.75" hidden="true" customHeight="true" outlineLevel="0" collapsed="false">
      <c r="A101" s="313" t="s">
        <v>216</v>
      </c>
      <c r="B101" s="304"/>
      <c r="C101" s="289"/>
      <c r="D101" s="290" t="n">
        <v>0</v>
      </c>
      <c r="E101" s="291" t="n">
        <f aca="false">AM101</f>
        <v>0</v>
      </c>
      <c r="F101" s="305" t="n">
        <f aca="false">E101-D101</f>
        <v>0</v>
      </c>
      <c r="G101" s="284"/>
      <c r="H101" s="306"/>
      <c r="I101" s="306"/>
      <c r="J101" s="306"/>
      <c r="K101" s="306"/>
      <c r="L101" s="306"/>
      <c r="M101" s="306"/>
      <c r="N101" s="306"/>
      <c r="O101" s="306"/>
      <c r="P101" s="306"/>
      <c r="Q101" s="306"/>
      <c r="R101" s="306"/>
      <c r="S101" s="306"/>
      <c r="T101" s="306"/>
      <c r="U101" s="306"/>
      <c r="V101" s="306"/>
      <c r="W101" s="306"/>
      <c r="X101" s="306"/>
      <c r="Y101" s="306"/>
      <c r="Z101" s="306"/>
      <c r="AA101" s="306"/>
      <c r="AB101" s="306"/>
      <c r="AC101" s="306"/>
      <c r="AD101" s="306"/>
      <c r="AE101" s="306"/>
      <c r="AF101" s="306"/>
      <c r="AG101" s="306"/>
      <c r="AH101" s="306"/>
      <c r="AI101" s="306"/>
      <c r="AJ101" s="306"/>
      <c r="AK101" s="306"/>
      <c r="AL101" s="306"/>
      <c r="AM101" s="293" t="n">
        <f aca="false">SUM(H101:AL101)</f>
        <v>0</v>
      </c>
      <c r="AN101" s="1"/>
      <c r="AO101" s="1"/>
      <c r="AP101" s="1"/>
      <c r="AQ101" s="1"/>
      <c r="AR101" s="1"/>
      <c r="AS101" s="1"/>
      <c r="AT101" s="1"/>
    </row>
    <row r="102" customFormat="false" ht="12.75" hidden="true" customHeight="true" outlineLevel="0" collapsed="false">
      <c r="A102" s="314" t="s">
        <v>228</v>
      </c>
      <c r="B102" s="304"/>
      <c r="C102" s="289"/>
      <c r="D102" s="290" t="n">
        <v>0</v>
      </c>
      <c r="E102" s="291" t="n">
        <f aca="false">AM102</f>
        <v>0</v>
      </c>
      <c r="F102" s="305" t="n">
        <f aca="false">E102-D102</f>
        <v>0</v>
      </c>
      <c r="G102" s="284"/>
      <c r="H102" s="306"/>
      <c r="I102" s="306"/>
      <c r="J102" s="306"/>
      <c r="K102" s="306"/>
      <c r="L102" s="306"/>
      <c r="M102" s="306"/>
      <c r="N102" s="306"/>
      <c r="O102" s="306"/>
      <c r="P102" s="306"/>
      <c r="Q102" s="306"/>
      <c r="R102" s="306"/>
      <c r="S102" s="306"/>
      <c r="T102" s="306"/>
      <c r="U102" s="306"/>
      <c r="V102" s="306"/>
      <c r="W102" s="306"/>
      <c r="X102" s="306"/>
      <c r="Y102" s="306"/>
      <c r="Z102" s="306"/>
      <c r="AA102" s="306"/>
      <c r="AB102" s="306"/>
      <c r="AC102" s="306"/>
      <c r="AD102" s="306"/>
      <c r="AE102" s="306"/>
      <c r="AF102" s="306"/>
      <c r="AG102" s="306"/>
      <c r="AH102" s="306"/>
      <c r="AI102" s="306"/>
      <c r="AJ102" s="306"/>
      <c r="AK102" s="306"/>
      <c r="AL102" s="306"/>
      <c r="AM102" s="293" t="n">
        <f aca="false">SUM(H102:AL102)</f>
        <v>0</v>
      </c>
      <c r="AN102" s="1"/>
      <c r="AO102" s="1"/>
      <c r="AP102" s="1"/>
      <c r="AQ102" s="1"/>
      <c r="AR102" s="1"/>
      <c r="AS102" s="1"/>
      <c r="AT102" s="1"/>
    </row>
    <row r="103" customFormat="false" ht="12.75" hidden="false" customHeight="true" outlineLevel="0" collapsed="false">
      <c r="A103" s="314" t="s">
        <v>278</v>
      </c>
      <c r="B103" s="288"/>
      <c r="C103" s="289"/>
      <c r="D103" s="290" t="n">
        <v>0</v>
      </c>
      <c r="E103" s="291" t="n">
        <f aca="false">AM103</f>
        <v>0</v>
      </c>
      <c r="F103" s="305" t="n">
        <f aca="false">E103-D103</f>
        <v>0</v>
      </c>
      <c r="G103" s="284"/>
      <c r="H103" s="308"/>
      <c r="I103" s="308"/>
      <c r="J103" s="308"/>
      <c r="K103" s="308"/>
      <c r="L103" s="308"/>
      <c r="M103" s="308"/>
      <c r="N103" s="308"/>
      <c r="O103" s="308"/>
      <c r="P103" s="308"/>
      <c r="Q103" s="308"/>
      <c r="R103" s="308"/>
      <c r="S103" s="308"/>
      <c r="T103" s="308"/>
      <c r="U103" s="308"/>
      <c r="V103" s="308"/>
      <c r="W103" s="308"/>
      <c r="X103" s="308"/>
      <c r="Y103" s="308"/>
      <c r="Z103" s="308"/>
      <c r="AA103" s="308"/>
      <c r="AB103" s="308"/>
      <c r="AC103" s="308"/>
      <c r="AD103" s="308"/>
      <c r="AE103" s="308"/>
      <c r="AF103" s="308"/>
      <c r="AG103" s="308"/>
      <c r="AH103" s="308"/>
      <c r="AI103" s="308"/>
      <c r="AJ103" s="308"/>
      <c r="AK103" s="308"/>
      <c r="AL103" s="308"/>
      <c r="AM103" s="293" t="n">
        <f aca="false">SUM(H103:AL103)</f>
        <v>0</v>
      </c>
      <c r="AN103" s="1"/>
      <c r="AO103" s="1"/>
      <c r="AP103" s="1"/>
      <c r="AQ103" s="1"/>
      <c r="AR103" s="1"/>
      <c r="AS103" s="1"/>
      <c r="AT103" s="1"/>
    </row>
    <row r="104" customFormat="false" ht="12.75" hidden="true" customHeight="true" outlineLevel="0" collapsed="false">
      <c r="A104" s="314" t="s">
        <v>230</v>
      </c>
      <c r="B104" s="288"/>
      <c r="C104" s="289"/>
      <c r="D104" s="290" t="n">
        <v>0</v>
      </c>
      <c r="E104" s="291" t="n">
        <f aca="false">AM104</f>
        <v>0</v>
      </c>
      <c r="F104" s="305" t="n">
        <f aca="false">E104-D104</f>
        <v>0</v>
      </c>
      <c r="G104" s="284"/>
      <c r="H104" s="315"/>
      <c r="I104" s="315"/>
      <c r="J104" s="315"/>
      <c r="K104" s="315"/>
      <c r="L104" s="315"/>
      <c r="M104" s="315"/>
      <c r="N104" s="315"/>
      <c r="O104" s="315"/>
      <c r="P104" s="315"/>
      <c r="Q104" s="315"/>
      <c r="R104" s="315"/>
      <c r="S104" s="315"/>
      <c r="T104" s="315"/>
      <c r="U104" s="315"/>
      <c r="V104" s="315"/>
      <c r="W104" s="315"/>
      <c r="X104" s="315"/>
      <c r="Y104" s="315"/>
      <c r="Z104" s="315"/>
      <c r="AA104" s="315"/>
      <c r="AB104" s="315"/>
      <c r="AC104" s="315"/>
      <c r="AD104" s="315"/>
      <c r="AE104" s="315"/>
      <c r="AF104" s="315"/>
      <c r="AG104" s="315"/>
      <c r="AH104" s="315"/>
      <c r="AI104" s="315"/>
      <c r="AJ104" s="315"/>
      <c r="AK104" s="315"/>
      <c r="AL104" s="315"/>
      <c r="AM104" s="293" t="n">
        <f aca="false">SUM(H104:AL104)</f>
        <v>0</v>
      </c>
      <c r="AN104" s="1"/>
      <c r="AO104" s="1"/>
      <c r="AP104" s="1"/>
      <c r="AQ104" s="1"/>
      <c r="AR104" s="1"/>
      <c r="AS104" s="1"/>
      <c r="AT104" s="1"/>
    </row>
    <row r="105" customFormat="false" ht="12.75" hidden="true" customHeight="true" outlineLevel="0" collapsed="false">
      <c r="A105" s="316" t="s">
        <v>216</v>
      </c>
      <c r="B105" s="288"/>
      <c r="C105" s="289"/>
      <c r="D105" s="290" t="n">
        <v>0</v>
      </c>
      <c r="E105" s="291" t="n">
        <f aca="false">AM105</f>
        <v>0</v>
      </c>
      <c r="F105" s="305" t="n">
        <f aca="false">E105-D105</f>
        <v>0</v>
      </c>
      <c r="G105" s="284"/>
      <c r="H105" s="315"/>
      <c r="I105" s="315"/>
      <c r="J105" s="315"/>
      <c r="K105" s="315"/>
      <c r="L105" s="315"/>
      <c r="M105" s="315"/>
      <c r="N105" s="315"/>
      <c r="O105" s="315"/>
      <c r="P105" s="315"/>
      <c r="Q105" s="315"/>
      <c r="R105" s="315"/>
      <c r="S105" s="315"/>
      <c r="T105" s="315"/>
      <c r="U105" s="315"/>
      <c r="V105" s="315"/>
      <c r="W105" s="315"/>
      <c r="X105" s="315"/>
      <c r="Y105" s="315"/>
      <c r="Z105" s="315"/>
      <c r="AA105" s="315"/>
      <c r="AB105" s="315"/>
      <c r="AC105" s="315"/>
      <c r="AD105" s="315"/>
      <c r="AE105" s="315"/>
      <c r="AF105" s="315"/>
      <c r="AG105" s="315"/>
      <c r="AH105" s="315"/>
      <c r="AI105" s="315"/>
      <c r="AJ105" s="315"/>
      <c r="AK105" s="315"/>
      <c r="AL105" s="315"/>
      <c r="AM105" s="293" t="n">
        <f aca="false">SUM(H105:AL105)</f>
        <v>0</v>
      </c>
      <c r="AN105" s="1"/>
      <c r="AO105" s="1"/>
      <c r="AP105" s="1"/>
      <c r="AQ105" s="1"/>
      <c r="AR105" s="1"/>
      <c r="AS105" s="1"/>
      <c r="AT105" s="1"/>
    </row>
    <row r="106" customFormat="false" ht="12.75" hidden="false" customHeight="true" outlineLevel="0" collapsed="false">
      <c r="A106" s="314" t="s">
        <v>231</v>
      </c>
      <c r="B106" s="288"/>
      <c r="C106" s="289"/>
      <c r="D106" s="290" t="n">
        <v>0</v>
      </c>
      <c r="E106" s="291" t="n">
        <f aca="false">AM106</f>
        <v>0</v>
      </c>
      <c r="F106" s="305" t="n">
        <f aca="false">E106-D106</f>
        <v>0</v>
      </c>
      <c r="G106" s="284"/>
      <c r="H106" s="317"/>
      <c r="I106" s="317"/>
      <c r="J106" s="317"/>
      <c r="K106" s="317"/>
      <c r="L106" s="317"/>
      <c r="M106" s="317"/>
      <c r="N106" s="317"/>
      <c r="O106" s="317"/>
      <c r="P106" s="317"/>
      <c r="Q106" s="317"/>
      <c r="R106" s="317"/>
      <c r="S106" s="317"/>
      <c r="T106" s="317"/>
      <c r="U106" s="317"/>
      <c r="V106" s="317"/>
      <c r="W106" s="317"/>
      <c r="X106" s="317"/>
      <c r="Y106" s="317"/>
      <c r="Z106" s="317"/>
      <c r="AA106" s="317"/>
      <c r="AB106" s="317"/>
      <c r="AC106" s="317"/>
      <c r="AD106" s="317"/>
      <c r="AE106" s="317"/>
      <c r="AF106" s="317"/>
      <c r="AG106" s="317"/>
      <c r="AH106" s="317"/>
      <c r="AI106" s="317"/>
      <c r="AJ106" s="317"/>
      <c r="AK106" s="317"/>
      <c r="AL106" s="317"/>
      <c r="AM106" s="293" t="n">
        <f aca="false">SUM(H106:AL106)</f>
        <v>0</v>
      </c>
      <c r="AN106" s="1"/>
      <c r="AO106" s="1"/>
      <c r="AP106" s="1"/>
      <c r="AQ106" s="1"/>
      <c r="AR106" s="1"/>
      <c r="AS106" s="1"/>
      <c r="AT106" s="1"/>
    </row>
    <row r="107" customFormat="false" ht="12" hidden="false" customHeight="true" outlineLevel="0" collapsed="false">
      <c r="A107" s="287" t="s">
        <v>232</v>
      </c>
      <c r="B107" s="288"/>
      <c r="C107" s="289"/>
      <c r="D107" s="318" t="n">
        <v>0</v>
      </c>
      <c r="E107" s="318" t="n">
        <f aca="false">SUM(E76:E106)-E87-E88</f>
        <v>0</v>
      </c>
      <c r="F107" s="318" t="n">
        <f aca="false">E107-D107</f>
        <v>0</v>
      </c>
      <c r="G107" s="284"/>
      <c r="H107" s="318" t="n">
        <v>0</v>
      </c>
      <c r="I107" s="318" t="n">
        <v>0</v>
      </c>
      <c r="J107" s="318" t="n">
        <v>0</v>
      </c>
      <c r="K107" s="318" t="n">
        <v>0</v>
      </c>
      <c r="L107" s="318" t="n">
        <v>0</v>
      </c>
      <c r="M107" s="318" t="n">
        <v>0</v>
      </c>
      <c r="N107" s="318" t="n">
        <v>0</v>
      </c>
      <c r="O107" s="318" t="n">
        <v>0</v>
      </c>
      <c r="P107" s="318" t="n">
        <v>0</v>
      </c>
      <c r="Q107" s="318" t="n">
        <v>0</v>
      </c>
      <c r="R107" s="318" t="n">
        <v>0</v>
      </c>
      <c r="S107" s="318" t="n">
        <v>0</v>
      </c>
      <c r="T107" s="318" t="n">
        <v>0</v>
      </c>
      <c r="U107" s="318" t="n">
        <v>0</v>
      </c>
      <c r="V107" s="318" t="n">
        <v>0</v>
      </c>
      <c r="W107" s="318" t="n">
        <v>0</v>
      </c>
      <c r="X107" s="318" t="n">
        <v>0</v>
      </c>
      <c r="Y107" s="318" t="n">
        <v>0</v>
      </c>
      <c r="Z107" s="318" t="n">
        <v>0</v>
      </c>
      <c r="AA107" s="318" t="n">
        <v>0</v>
      </c>
      <c r="AB107" s="318" t="n">
        <v>0</v>
      </c>
      <c r="AC107" s="318" t="n">
        <v>0</v>
      </c>
      <c r="AD107" s="318" t="n">
        <v>0</v>
      </c>
      <c r="AE107" s="318" t="n">
        <v>0</v>
      </c>
      <c r="AF107" s="318" t="n">
        <v>0</v>
      </c>
      <c r="AG107" s="318" t="n">
        <v>0</v>
      </c>
      <c r="AH107" s="318" t="n">
        <v>0</v>
      </c>
      <c r="AI107" s="318" t="n">
        <v>0</v>
      </c>
      <c r="AJ107" s="318" t="n">
        <v>0</v>
      </c>
      <c r="AK107" s="318" t="n">
        <v>0</v>
      </c>
      <c r="AL107" s="318" t="n">
        <v>0</v>
      </c>
      <c r="AM107" s="318" t="n">
        <f aca="false">SUM(AM76:AM106)</f>
        <v>0</v>
      </c>
      <c r="AN107" s="1"/>
      <c r="AO107" s="1"/>
      <c r="AP107" s="1"/>
      <c r="AQ107" s="1"/>
      <c r="AR107" s="1"/>
      <c r="AS107" s="1"/>
      <c r="AT107" s="1"/>
    </row>
    <row r="108" customFormat="false" ht="12.75" hidden="false" customHeight="true" outlineLevel="0" collapsed="false">
      <c r="A108" s="319" t="s">
        <v>233</v>
      </c>
      <c r="B108" s="288"/>
      <c r="C108" s="289"/>
      <c r="D108" s="290" t="n">
        <v>0</v>
      </c>
      <c r="E108" s="291" t="n">
        <f aca="false">AM108</f>
        <v>0</v>
      </c>
      <c r="F108" s="320" t="n">
        <f aca="false">E108-D108</f>
        <v>0</v>
      </c>
      <c r="G108" s="284"/>
      <c r="H108" s="321"/>
      <c r="I108" s="321"/>
      <c r="J108" s="321"/>
      <c r="K108" s="321"/>
      <c r="L108" s="321"/>
      <c r="M108" s="321"/>
      <c r="N108" s="321"/>
      <c r="O108" s="321"/>
      <c r="P108" s="321"/>
      <c r="Q108" s="321"/>
      <c r="R108" s="321"/>
      <c r="S108" s="321"/>
      <c r="T108" s="321"/>
      <c r="U108" s="321"/>
      <c r="V108" s="321"/>
      <c r="W108" s="321"/>
      <c r="X108" s="321"/>
      <c r="Y108" s="321"/>
      <c r="Z108" s="321"/>
      <c r="AA108" s="321"/>
      <c r="AB108" s="321"/>
      <c r="AC108" s="321"/>
      <c r="AD108" s="321"/>
      <c r="AE108" s="321"/>
      <c r="AF108" s="321"/>
      <c r="AG108" s="321"/>
      <c r="AH108" s="321"/>
      <c r="AI108" s="321"/>
      <c r="AJ108" s="321"/>
      <c r="AK108" s="321"/>
      <c r="AL108" s="321"/>
      <c r="AM108" s="293" t="n">
        <f aca="false">SUM(H108:AL108)</f>
        <v>0</v>
      </c>
      <c r="AN108" s="1"/>
      <c r="AO108" s="1"/>
      <c r="AP108" s="1"/>
      <c r="AQ108" s="1"/>
      <c r="AR108" s="1"/>
      <c r="AS108" s="1"/>
      <c r="AT108" s="1"/>
    </row>
    <row r="109" customFormat="false" ht="12.75" hidden="true" customHeight="true" outlineLevel="0" collapsed="false">
      <c r="A109" s="322" t="s">
        <v>216</v>
      </c>
      <c r="B109" s="288"/>
      <c r="C109" s="289"/>
      <c r="D109" s="290" t="n">
        <v>0</v>
      </c>
      <c r="E109" s="291" t="n">
        <f aca="false">AM109</f>
        <v>0</v>
      </c>
      <c r="F109" s="320" t="n">
        <f aca="false">E109-D109</f>
        <v>0</v>
      </c>
      <c r="G109" s="284"/>
      <c r="H109" s="323"/>
      <c r="I109" s="323"/>
      <c r="J109" s="323"/>
      <c r="K109" s="323"/>
      <c r="L109" s="323"/>
      <c r="M109" s="323"/>
      <c r="N109" s="323"/>
      <c r="O109" s="323"/>
      <c r="P109" s="323"/>
      <c r="Q109" s="323"/>
      <c r="R109" s="323"/>
      <c r="S109" s="323"/>
      <c r="T109" s="323"/>
      <c r="U109" s="323"/>
      <c r="V109" s="323"/>
      <c r="W109" s="323"/>
      <c r="X109" s="323"/>
      <c r="Y109" s="323"/>
      <c r="Z109" s="323"/>
      <c r="AA109" s="323"/>
      <c r="AB109" s="323"/>
      <c r="AC109" s="323"/>
      <c r="AD109" s="323"/>
      <c r="AE109" s="323"/>
      <c r="AF109" s="323"/>
      <c r="AG109" s="323"/>
      <c r="AH109" s="323"/>
      <c r="AI109" s="323"/>
      <c r="AJ109" s="323"/>
      <c r="AK109" s="323"/>
      <c r="AL109" s="323"/>
      <c r="AM109" s="293" t="n">
        <f aca="false">SUM(H109:AL109)</f>
        <v>0</v>
      </c>
      <c r="AN109" s="1"/>
      <c r="AO109" s="1"/>
      <c r="AP109" s="1"/>
      <c r="AQ109" s="1"/>
      <c r="AR109" s="1"/>
      <c r="AS109" s="1"/>
      <c r="AT109" s="1"/>
    </row>
    <row r="110" customFormat="false" ht="12.75" hidden="true" customHeight="true" outlineLevel="0" collapsed="false">
      <c r="A110" s="322" t="s">
        <v>216</v>
      </c>
      <c r="B110" s="288"/>
      <c r="C110" s="289"/>
      <c r="D110" s="290" t="n">
        <v>0</v>
      </c>
      <c r="E110" s="291" t="n">
        <f aca="false">AM110</f>
        <v>0</v>
      </c>
      <c r="F110" s="320" t="n">
        <f aca="false">E110-D110</f>
        <v>0</v>
      </c>
      <c r="G110" s="284"/>
      <c r="H110" s="323"/>
      <c r="I110" s="323"/>
      <c r="J110" s="323"/>
      <c r="K110" s="323"/>
      <c r="L110" s="323"/>
      <c r="M110" s="323"/>
      <c r="N110" s="323"/>
      <c r="O110" s="323"/>
      <c r="P110" s="323"/>
      <c r="Q110" s="323"/>
      <c r="R110" s="323"/>
      <c r="S110" s="323"/>
      <c r="T110" s="323"/>
      <c r="U110" s="323"/>
      <c r="V110" s="323"/>
      <c r="W110" s="323"/>
      <c r="X110" s="323"/>
      <c r="Y110" s="323"/>
      <c r="Z110" s="323"/>
      <c r="AA110" s="323"/>
      <c r="AB110" s="323"/>
      <c r="AC110" s="323"/>
      <c r="AD110" s="323"/>
      <c r="AE110" s="323"/>
      <c r="AF110" s="323"/>
      <c r="AG110" s="323"/>
      <c r="AH110" s="323"/>
      <c r="AI110" s="323"/>
      <c r="AJ110" s="323"/>
      <c r="AK110" s="323"/>
      <c r="AL110" s="323"/>
      <c r="AM110" s="293" t="n">
        <f aca="false">SUM(H110:AL110)</f>
        <v>0</v>
      </c>
      <c r="AN110" s="1"/>
      <c r="AO110" s="1"/>
      <c r="AP110" s="1"/>
      <c r="AQ110" s="1"/>
      <c r="AR110" s="1"/>
      <c r="AS110" s="1"/>
      <c r="AT110" s="1"/>
    </row>
    <row r="111" customFormat="false" ht="12.75" hidden="true" customHeight="true" outlineLevel="0" collapsed="false">
      <c r="A111" s="322" t="s">
        <v>216</v>
      </c>
      <c r="B111" s="288"/>
      <c r="C111" s="289"/>
      <c r="D111" s="290" t="n">
        <v>0</v>
      </c>
      <c r="E111" s="291" t="n">
        <f aca="false">AM111</f>
        <v>0</v>
      </c>
      <c r="F111" s="320" t="n">
        <f aca="false">E111-D111</f>
        <v>0</v>
      </c>
      <c r="G111" s="284"/>
      <c r="H111" s="323"/>
      <c r="I111" s="323"/>
      <c r="J111" s="323"/>
      <c r="K111" s="323"/>
      <c r="L111" s="323"/>
      <c r="M111" s="323"/>
      <c r="N111" s="323"/>
      <c r="O111" s="323"/>
      <c r="P111" s="323"/>
      <c r="Q111" s="323"/>
      <c r="R111" s="323"/>
      <c r="S111" s="323"/>
      <c r="T111" s="323"/>
      <c r="U111" s="323"/>
      <c r="V111" s="323"/>
      <c r="W111" s="323"/>
      <c r="X111" s="323"/>
      <c r="Y111" s="323"/>
      <c r="Z111" s="323"/>
      <c r="AA111" s="323"/>
      <c r="AB111" s="323"/>
      <c r="AC111" s="323"/>
      <c r="AD111" s="323"/>
      <c r="AE111" s="323"/>
      <c r="AF111" s="323"/>
      <c r="AG111" s="323"/>
      <c r="AH111" s="323"/>
      <c r="AI111" s="323"/>
      <c r="AJ111" s="323"/>
      <c r="AK111" s="323"/>
      <c r="AL111" s="323"/>
      <c r="AM111" s="293" t="n">
        <f aca="false">SUM(H111:AL111)</f>
        <v>0</v>
      </c>
      <c r="AN111" s="1"/>
      <c r="AO111" s="1"/>
      <c r="AP111" s="1"/>
      <c r="AQ111" s="1"/>
      <c r="AR111" s="1"/>
      <c r="AS111" s="1"/>
      <c r="AT111" s="1"/>
    </row>
    <row r="112" customFormat="false" ht="12.75" hidden="false" customHeight="true" outlineLevel="0" collapsed="false">
      <c r="A112" s="319" t="s">
        <v>43</v>
      </c>
      <c r="B112" s="288"/>
      <c r="C112" s="289"/>
      <c r="D112" s="290" t="n">
        <v>0</v>
      </c>
      <c r="E112" s="291" t="n">
        <f aca="false">AM112</f>
        <v>0</v>
      </c>
      <c r="F112" s="320" t="n">
        <f aca="false">E112-D112</f>
        <v>0</v>
      </c>
      <c r="G112" s="284"/>
      <c r="H112" s="323"/>
      <c r="I112" s="323"/>
      <c r="J112" s="323"/>
      <c r="K112" s="323"/>
      <c r="L112" s="323"/>
      <c r="M112" s="323"/>
      <c r="N112" s="323"/>
      <c r="O112" s="323"/>
      <c r="P112" s="323"/>
      <c r="Q112" s="323"/>
      <c r="R112" s="323"/>
      <c r="S112" s="323"/>
      <c r="T112" s="323"/>
      <c r="U112" s="323"/>
      <c r="V112" s="323"/>
      <c r="W112" s="323"/>
      <c r="X112" s="323"/>
      <c r="Y112" s="323"/>
      <c r="Z112" s="323"/>
      <c r="AA112" s="323"/>
      <c r="AB112" s="323"/>
      <c r="AC112" s="323"/>
      <c r="AD112" s="323"/>
      <c r="AE112" s="323"/>
      <c r="AF112" s="323"/>
      <c r="AG112" s="323"/>
      <c r="AH112" s="323"/>
      <c r="AI112" s="323"/>
      <c r="AJ112" s="323"/>
      <c r="AK112" s="323"/>
      <c r="AL112" s="323"/>
      <c r="AM112" s="293" t="n">
        <f aca="false">SUM(H112:AL112)</f>
        <v>0</v>
      </c>
      <c r="AN112" s="1"/>
      <c r="AO112" s="1"/>
      <c r="AP112" s="1"/>
      <c r="AQ112" s="1"/>
      <c r="AR112" s="1"/>
      <c r="AS112" s="1"/>
      <c r="AT112" s="1"/>
    </row>
    <row r="113" customFormat="false" ht="12.75" hidden="false" customHeight="true" outlineLevel="0" collapsed="false">
      <c r="A113" s="319" t="s">
        <v>45</v>
      </c>
      <c r="B113" s="288"/>
      <c r="C113" s="289"/>
      <c r="D113" s="290" t="n">
        <v>0</v>
      </c>
      <c r="E113" s="291" t="n">
        <f aca="false">AM113</f>
        <v>0</v>
      </c>
      <c r="F113" s="320" t="n">
        <f aca="false">E113-D113</f>
        <v>0</v>
      </c>
      <c r="G113" s="284"/>
      <c r="H113" s="323"/>
      <c r="I113" s="323"/>
      <c r="J113" s="323"/>
      <c r="K113" s="323"/>
      <c r="L113" s="323"/>
      <c r="M113" s="323"/>
      <c r="N113" s="323"/>
      <c r="O113" s="323"/>
      <c r="P113" s="323"/>
      <c r="Q113" s="323"/>
      <c r="R113" s="323"/>
      <c r="S113" s="323"/>
      <c r="T113" s="323"/>
      <c r="U113" s="323"/>
      <c r="V113" s="323"/>
      <c r="W113" s="323"/>
      <c r="X113" s="323"/>
      <c r="Y113" s="323"/>
      <c r="Z113" s="323"/>
      <c r="AA113" s="323"/>
      <c r="AB113" s="323"/>
      <c r="AC113" s="323"/>
      <c r="AD113" s="323"/>
      <c r="AE113" s="323"/>
      <c r="AF113" s="323"/>
      <c r="AG113" s="323"/>
      <c r="AH113" s="323"/>
      <c r="AI113" s="323"/>
      <c r="AJ113" s="323"/>
      <c r="AK113" s="323"/>
      <c r="AL113" s="323"/>
      <c r="AM113" s="293" t="n">
        <f aca="false">SUM(H113:AL113)</f>
        <v>0</v>
      </c>
      <c r="AN113" s="1"/>
      <c r="AO113" s="1"/>
      <c r="AP113" s="1"/>
      <c r="AQ113" s="1"/>
      <c r="AR113" s="1"/>
      <c r="AS113" s="1"/>
      <c r="AT113" s="1"/>
    </row>
    <row r="114" customFormat="false" ht="12.75" hidden="false" customHeight="true" outlineLevel="0" collapsed="false">
      <c r="A114" s="319" t="s">
        <v>234</v>
      </c>
      <c r="B114" s="288"/>
      <c r="C114" s="289"/>
      <c r="D114" s="324" t="n">
        <v>0</v>
      </c>
      <c r="E114" s="325" t="n">
        <f aca="false">AM114</f>
        <v>0</v>
      </c>
      <c r="F114" s="326" t="n">
        <f aca="false">E114-D114</f>
        <v>0</v>
      </c>
      <c r="G114" s="284"/>
      <c r="H114" s="327"/>
      <c r="I114" s="327"/>
      <c r="J114" s="327"/>
      <c r="K114" s="327"/>
      <c r="L114" s="327"/>
      <c r="M114" s="327"/>
      <c r="N114" s="327"/>
      <c r="O114" s="327"/>
      <c r="P114" s="327"/>
      <c r="Q114" s="327"/>
      <c r="R114" s="327"/>
      <c r="S114" s="327"/>
      <c r="T114" s="327"/>
      <c r="U114" s="327"/>
      <c r="V114" s="327"/>
      <c r="W114" s="327"/>
      <c r="X114" s="327"/>
      <c r="Y114" s="327"/>
      <c r="Z114" s="327"/>
      <c r="AA114" s="327"/>
      <c r="AB114" s="327"/>
      <c r="AC114" s="327"/>
      <c r="AD114" s="327"/>
      <c r="AE114" s="327"/>
      <c r="AF114" s="327"/>
      <c r="AG114" s="327"/>
      <c r="AH114" s="327"/>
      <c r="AI114" s="327"/>
      <c r="AJ114" s="327"/>
      <c r="AK114" s="327"/>
      <c r="AL114" s="327"/>
      <c r="AM114" s="328" t="n">
        <f aca="false">SUM(H114:AL114)</f>
        <v>0</v>
      </c>
      <c r="AN114" s="1"/>
      <c r="AO114" s="1"/>
      <c r="AP114" s="1"/>
      <c r="AQ114" s="1"/>
      <c r="AR114" s="1"/>
      <c r="AS114" s="1"/>
      <c r="AT114" s="1"/>
    </row>
    <row r="115" customFormat="false" ht="12.75" hidden="true" customHeight="true" outlineLevel="0" collapsed="false">
      <c r="A115" s="322" t="s">
        <v>216</v>
      </c>
      <c r="B115" s="288"/>
      <c r="C115" s="289"/>
      <c r="D115" s="329" t="n">
        <v>0</v>
      </c>
      <c r="E115" s="330" t="n">
        <f aca="false">AM115</f>
        <v>0</v>
      </c>
      <c r="F115" s="331" t="n">
        <f aca="false">E115-D115</f>
        <v>0</v>
      </c>
      <c r="G115" s="284"/>
      <c r="H115" s="327" t="n">
        <v>0</v>
      </c>
      <c r="I115" s="327" t="n">
        <v>0</v>
      </c>
      <c r="J115" s="327" t="n">
        <v>0</v>
      </c>
      <c r="K115" s="327" t="n">
        <v>0</v>
      </c>
      <c r="L115" s="327" t="n">
        <v>0</v>
      </c>
      <c r="M115" s="327" t="n">
        <v>0</v>
      </c>
      <c r="N115" s="327" t="n">
        <v>0</v>
      </c>
      <c r="O115" s="327" t="n">
        <v>0</v>
      </c>
      <c r="P115" s="327" t="n">
        <v>0</v>
      </c>
      <c r="Q115" s="327" t="n">
        <v>0</v>
      </c>
      <c r="R115" s="327" t="n">
        <v>0</v>
      </c>
      <c r="S115" s="327" t="n">
        <v>0</v>
      </c>
      <c r="T115" s="327" t="n">
        <v>0</v>
      </c>
      <c r="U115" s="327" t="n">
        <v>0</v>
      </c>
      <c r="V115" s="327" t="n">
        <v>0</v>
      </c>
      <c r="W115" s="327" t="n">
        <v>0</v>
      </c>
      <c r="X115" s="327" t="n">
        <v>0</v>
      </c>
      <c r="Y115" s="327" t="n">
        <v>0</v>
      </c>
      <c r="Z115" s="327" t="n">
        <v>0</v>
      </c>
      <c r="AA115" s="327" t="n">
        <v>0</v>
      </c>
      <c r="AB115" s="327" t="n">
        <v>0</v>
      </c>
      <c r="AC115" s="327" t="n">
        <v>0</v>
      </c>
      <c r="AD115" s="327" t="n">
        <v>0</v>
      </c>
      <c r="AE115" s="327" t="n">
        <v>0</v>
      </c>
      <c r="AF115" s="327" t="n">
        <v>0</v>
      </c>
      <c r="AG115" s="327" t="n">
        <v>0</v>
      </c>
      <c r="AH115" s="327" t="n">
        <v>0</v>
      </c>
      <c r="AI115" s="327" t="n">
        <v>0</v>
      </c>
      <c r="AJ115" s="327" t="n">
        <v>0</v>
      </c>
      <c r="AK115" s="327" t="n">
        <v>0</v>
      </c>
      <c r="AL115" s="327" t="n">
        <v>0</v>
      </c>
      <c r="AM115" s="332" t="n">
        <f aca="false">SUM(H115:AL115)</f>
        <v>0</v>
      </c>
      <c r="AN115" s="1"/>
      <c r="AO115" s="1"/>
      <c r="AP115" s="1"/>
      <c r="AQ115" s="1"/>
      <c r="AR115" s="1"/>
      <c r="AS115" s="1"/>
      <c r="AT115" s="1"/>
    </row>
    <row r="116" customFormat="false" ht="12.75" hidden="true" customHeight="true" outlineLevel="0" collapsed="false">
      <c r="A116" s="322" t="s">
        <v>216</v>
      </c>
      <c r="B116" s="288"/>
      <c r="C116" s="289"/>
      <c r="D116" s="333" t="n">
        <v>0</v>
      </c>
      <c r="E116" s="334" t="n">
        <f aca="false">AM116</f>
        <v>0</v>
      </c>
      <c r="F116" s="331" t="n">
        <f aca="false">E116-D116</f>
        <v>0</v>
      </c>
      <c r="G116" s="335"/>
      <c r="H116" s="327" t="n">
        <v>0</v>
      </c>
      <c r="I116" s="327" t="n">
        <v>0</v>
      </c>
      <c r="J116" s="327" t="n">
        <v>0</v>
      </c>
      <c r="K116" s="327" t="n">
        <v>0</v>
      </c>
      <c r="L116" s="327" t="n">
        <v>0</v>
      </c>
      <c r="M116" s="327" t="n">
        <v>0</v>
      </c>
      <c r="N116" s="327" t="n">
        <v>0</v>
      </c>
      <c r="O116" s="327" t="n">
        <v>0</v>
      </c>
      <c r="P116" s="327" t="n">
        <v>0</v>
      </c>
      <c r="Q116" s="327" t="n">
        <v>0</v>
      </c>
      <c r="R116" s="327" t="n">
        <v>0</v>
      </c>
      <c r="S116" s="327" t="n">
        <v>0</v>
      </c>
      <c r="T116" s="327" t="n">
        <v>0</v>
      </c>
      <c r="U116" s="327" t="n">
        <v>0</v>
      </c>
      <c r="V116" s="327" t="n">
        <v>0</v>
      </c>
      <c r="W116" s="327" t="n">
        <v>0</v>
      </c>
      <c r="X116" s="327" t="n">
        <v>0</v>
      </c>
      <c r="Y116" s="327" t="n">
        <v>0</v>
      </c>
      <c r="Z116" s="327" t="n">
        <v>0</v>
      </c>
      <c r="AA116" s="327" t="n">
        <v>0</v>
      </c>
      <c r="AB116" s="327" t="n">
        <v>0</v>
      </c>
      <c r="AC116" s="327" t="n">
        <v>0</v>
      </c>
      <c r="AD116" s="327" t="n">
        <v>0</v>
      </c>
      <c r="AE116" s="327" t="n">
        <v>0</v>
      </c>
      <c r="AF116" s="327" t="n">
        <v>0</v>
      </c>
      <c r="AG116" s="327" t="n">
        <v>0</v>
      </c>
      <c r="AH116" s="327" t="n">
        <v>0</v>
      </c>
      <c r="AI116" s="327" t="n">
        <v>0</v>
      </c>
      <c r="AJ116" s="327" t="n">
        <v>0</v>
      </c>
      <c r="AK116" s="327" t="n">
        <v>0</v>
      </c>
      <c r="AL116" s="327" t="n">
        <v>0</v>
      </c>
      <c r="AM116" s="332" t="n">
        <f aca="false">SUM(H116:AL116)</f>
        <v>0</v>
      </c>
      <c r="AN116" s="1"/>
      <c r="AO116" s="1"/>
      <c r="AP116" s="1"/>
      <c r="AQ116" s="1"/>
      <c r="AR116" s="1"/>
      <c r="AS116" s="1"/>
      <c r="AT116" s="1"/>
    </row>
    <row r="117" customFormat="false" ht="12.75" hidden="false" customHeight="true" outlineLevel="0" collapsed="false">
      <c r="A117" s="287" t="s">
        <v>235</v>
      </c>
      <c r="B117" s="288"/>
      <c r="C117" s="289"/>
      <c r="D117" s="324" t="n">
        <v>0</v>
      </c>
      <c r="E117" s="325" t="n">
        <f aca="false">E114+E113+E112+E108+E107+E73+E72+E71</f>
        <v>0</v>
      </c>
      <c r="F117" s="336" t="n">
        <f aca="false">E117-D117</f>
        <v>0</v>
      </c>
      <c r="G117" s="267"/>
      <c r="H117" s="327" t="n">
        <v>0</v>
      </c>
      <c r="I117" s="327" t="n">
        <v>0</v>
      </c>
      <c r="J117" s="327" t="n">
        <v>0</v>
      </c>
      <c r="K117" s="327" t="n">
        <v>0</v>
      </c>
      <c r="L117" s="327" t="n">
        <v>0</v>
      </c>
      <c r="M117" s="327" t="n">
        <v>0</v>
      </c>
      <c r="N117" s="327" t="n">
        <v>0</v>
      </c>
      <c r="O117" s="327" t="n">
        <v>0</v>
      </c>
      <c r="P117" s="327" t="n">
        <v>0</v>
      </c>
      <c r="Q117" s="327" t="n">
        <v>0</v>
      </c>
      <c r="R117" s="327" t="n">
        <v>0</v>
      </c>
      <c r="S117" s="327" t="n">
        <v>0</v>
      </c>
      <c r="T117" s="327" t="n">
        <v>0</v>
      </c>
      <c r="U117" s="327" t="n">
        <v>0</v>
      </c>
      <c r="V117" s="327" t="n">
        <v>0</v>
      </c>
      <c r="W117" s="327" t="n">
        <v>0</v>
      </c>
      <c r="X117" s="327" t="n">
        <v>0</v>
      </c>
      <c r="Y117" s="327" t="n">
        <v>0</v>
      </c>
      <c r="Z117" s="327" t="n">
        <v>0</v>
      </c>
      <c r="AA117" s="327" t="n">
        <v>0</v>
      </c>
      <c r="AB117" s="327" t="n">
        <v>0</v>
      </c>
      <c r="AC117" s="327" t="n">
        <v>0</v>
      </c>
      <c r="AD117" s="327" t="n">
        <v>0</v>
      </c>
      <c r="AE117" s="327" t="n">
        <v>0</v>
      </c>
      <c r="AF117" s="327" t="n">
        <v>0</v>
      </c>
      <c r="AG117" s="327" t="n">
        <v>0</v>
      </c>
      <c r="AH117" s="327" t="n">
        <v>0</v>
      </c>
      <c r="AI117" s="327" t="n">
        <v>0</v>
      </c>
      <c r="AJ117" s="327" t="n">
        <v>0</v>
      </c>
      <c r="AK117" s="327" t="n">
        <v>0</v>
      </c>
      <c r="AL117" s="327" t="n">
        <v>0</v>
      </c>
      <c r="AM117" s="318" t="n">
        <f aca="false">AM114+AM110+AM108+AM71+AM72+AM73+AM107</f>
        <v>0</v>
      </c>
      <c r="AN117" s="59"/>
      <c r="AO117" s="59"/>
      <c r="AP117" s="59"/>
      <c r="AQ117" s="59"/>
      <c r="AR117" s="59"/>
      <c r="AS117" s="59"/>
      <c r="AT117" s="59"/>
      <c r="AU117" s="294"/>
      <c r="AV117" s="294"/>
      <c r="AW117" s="294"/>
      <c r="AX117" s="294"/>
      <c r="AY117" s="294"/>
      <c r="AZ117" s="294"/>
      <c r="BA117" s="294"/>
      <c r="BB117" s="294"/>
      <c r="BC117" s="294"/>
      <c r="BD117" s="294"/>
      <c r="BE117" s="294"/>
      <c r="BF117" s="294"/>
      <c r="BG117" s="294"/>
      <c r="BH117" s="294"/>
      <c r="BI117" s="294"/>
      <c r="BJ117" s="294"/>
      <c r="BK117" s="294"/>
      <c r="BL117" s="294"/>
      <c r="BM117" s="294"/>
      <c r="BN117" s="294"/>
      <c r="BO117" s="294"/>
      <c r="BP117" s="294"/>
      <c r="BQ117" s="294"/>
      <c r="BR117" s="294"/>
      <c r="BS117" s="294"/>
      <c r="BT117" s="294"/>
      <c r="BU117" s="294"/>
      <c r="BV117" s="294"/>
      <c r="BW117" s="294"/>
      <c r="BX117" s="294"/>
      <c r="BY117" s="294"/>
      <c r="BZ117" s="294"/>
      <c r="CA117" s="294"/>
      <c r="CB117" s="294"/>
      <c r="CC117" s="294"/>
      <c r="CD117" s="294"/>
      <c r="CE117" s="294"/>
      <c r="CF117" s="294"/>
      <c r="CG117" s="294"/>
      <c r="CH117" s="294"/>
      <c r="CI117" s="294"/>
      <c r="CJ117" s="294"/>
      <c r="CK117" s="294"/>
      <c r="CL117" s="294"/>
      <c r="CM117" s="294"/>
      <c r="CN117" s="294"/>
      <c r="CO117" s="294"/>
      <c r="CP117" s="294"/>
      <c r="CQ117" s="294"/>
      <c r="CR117" s="294"/>
      <c r="CS117" s="294"/>
      <c r="CT117" s="294"/>
      <c r="CU117" s="294"/>
      <c r="CV117" s="294"/>
      <c r="CW117" s="294"/>
      <c r="CX117" s="294"/>
      <c r="CY117" s="294"/>
      <c r="CZ117" s="294"/>
      <c r="DA117" s="294"/>
      <c r="DB117" s="294"/>
      <c r="DC117" s="294"/>
      <c r="DD117" s="294"/>
      <c r="DE117" s="294"/>
      <c r="DF117" s="294"/>
      <c r="DG117" s="294"/>
      <c r="DH117" s="294"/>
      <c r="DI117" s="294"/>
      <c r="DJ117" s="294"/>
      <c r="DK117" s="294"/>
      <c r="DL117" s="294"/>
      <c r="DM117" s="294"/>
      <c r="DN117" s="294"/>
      <c r="DO117" s="294"/>
      <c r="DP117" s="294"/>
      <c r="DQ117" s="294"/>
      <c r="DR117" s="294"/>
      <c r="DS117" s="294"/>
      <c r="DT117" s="294"/>
      <c r="DU117" s="294"/>
      <c r="DV117" s="294"/>
      <c r="DW117" s="294"/>
      <c r="DX117" s="294"/>
      <c r="DY117" s="294"/>
      <c r="DZ117" s="294"/>
      <c r="EA117" s="294"/>
      <c r="EB117" s="294"/>
      <c r="EC117" s="294"/>
      <c r="ED117" s="294"/>
      <c r="EE117" s="294"/>
      <c r="EF117" s="294"/>
      <c r="EG117" s="294"/>
      <c r="EH117" s="294"/>
      <c r="EI117" s="294"/>
      <c r="EJ117" s="294"/>
      <c r="EK117" s="294"/>
      <c r="EL117" s="294"/>
      <c r="EM117" s="294"/>
      <c r="EN117" s="294"/>
      <c r="EO117" s="294"/>
      <c r="EP117" s="294"/>
      <c r="EQ117" s="294"/>
      <c r="ER117" s="294"/>
      <c r="ES117" s="294"/>
      <c r="ET117" s="294"/>
      <c r="EU117" s="294"/>
      <c r="EV117" s="294"/>
      <c r="EW117" s="294"/>
      <c r="EX117" s="294"/>
      <c r="EY117" s="294"/>
      <c r="EZ117" s="294"/>
      <c r="FA117" s="294"/>
      <c r="FB117" s="294"/>
      <c r="FC117" s="294"/>
      <c r="FD117" s="294"/>
      <c r="FE117" s="294"/>
      <c r="FF117" s="294"/>
      <c r="FG117" s="294"/>
      <c r="FH117" s="294"/>
      <c r="FI117" s="294"/>
      <c r="FJ117" s="294"/>
      <c r="FK117" s="294"/>
      <c r="FL117" s="294"/>
      <c r="FM117" s="294"/>
      <c r="FN117" s="294"/>
      <c r="FO117" s="294"/>
      <c r="FP117" s="294"/>
      <c r="FQ117" s="294"/>
      <c r="FR117" s="294"/>
      <c r="FS117" s="294"/>
      <c r="FT117" s="294"/>
      <c r="FU117" s="294"/>
      <c r="FV117" s="294"/>
      <c r="FW117" s="294"/>
      <c r="FX117" s="294"/>
      <c r="FY117" s="294"/>
      <c r="FZ117" s="294"/>
      <c r="GA117" s="294"/>
      <c r="GB117" s="294"/>
      <c r="GC117" s="294"/>
      <c r="GD117" s="294"/>
      <c r="GE117" s="294"/>
      <c r="GF117" s="294"/>
      <c r="GG117" s="294"/>
      <c r="GH117" s="294"/>
      <c r="GI117" s="294"/>
      <c r="GJ117" s="294"/>
      <c r="GK117" s="294"/>
      <c r="GL117" s="294"/>
      <c r="GM117" s="294"/>
      <c r="GN117" s="294"/>
      <c r="GO117" s="294"/>
      <c r="GP117" s="294"/>
      <c r="GQ117" s="294"/>
      <c r="GR117" s="294"/>
      <c r="GS117" s="294"/>
      <c r="GT117" s="294"/>
      <c r="GU117" s="294"/>
      <c r="GV117" s="294"/>
      <c r="GW117" s="294"/>
      <c r="GX117" s="294"/>
      <c r="GY117" s="294"/>
      <c r="GZ117" s="294"/>
      <c r="HA117" s="294"/>
      <c r="HB117" s="294"/>
      <c r="HC117" s="294"/>
      <c r="HD117" s="294"/>
      <c r="HE117" s="294"/>
      <c r="HF117" s="294"/>
      <c r="HG117" s="294"/>
      <c r="HH117" s="294"/>
      <c r="HI117" s="294"/>
      <c r="HJ117" s="294"/>
      <c r="HK117" s="294"/>
      <c r="HL117" s="294"/>
      <c r="HM117" s="294"/>
      <c r="HN117" s="294"/>
      <c r="HO117" s="294"/>
      <c r="HP117" s="294"/>
      <c r="HQ117" s="294"/>
      <c r="HR117" s="294"/>
      <c r="HS117" s="294"/>
      <c r="HT117" s="294"/>
      <c r="HU117" s="294"/>
      <c r="HV117" s="294"/>
      <c r="HW117" s="294"/>
      <c r="HX117" s="294"/>
      <c r="HY117" s="294"/>
      <c r="HZ117" s="294"/>
      <c r="IA117" s="294"/>
      <c r="IB117" s="294"/>
      <c r="IC117" s="294"/>
      <c r="ID117" s="294"/>
      <c r="IE117" s="294"/>
      <c r="IF117" s="294"/>
      <c r="IG117" s="294"/>
      <c r="IH117" s="294"/>
      <c r="II117" s="294"/>
      <c r="IJ117" s="294"/>
      <c r="IK117" s="294"/>
      <c r="IL117" s="294"/>
      <c r="IM117" s="294"/>
      <c r="IN117" s="294"/>
      <c r="IO117" s="294"/>
      <c r="IP117" s="294"/>
      <c r="IQ117" s="294"/>
      <c r="IR117" s="294"/>
      <c r="IS117" s="294"/>
      <c r="IT117" s="294"/>
      <c r="IU117" s="294"/>
      <c r="IV117" s="294"/>
      <c r="IW117" s="294"/>
    </row>
    <row r="118" customFormat="false" ht="12.75" hidden="false" customHeight="true" outlineLevel="0" collapsed="false">
      <c r="A118" s="337" t="s">
        <v>41</v>
      </c>
      <c r="B118" s="338"/>
      <c r="C118" s="338"/>
      <c r="D118" s="339" t="n">
        <v>0</v>
      </c>
      <c r="E118" s="340" t="n">
        <f aca="false">AM118</f>
        <v>0</v>
      </c>
      <c r="F118" s="341" t="n">
        <f aca="false">E118-D118</f>
        <v>0</v>
      </c>
      <c r="H118" s="342"/>
      <c r="I118" s="342"/>
      <c r="J118" s="342"/>
      <c r="K118" s="342"/>
      <c r="L118" s="342"/>
      <c r="M118" s="342"/>
      <c r="N118" s="342"/>
      <c r="O118" s="342"/>
      <c r="P118" s="342"/>
      <c r="Q118" s="342"/>
      <c r="R118" s="342"/>
      <c r="S118" s="342"/>
      <c r="T118" s="342"/>
      <c r="U118" s="342"/>
      <c r="V118" s="342"/>
      <c r="W118" s="342"/>
      <c r="X118" s="342"/>
      <c r="Y118" s="342"/>
      <c r="Z118" s="342"/>
      <c r="AA118" s="342"/>
      <c r="AB118" s="342"/>
      <c r="AC118" s="342"/>
      <c r="AD118" s="342"/>
      <c r="AE118" s="342"/>
      <c r="AF118" s="342"/>
      <c r="AG118" s="342"/>
      <c r="AH118" s="342"/>
      <c r="AI118" s="342"/>
      <c r="AJ118" s="342"/>
      <c r="AK118" s="342"/>
      <c r="AL118" s="342"/>
      <c r="AM118" s="341" t="n">
        <f aca="false">SUM(H118:AL118)</f>
        <v>0</v>
      </c>
      <c r="AN118" s="1"/>
      <c r="AO118" s="1"/>
      <c r="AP118" s="1"/>
      <c r="AQ118" s="1"/>
      <c r="AR118" s="1"/>
      <c r="AS118" s="1"/>
      <c r="AT118" s="1"/>
    </row>
    <row r="119" customFormat="false" ht="12.75" hidden="false" customHeight="true" outlineLevel="0" collapsed="false">
      <c r="H119" s="343" t="n">
        <f aca="false">B4</f>
        <v>37591</v>
      </c>
      <c r="I119" s="343" t="n">
        <f aca="false">H119+1</f>
        <v>37592</v>
      </c>
      <c r="J119" s="343" t="n">
        <f aca="false">I119+1</f>
        <v>37593</v>
      </c>
      <c r="K119" s="343" t="n">
        <f aca="false">J119+1</f>
        <v>37594</v>
      </c>
      <c r="L119" s="343" t="n">
        <f aca="false">K119+1</f>
        <v>37595</v>
      </c>
      <c r="M119" s="343" t="n">
        <f aca="false">L119+1</f>
        <v>37596</v>
      </c>
      <c r="N119" s="343" t="n">
        <f aca="false">M119+1</f>
        <v>37597</v>
      </c>
      <c r="O119" s="343" t="n">
        <f aca="false">N119+1</f>
        <v>37598</v>
      </c>
      <c r="P119" s="343" t="n">
        <f aca="false">O119+1</f>
        <v>37599</v>
      </c>
      <c r="Q119" s="343" t="n">
        <f aca="false">P119+1</f>
        <v>37600</v>
      </c>
      <c r="R119" s="343" t="n">
        <f aca="false">Q119+1</f>
        <v>37601</v>
      </c>
      <c r="S119" s="343" t="n">
        <f aca="false">R119+1</f>
        <v>37602</v>
      </c>
      <c r="T119" s="343" t="n">
        <f aca="false">S119+1</f>
        <v>37603</v>
      </c>
      <c r="U119" s="343" t="n">
        <f aca="false">T119+1</f>
        <v>37604</v>
      </c>
      <c r="V119" s="343" t="n">
        <f aca="false">U119+1</f>
        <v>37605</v>
      </c>
      <c r="W119" s="343" t="n">
        <f aca="false">V119+1</f>
        <v>37606</v>
      </c>
      <c r="X119" s="343" t="n">
        <f aca="false">W119+1</f>
        <v>37607</v>
      </c>
      <c r="Y119" s="343" t="n">
        <f aca="false">X119+1</f>
        <v>37608</v>
      </c>
      <c r="Z119" s="343" t="n">
        <f aca="false">Y119+1</f>
        <v>37609</v>
      </c>
      <c r="AA119" s="343" t="n">
        <f aca="false">Z119+1</f>
        <v>37610</v>
      </c>
      <c r="AB119" s="343" t="n">
        <f aca="false">AA119+1</f>
        <v>37611</v>
      </c>
      <c r="AC119" s="343" t="n">
        <f aca="false">AB119+1</f>
        <v>37612</v>
      </c>
      <c r="AD119" s="343" t="n">
        <f aca="false">AC119+1</f>
        <v>37613</v>
      </c>
      <c r="AE119" s="343" t="n">
        <f aca="false">AD119+1</f>
        <v>37614</v>
      </c>
      <c r="AF119" s="343" t="n">
        <f aca="false">AE119+1</f>
        <v>37615</v>
      </c>
      <c r="AG119" s="343" t="n">
        <f aca="false">AF119+1</f>
        <v>37616</v>
      </c>
      <c r="AH119" s="343" t="n">
        <f aca="false">AG119+1</f>
        <v>37617</v>
      </c>
      <c r="AI119" s="343" t="n">
        <f aca="false">AH119+1</f>
        <v>37618</v>
      </c>
      <c r="AJ119" s="343" t="n">
        <f aca="false">AI119+1</f>
        <v>37619</v>
      </c>
      <c r="AK119" s="343" t="n">
        <f aca="false">AJ119+1</f>
        <v>37620</v>
      </c>
      <c r="AL119" s="343" t="n">
        <f aca="false">AK119+1</f>
        <v>37621</v>
      </c>
      <c r="AN119" s="1"/>
      <c r="AO119" s="1"/>
      <c r="AP119" s="1"/>
      <c r="AQ119" s="1"/>
      <c r="AR119" s="1"/>
      <c r="AS119" s="1"/>
      <c r="AT119" s="1"/>
    </row>
    <row r="120" customFormat="false" ht="12.75" hidden="false" customHeight="true" outlineLevel="0" collapsed="false">
      <c r="A120" s="344" t="s">
        <v>236</v>
      </c>
      <c r="B120" s="344"/>
      <c r="K120" s="70"/>
      <c r="L120" s="70"/>
      <c r="M120" s="70"/>
      <c r="N120" s="345"/>
      <c r="O120" s="70"/>
      <c r="P120" s="70"/>
      <c r="Q120" s="70"/>
      <c r="R120" s="70"/>
      <c r="AJ120" s="1"/>
      <c r="AK120" s="1"/>
      <c r="AN120" s="1"/>
      <c r="AO120" s="1"/>
      <c r="AP120" s="1"/>
      <c r="AQ120" s="1"/>
      <c r="AR120" s="1"/>
      <c r="AS120" s="1"/>
      <c r="AT120" s="1"/>
    </row>
    <row r="121" customFormat="false" ht="12.75" hidden="false" customHeight="true" outlineLevel="0" collapsed="false">
      <c r="K121" s="70"/>
      <c r="L121" s="70"/>
      <c r="M121" s="70"/>
      <c r="N121" s="345"/>
      <c r="O121" s="70"/>
      <c r="P121" s="70"/>
      <c r="Q121" s="70"/>
      <c r="R121" s="70"/>
      <c r="AJ121" s="1"/>
      <c r="AK121" s="1"/>
      <c r="AN121" s="1"/>
      <c r="AO121" s="1"/>
      <c r="AP121" s="1"/>
      <c r="AQ121" s="1"/>
      <c r="AR121" s="1"/>
      <c r="AS121" s="1"/>
      <c r="AT121" s="1"/>
    </row>
    <row r="122" customFormat="false" ht="14.25" hidden="false" customHeight="false" outlineLevel="0" collapsed="false">
      <c r="A122" s="346" t="s">
        <v>237</v>
      </c>
      <c r="B122" s="347"/>
      <c r="C122" s="348"/>
      <c r="D122" s="349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  <c r="CW122" s="1"/>
      <c r="CX122" s="1"/>
      <c r="CY122" s="1"/>
      <c r="CZ122" s="1"/>
      <c r="DA122" s="1"/>
      <c r="DB122" s="1"/>
      <c r="DC122" s="1"/>
      <c r="DD122" s="1"/>
      <c r="DE122" s="1"/>
      <c r="DF122" s="1"/>
      <c r="DG122" s="1"/>
      <c r="DH122" s="1"/>
      <c r="DI122" s="1"/>
      <c r="DJ122" s="1"/>
      <c r="DK122" s="1"/>
      <c r="DL122" s="1"/>
      <c r="DM122" s="1"/>
      <c r="DN122" s="1"/>
      <c r="DO122" s="1"/>
      <c r="DP122" s="1"/>
      <c r="DQ122" s="1"/>
      <c r="DR122" s="1"/>
      <c r="DS122" s="1"/>
      <c r="DT122" s="1"/>
      <c r="DU122" s="1"/>
      <c r="DV122" s="1"/>
      <c r="DW122" s="1"/>
      <c r="DX122" s="1"/>
      <c r="DY122" s="1"/>
      <c r="DZ122" s="1"/>
      <c r="EA122" s="1"/>
      <c r="EB122" s="1"/>
      <c r="EC122" s="1"/>
      <c r="ED122" s="1"/>
      <c r="EE122" s="1"/>
      <c r="EF122" s="1"/>
      <c r="EG122" s="1"/>
      <c r="EH122" s="1"/>
      <c r="EI122" s="1"/>
      <c r="EJ122" s="1"/>
      <c r="EK122" s="1"/>
      <c r="EL122" s="1"/>
      <c r="EM122" s="1"/>
      <c r="EN122" s="1"/>
      <c r="EO122" s="1"/>
      <c r="EP122" s="1"/>
      <c r="EQ122" s="1"/>
      <c r="ER122" s="1"/>
      <c r="ES122" s="1"/>
      <c r="ET122" s="1"/>
      <c r="EU122" s="1"/>
      <c r="EV122" s="1"/>
      <c r="EW122" s="1"/>
      <c r="EX122" s="1"/>
      <c r="EY122" s="1"/>
      <c r="EZ122" s="1"/>
      <c r="FA122" s="1"/>
      <c r="FB122" s="1"/>
      <c r="FC122" s="1"/>
      <c r="FD122" s="1"/>
      <c r="FE122" s="1"/>
      <c r="FF122" s="1"/>
      <c r="FG122" s="1"/>
      <c r="FH122" s="1"/>
      <c r="FI122" s="1"/>
      <c r="FJ122" s="1"/>
      <c r="FK122" s="1"/>
      <c r="FL122" s="1"/>
      <c r="FM122" s="1"/>
      <c r="FN122" s="1"/>
      <c r="FO122" s="1"/>
      <c r="FP122" s="1"/>
      <c r="FQ122" s="1"/>
      <c r="FR122" s="1"/>
      <c r="FS122" s="1"/>
      <c r="FT122" s="1"/>
      <c r="FU122" s="1"/>
      <c r="FV122" s="1"/>
      <c r="FW122" s="1"/>
      <c r="FX122" s="1"/>
      <c r="FY122" s="1"/>
      <c r="FZ122" s="1"/>
      <c r="GA122" s="1"/>
      <c r="GB122" s="1"/>
      <c r="GC122" s="1"/>
      <c r="GD122" s="1"/>
      <c r="GE122" s="1"/>
      <c r="GF122" s="1"/>
      <c r="GG122" s="1"/>
      <c r="GH122" s="1"/>
      <c r="GI122" s="1"/>
      <c r="GJ122" s="1"/>
      <c r="GK122" s="1"/>
      <c r="GL122" s="1"/>
      <c r="GM122" s="1"/>
      <c r="GN122" s="1"/>
      <c r="GO122" s="1"/>
      <c r="GP122" s="1"/>
      <c r="GQ122" s="1"/>
      <c r="GR122" s="1"/>
      <c r="GS122" s="1"/>
      <c r="GT122" s="1"/>
      <c r="GU122" s="1"/>
      <c r="GV122" s="1"/>
      <c r="GW122" s="1"/>
      <c r="GX122" s="1"/>
      <c r="GY122" s="1"/>
      <c r="GZ122" s="1"/>
      <c r="HA122" s="1"/>
      <c r="HB122" s="1"/>
      <c r="HC122" s="1"/>
      <c r="HD122" s="1"/>
      <c r="HE122" s="1"/>
      <c r="HF122" s="1"/>
      <c r="HG122" s="1"/>
      <c r="HH122" s="1"/>
      <c r="HI122" s="1"/>
      <c r="HJ122" s="1"/>
      <c r="HK122" s="1"/>
      <c r="HL122" s="1"/>
      <c r="HM122" s="1"/>
      <c r="HN122" s="1"/>
      <c r="HO122" s="1"/>
      <c r="HP122" s="1"/>
      <c r="HQ122" s="1"/>
      <c r="HR122" s="1"/>
      <c r="HS122" s="1"/>
      <c r="HT122" s="1"/>
      <c r="HU122" s="1"/>
      <c r="HV122" s="1"/>
      <c r="HW122" s="1"/>
      <c r="HX122" s="1"/>
      <c r="HY122" s="1"/>
      <c r="HZ122" s="1"/>
      <c r="IA122" s="1"/>
      <c r="IB122" s="1"/>
      <c r="IC122" s="1"/>
      <c r="ID122" s="1"/>
      <c r="IE122" s="1"/>
      <c r="IF122" s="1"/>
      <c r="IG122" s="1"/>
      <c r="IH122" s="1"/>
      <c r="II122" s="1"/>
      <c r="IJ122" s="1"/>
      <c r="IK122" s="1"/>
      <c r="IL122" s="1"/>
      <c r="IM122" s="1"/>
      <c r="IN122" s="1"/>
      <c r="IO122" s="1"/>
      <c r="IP122" s="1"/>
      <c r="IQ122" s="1"/>
      <c r="IR122" s="1"/>
      <c r="IS122" s="1"/>
      <c r="IT122" s="1"/>
      <c r="IU122" s="1"/>
      <c r="IV122" s="1"/>
      <c r="IW122" s="1"/>
    </row>
    <row r="123" customFormat="false" ht="12.75" hidden="false" customHeight="true" outlineLevel="0" collapsed="false">
      <c r="A123" s="350" t="s">
        <v>238</v>
      </c>
      <c r="B123" s="351" t="s">
        <v>176</v>
      </c>
      <c r="C123" s="351" t="s">
        <v>149</v>
      </c>
      <c r="D123" s="352" t="s">
        <v>239</v>
      </c>
      <c r="E123" s="70"/>
      <c r="F123" s="70"/>
      <c r="G123" s="70"/>
      <c r="H123" s="70"/>
      <c r="I123" s="70"/>
      <c r="J123" s="70"/>
      <c r="K123" s="70"/>
      <c r="L123" s="70"/>
      <c r="M123" s="70"/>
      <c r="N123" s="345"/>
      <c r="O123" s="70"/>
      <c r="P123" s="70"/>
      <c r="Q123" s="70"/>
      <c r="R123" s="70"/>
      <c r="AJ123" s="1"/>
      <c r="AK123" s="1"/>
      <c r="AN123" s="1"/>
      <c r="AO123" s="1"/>
      <c r="AP123" s="1"/>
      <c r="AQ123" s="1"/>
      <c r="AR123" s="1"/>
      <c r="AS123" s="1"/>
      <c r="AT123" s="1"/>
    </row>
    <row r="124" customFormat="false" ht="12.75" hidden="false" customHeight="true" outlineLevel="0" collapsed="false">
      <c r="A124" s="353" t="s">
        <v>240</v>
      </c>
      <c r="B124" s="354" t="n">
        <v>0</v>
      </c>
      <c r="C124" s="354" t="n">
        <f aca="false">E103</f>
        <v>0</v>
      </c>
      <c r="D124" s="355" t="n">
        <f aca="false">+C124+B124</f>
        <v>0</v>
      </c>
      <c r="E124" s="356"/>
      <c r="F124" s="356"/>
      <c r="G124" s="356"/>
      <c r="H124" s="356"/>
      <c r="I124" s="356"/>
      <c r="J124" s="356"/>
      <c r="K124" s="356"/>
      <c r="L124" s="356"/>
      <c r="M124" s="356"/>
      <c r="N124" s="357"/>
      <c r="O124" s="357"/>
      <c r="P124" s="357"/>
      <c r="Q124" s="357"/>
      <c r="R124" s="70"/>
      <c r="AJ124" s="1"/>
      <c r="AK124" s="1"/>
      <c r="AN124" s="1"/>
      <c r="AO124" s="1"/>
      <c r="AP124" s="1"/>
      <c r="AQ124" s="1"/>
      <c r="AR124" s="1"/>
      <c r="AS124" s="1"/>
      <c r="AT124" s="1"/>
    </row>
    <row r="125" customFormat="false" ht="12.75" hidden="false" customHeight="true" outlineLevel="0" collapsed="false">
      <c r="A125" s="353" t="s">
        <v>241</v>
      </c>
      <c r="B125" s="354" t="n">
        <v>0</v>
      </c>
      <c r="C125" s="354" t="n">
        <f aca="false">E102</f>
        <v>0</v>
      </c>
      <c r="D125" s="355" t="n">
        <f aca="false">+C125+B125</f>
        <v>0</v>
      </c>
      <c r="E125" s="335"/>
      <c r="F125" s="335"/>
      <c r="G125" s="335"/>
      <c r="H125" s="335"/>
      <c r="I125" s="335"/>
      <c r="J125" s="335"/>
      <c r="K125" s="335"/>
      <c r="L125" s="335"/>
      <c r="M125" s="335"/>
      <c r="N125" s="335"/>
      <c r="O125" s="335"/>
      <c r="P125" s="335"/>
      <c r="Q125" s="335"/>
      <c r="R125" s="70"/>
      <c r="AJ125" s="1"/>
      <c r="AK125" s="1"/>
      <c r="AN125" s="1"/>
      <c r="AO125" s="1"/>
      <c r="AP125" s="1"/>
      <c r="AQ125" s="1"/>
      <c r="AR125" s="1"/>
      <c r="AS125" s="1"/>
      <c r="AT125" s="1"/>
    </row>
    <row r="126" customFormat="false" ht="12.75" hidden="false" customHeight="true" outlineLevel="0" collapsed="false">
      <c r="A126" s="353" t="s">
        <v>242</v>
      </c>
      <c r="B126" s="354" t="n">
        <v>0</v>
      </c>
      <c r="C126" s="354" t="n">
        <f aca="false">E104</f>
        <v>0</v>
      </c>
      <c r="D126" s="355" t="n">
        <f aca="false">+C126+B126</f>
        <v>0</v>
      </c>
      <c r="E126" s="335"/>
      <c r="F126" s="335"/>
      <c r="G126" s="335"/>
      <c r="H126" s="335"/>
      <c r="I126" s="335"/>
      <c r="J126" s="335"/>
      <c r="K126" s="335"/>
      <c r="L126" s="335"/>
      <c r="M126" s="335"/>
      <c r="N126" s="335"/>
      <c r="O126" s="335"/>
      <c r="P126" s="335"/>
      <c r="Q126" s="335"/>
      <c r="R126" s="70"/>
      <c r="AJ126" s="1"/>
      <c r="AK126" s="1"/>
      <c r="AN126" s="1"/>
      <c r="AO126" s="1"/>
      <c r="AP126" s="1"/>
      <c r="AQ126" s="1"/>
      <c r="AR126" s="1"/>
      <c r="AS126" s="1"/>
      <c r="AT126" s="1"/>
    </row>
    <row r="127" customFormat="false" ht="12.75" hidden="false" customHeight="true" outlineLevel="0" collapsed="false">
      <c r="A127" s="358" t="s">
        <v>243</v>
      </c>
      <c r="B127" s="359" t="n">
        <v>0</v>
      </c>
      <c r="C127" s="359" t="n">
        <f aca="false">SUM(C124:C126)</f>
        <v>0</v>
      </c>
      <c r="D127" s="360" t="n">
        <f aca="false">SUM(B127:C127)</f>
        <v>0</v>
      </c>
      <c r="E127" s="335"/>
      <c r="F127" s="335"/>
      <c r="G127" s="335"/>
      <c r="H127" s="335"/>
      <c r="I127" s="335"/>
      <c r="J127" s="335"/>
      <c r="K127" s="335"/>
      <c r="L127" s="335"/>
      <c r="M127" s="335"/>
      <c r="N127" s="335"/>
      <c r="O127" s="361"/>
      <c r="P127" s="361"/>
      <c r="Q127" s="361"/>
      <c r="R127" s="70"/>
      <c r="AJ127" s="1"/>
      <c r="AK127" s="1"/>
      <c r="AN127" s="1"/>
      <c r="AO127" s="1"/>
      <c r="AP127" s="1"/>
      <c r="AQ127" s="1"/>
      <c r="AR127" s="1"/>
      <c r="AS127" s="1"/>
      <c r="AT127" s="1"/>
    </row>
    <row r="128" customFormat="false" ht="12.75" hidden="false" customHeight="true" outlineLevel="0" collapsed="false">
      <c r="A128" s="23"/>
      <c r="B128" s="70"/>
      <c r="C128" s="70"/>
      <c r="D128" s="70"/>
      <c r="E128" s="362"/>
      <c r="F128" s="70"/>
      <c r="K128" s="70"/>
      <c r="L128" s="70"/>
      <c r="M128" s="70"/>
      <c r="N128" s="345"/>
      <c r="O128" s="70"/>
      <c r="P128" s="70"/>
      <c r="Q128" s="70"/>
      <c r="R128" s="70"/>
      <c r="AJ128" s="1"/>
      <c r="AK128" s="1"/>
      <c r="AN128" s="1"/>
      <c r="AO128" s="1"/>
      <c r="AP128" s="1"/>
      <c r="AQ128" s="1"/>
      <c r="AR128" s="1"/>
      <c r="AS128" s="1"/>
      <c r="AT128" s="1"/>
    </row>
    <row r="129" customFormat="false" ht="12.75" hidden="false" customHeight="true" outlineLevel="0" collapsed="false">
      <c r="A129" s="23"/>
      <c r="B129" s="70"/>
      <c r="C129" s="70"/>
      <c r="D129" s="70"/>
      <c r="E129" s="362"/>
      <c r="F129" s="70"/>
      <c r="K129" s="70"/>
      <c r="L129" s="70"/>
      <c r="M129" s="70"/>
      <c r="N129" s="345"/>
      <c r="O129" s="70"/>
      <c r="P129" s="70"/>
      <c r="Q129" s="70"/>
      <c r="R129" s="70"/>
      <c r="AJ129" s="1"/>
      <c r="AK129" s="1"/>
      <c r="AN129" s="1"/>
      <c r="AO129" s="1"/>
      <c r="AP129" s="1"/>
      <c r="AQ129" s="1"/>
      <c r="AR129" s="1"/>
      <c r="AS129" s="1"/>
      <c r="AT129" s="1"/>
    </row>
    <row r="130" customFormat="false" ht="12.75" hidden="false" customHeight="true" outlineLevel="0" collapsed="false">
      <c r="A130" s="363" t="s">
        <v>244</v>
      </c>
      <c r="B130" s="364"/>
      <c r="C130" s="364"/>
      <c r="D130" s="364"/>
      <c r="E130" s="365"/>
      <c r="F130" s="364"/>
      <c r="G130" s="364"/>
      <c r="H130" s="364"/>
      <c r="I130" s="366"/>
      <c r="K130" s="70"/>
      <c r="L130" s="70"/>
      <c r="M130" s="70"/>
      <c r="N130" s="345"/>
      <c r="O130" s="70"/>
      <c r="P130" s="70"/>
      <c r="Q130" s="70"/>
      <c r="R130" s="70"/>
      <c r="AJ130" s="1"/>
      <c r="AK130" s="1"/>
      <c r="AN130" s="1"/>
      <c r="AO130" s="1"/>
      <c r="AP130" s="1"/>
      <c r="AQ130" s="1"/>
      <c r="AR130" s="1"/>
      <c r="AS130" s="1"/>
      <c r="AT130" s="1"/>
    </row>
    <row r="131" customFormat="false" ht="12.75" hidden="false" customHeight="true" outlineLevel="0" collapsed="false">
      <c r="A131" s="367"/>
      <c r="B131" s="258"/>
      <c r="C131" s="368" t="s">
        <v>245</v>
      </c>
      <c r="D131" s="368"/>
      <c r="E131" s="368" t="s">
        <v>246</v>
      </c>
      <c r="F131" s="368"/>
      <c r="G131" s="368"/>
      <c r="H131" s="368" t="s">
        <v>247</v>
      </c>
      <c r="I131" s="369" t="s">
        <v>248</v>
      </c>
      <c r="K131" s="70"/>
      <c r="L131" s="70"/>
      <c r="M131" s="70"/>
      <c r="N131" s="345"/>
      <c r="O131" s="70"/>
      <c r="P131" s="70"/>
      <c r="Q131" s="70"/>
      <c r="R131" s="70"/>
      <c r="AJ131" s="1"/>
      <c r="AK131" s="1"/>
      <c r="AN131" s="1"/>
      <c r="AO131" s="1"/>
      <c r="AP131" s="1"/>
      <c r="AQ131" s="1"/>
      <c r="AR131" s="1"/>
      <c r="AS131" s="1"/>
      <c r="AT131" s="1"/>
    </row>
    <row r="132" customFormat="false" ht="12.75" hidden="false" customHeight="true" outlineLevel="0" collapsed="false">
      <c r="A132" s="370" t="s">
        <v>43</v>
      </c>
      <c r="B132" s="258" t="n">
        <f aca="false">E137+G137</f>
        <v>0</v>
      </c>
      <c r="C132" s="371" t="s">
        <v>124</v>
      </c>
      <c r="D132" s="372" t="s">
        <v>249</v>
      </c>
      <c r="E132" s="371" t="s">
        <v>124</v>
      </c>
      <c r="F132" s="373" t="s">
        <v>249</v>
      </c>
      <c r="G132" s="374"/>
      <c r="H132" s="375" t="s">
        <v>250</v>
      </c>
      <c r="I132" s="376"/>
      <c r="K132" s="70"/>
      <c r="L132" s="70"/>
      <c r="M132" s="70"/>
      <c r="N132" s="345"/>
      <c r="O132" s="70"/>
      <c r="P132" s="70"/>
      <c r="Q132" s="70"/>
      <c r="R132" s="70"/>
      <c r="AJ132" s="1"/>
      <c r="AK132" s="1"/>
      <c r="AN132" s="1"/>
      <c r="AO132" s="1"/>
      <c r="AP132" s="1"/>
      <c r="AQ132" s="1"/>
      <c r="AR132" s="1"/>
      <c r="AS132" s="1"/>
      <c r="AT132" s="1"/>
    </row>
    <row r="133" customFormat="false" ht="12.75" hidden="false" customHeight="true" outlineLevel="0" collapsed="false">
      <c r="A133" s="370" t="s">
        <v>251</v>
      </c>
      <c r="B133" s="258" t="n">
        <f aca="false">C137</f>
        <v>0</v>
      </c>
      <c r="C133" s="342"/>
      <c r="D133" s="342"/>
      <c r="E133" s="342"/>
      <c r="F133" s="377" t="n">
        <f aca="false">-J9</f>
        <v>-0</v>
      </c>
      <c r="G133" s="378"/>
      <c r="H133" s="379" t="s">
        <v>252</v>
      </c>
      <c r="I133" s="380"/>
      <c r="K133" s="70"/>
      <c r="L133" s="70"/>
      <c r="M133" s="70"/>
      <c r="N133" s="345"/>
      <c r="O133" s="70"/>
      <c r="P133" s="70"/>
      <c r="Q133" s="70"/>
      <c r="R133" s="70"/>
      <c r="AJ133" s="1"/>
      <c r="AK133" s="1"/>
      <c r="AN133" s="1"/>
      <c r="AO133" s="1"/>
      <c r="AP133" s="1"/>
      <c r="AQ133" s="1"/>
      <c r="AR133" s="1"/>
      <c r="AS133" s="1"/>
      <c r="AT133" s="1"/>
    </row>
    <row r="134" customFormat="false" ht="12.75" hidden="false" customHeight="true" outlineLevel="0" collapsed="false">
      <c r="A134" s="370" t="s">
        <v>131</v>
      </c>
      <c r="B134" s="381" t="n">
        <f aca="false">H137</f>
        <v>0</v>
      </c>
      <c r="C134" s="382" t="s">
        <v>249</v>
      </c>
      <c r="D134" s="383" t="s">
        <v>199</v>
      </c>
      <c r="E134" s="382" t="s">
        <v>249</v>
      </c>
      <c r="F134" s="384" t="s">
        <v>199</v>
      </c>
      <c r="G134" s="383" t="s">
        <v>125</v>
      </c>
      <c r="H134" s="385" t="s">
        <v>253</v>
      </c>
      <c r="I134" s="386"/>
      <c r="K134" s="70"/>
      <c r="L134" s="70"/>
      <c r="M134" s="70"/>
      <c r="N134" s="345"/>
      <c r="O134" s="70"/>
      <c r="P134" s="70"/>
      <c r="Q134" s="70"/>
      <c r="R134" s="70"/>
      <c r="AJ134" s="1"/>
      <c r="AK134" s="1"/>
      <c r="AN134" s="1"/>
      <c r="AO134" s="1"/>
      <c r="AP134" s="1"/>
      <c r="AQ134" s="1"/>
      <c r="AR134" s="1"/>
      <c r="AS134" s="1"/>
      <c r="AT134" s="1"/>
    </row>
    <row r="135" customFormat="false" ht="12.75" hidden="false" customHeight="true" outlineLevel="0" collapsed="false">
      <c r="A135" s="367"/>
      <c r="B135" s="387"/>
      <c r="C135" s="388" t="s">
        <v>254</v>
      </c>
      <c r="D135" s="389" t="s">
        <v>249</v>
      </c>
      <c r="E135" s="388" t="s">
        <v>254</v>
      </c>
      <c r="F135" s="390" t="s">
        <v>249</v>
      </c>
      <c r="G135" s="389" t="s">
        <v>255</v>
      </c>
      <c r="H135" s="135"/>
      <c r="I135" s="391" t="s">
        <v>142</v>
      </c>
      <c r="K135" s="70"/>
      <c r="L135" s="70"/>
      <c r="M135" s="70"/>
      <c r="N135" s="345"/>
      <c r="O135" s="70"/>
      <c r="P135" s="70"/>
      <c r="Q135" s="70"/>
      <c r="R135" s="70"/>
      <c r="AJ135" s="1"/>
      <c r="AK135" s="1"/>
      <c r="AN135" s="1"/>
      <c r="AO135" s="1"/>
      <c r="AP135" s="1"/>
      <c r="AQ135" s="1"/>
      <c r="AR135" s="1"/>
      <c r="AS135" s="1"/>
      <c r="AT135" s="1"/>
    </row>
    <row r="136" customFormat="false" ht="12.75" hidden="false" customHeight="true" outlineLevel="0" collapsed="false">
      <c r="A136" s="392" t="s">
        <v>256</v>
      </c>
      <c r="B136" s="387"/>
      <c r="C136" s="393" t="n">
        <v>-3.00133251585066E-010</v>
      </c>
      <c r="D136" s="394" t="n">
        <v>1276800</v>
      </c>
      <c r="E136" s="395" t="n">
        <v>0</v>
      </c>
      <c r="F136" s="395" t="n">
        <v>0</v>
      </c>
      <c r="G136" s="394" t="n">
        <v>0</v>
      </c>
      <c r="H136" s="396" t="n">
        <v>0</v>
      </c>
      <c r="I136" s="397" t="n">
        <v>1276800</v>
      </c>
      <c r="K136" s="70"/>
      <c r="L136" s="70"/>
      <c r="M136" s="70"/>
      <c r="N136" s="345"/>
      <c r="O136" s="70"/>
      <c r="P136" s="70"/>
      <c r="Q136" s="70"/>
      <c r="R136" s="70"/>
      <c r="AJ136" s="1"/>
      <c r="AK136" s="1"/>
      <c r="AN136" s="1"/>
      <c r="AO136" s="1"/>
      <c r="AP136" s="1"/>
      <c r="AQ136" s="1"/>
      <c r="AR136" s="1"/>
      <c r="AS136" s="1"/>
      <c r="AT136" s="1"/>
    </row>
    <row r="137" customFormat="false" ht="12.75" hidden="false" customHeight="true" outlineLevel="0" collapsed="false">
      <c r="A137" s="392" t="s">
        <v>257</v>
      </c>
      <c r="B137" s="1"/>
      <c r="C137" s="398" t="n">
        <f aca="false">C133-D137</f>
        <v>0</v>
      </c>
      <c r="D137" s="399" t="n">
        <f aca="false">D133</f>
        <v>0</v>
      </c>
      <c r="E137" s="400" t="n">
        <f aca="false">E133-E174-F137</f>
        <v>0</v>
      </c>
      <c r="F137" s="401" t="n">
        <f aca="false">E133+F133</f>
        <v>0</v>
      </c>
      <c r="G137" s="402"/>
      <c r="H137" s="403"/>
      <c r="I137" s="404" t="n">
        <f aca="false">SUM(C137:H137)</f>
        <v>0</v>
      </c>
      <c r="K137" s="70"/>
      <c r="L137" s="70"/>
      <c r="M137" s="70"/>
      <c r="N137" s="345"/>
      <c r="O137" s="70"/>
      <c r="P137" s="70"/>
      <c r="Q137" s="70"/>
      <c r="R137" s="70"/>
      <c r="AJ137" s="1"/>
      <c r="AK137" s="1"/>
      <c r="AN137" s="1"/>
      <c r="AO137" s="1"/>
      <c r="AP137" s="1"/>
      <c r="AQ137" s="1"/>
      <c r="AR137" s="1"/>
      <c r="AS137" s="1"/>
      <c r="AT137" s="1"/>
    </row>
    <row r="138" customFormat="false" ht="12.75" hidden="false" customHeight="true" outlineLevel="0" collapsed="false">
      <c r="A138" s="392" t="s">
        <v>116</v>
      </c>
      <c r="B138" s="1"/>
      <c r="C138" s="405" t="n">
        <f aca="false">SUM(C136:C137)</f>
        <v>-3.00133251585066E-010</v>
      </c>
      <c r="D138" s="406" t="n">
        <f aca="false">SUM(D136:D137)</f>
        <v>1276800</v>
      </c>
      <c r="E138" s="407" t="n">
        <f aca="false">SUM(E136:E137)</f>
        <v>0</v>
      </c>
      <c r="F138" s="407" t="n">
        <f aca="false">SUM(F136:F137)</f>
        <v>0</v>
      </c>
      <c r="G138" s="407" t="n">
        <f aca="false">SUM(G136:G137)</f>
        <v>0</v>
      </c>
      <c r="H138" s="408" t="n">
        <f aca="false">SUM(H136:H137)</f>
        <v>0</v>
      </c>
      <c r="I138" s="409" t="n">
        <f aca="false">SUM(I136:I137)</f>
        <v>1276800</v>
      </c>
      <c r="K138" s="70"/>
      <c r="L138" s="70"/>
      <c r="M138" s="70"/>
      <c r="N138" s="345"/>
      <c r="O138" s="70"/>
      <c r="P138" s="70"/>
      <c r="Q138" s="70"/>
      <c r="R138" s="70"/>
      <c r="AJ138" s="1"/>
      <c r="AK138" s="1"/>
      <c r="AN138" s="1"/>
      <c r="AO138" s="1"/>
      <c r="AP138" s="1"/>
      <c r="AQ138" s="1"/>
      <c r="AR138" s="1"/>
      <c r="AS138" s="1"/>
      <c r="AT138" s="1"/>
    </row>
    <row r="139" customFormat="false" ht="12.75" hidden="false" customHeight="true" outlineLevel="0" collapsed="false">
      <c r="A139" s="392" t="s">
        <v>258</v>
      </c>
      <c r="B139" s="1"/>
      <c r="C139" s="410" t="n">
        <f aca="false">SUM(C137:D137)</f>
        <v>0</v>
      </c>
      <c r="D139" s="410"/>
      <c r="E139" s="410" t="n">
        <f aca="false">E137+F137+G137</f>
        <v>0</v>
      </c>
      <c r="F139" s="410"/>
      <c r="G139" s="410"/>
      <c r="H139" s="410"/>
      <c r="I139" s="411"/>
      <c r="K139" s="70"/>
      <c r="L139" s="70"/>
      <c r="M139" s="70"/>
      <c r="N139" s="345"/>
      <c r="O139" s="70"/>
      <c r="P139" s="70"/>
      <c r="Q139" s="70"/>
      <c r="R139" s="70"/>
      <c r="AJ139" s="1"/>
      <c r="AK139" s="1"/>
      <c r="AN139" s="1"/>
      <c r="AO139" s="1"/>
      <c r="AP139" s="1"/>
      <c r="AQ139" s="1"/>
      <c r="AR139" s="1"/>
      <c r="AS139" s="1"/>
      <c r="AT139" s="1"/>
    </row>
    <row r="140" customFormat="false" ht="12.75" hidden="false" customHeight="true" outlineLevel="0" collapsed="false">
      <c r="A140" s="392" t="s">
        <v>259</v>
      </c>
      <c r="B140" s="1"/>
      <c r="C140" s="410" t="n">
        <f aca="false">SUM(C173:D173)</f>
        <v>0</v>
      </c>
      <c r="D140" s="410"/>
      <c r="E140" s="410" t="n">
        <f aca="false">E173+G173+F173</f>
        <v>0</v>
      </c>
      <c r="F140" s="410"/>
      <c r="G140" s="410"/>
      <c r="H140" s="410"/>
      <c r="I140" s="411"/>
      <c r="K140" s="70"/>
      <c r="L140" s="70"/>
      <c r="M140" s="70"/>
      <c r="N140" s="345"/>
      <c r="O140" s="70"/>
      <c r="P140" s="70"/>
      <c r="Q140" s="70"/>
      <c r="R140" s="70"/>
      <c r="AJ140" s="1"/>
      <c r="AK140" s="1"/>
      <c r="AN140" s="1"/>
      <c r="AO140" s="1"/>
      <c r="AP140" s="1"/>
      <c r="AQ140" s="1"/>
      <c r="AR140" s="1"/>
      <c r="AS140" s="1"/>
      <c r="AT140" s="1"/>
    </row>
    <row r="141" customFormat="false" ht="12.75" hidden="false" customHeight="true" outlineLevel="0" collapsed="false">
      <c r="A141" s="367"/>
      <c r="B141" s="1"/>
      <c r="C141" s="1"/>
      <c r="D141" s="1"/>
      <c r="E141" s="1"/>
      <c r="F141" s="1"/>
      <c r="G141" s="1"/>
      <c r="H141" s="1"/>
      <c r="I141" s="412"/>
      <c r="K141" s="70"/>
      <c r="L141" s="70"/>
      <c r="M141" s="70"/>
      <c r="N141" s="345"/>
      <c r="O141" s="70"/>
      <c r="P141" s="70"/>
      <c r="Q141" s="70"/>
      <c r="R141" s="70"/>
      <c r="AJ141" s="1"/>
      <c r="AK141" s="1"/>
      <c r="AN141" s="1"/>
      <c r="AO141" s="1"/>
      <c r="AP141" s="1"/>
      <c r="AQ141" s="1"/>
      <c r="AR141" s="1"/>
      <c r="AS141" s="1"/>
      <c r="AT141" s="1"/>
    </row>
    <row r="142" customFormat="false" ht="12.75" hidden="false" customHeight="true" outlineLevel="0" collapsed="false">
      <c r="A142" s="367"/>
      <c r="B142" s="413" t="n">
        <f aca="false">+B4</f>
        <v>37591</v>
      </c>
      <c r="C142" s="414"/>
      <c r="D142" s="414"/>
      <c r="E142" s="414"/>
      <c r="F142" s="414"/>
      <c r="G142" s="414"/>
      <c r="H142" s="414"/>
      <c r="I142" s="415" t="n">
        <f aca="false">SUM(C142:H142)</f>
        <v>0</v>
      </c>
      <c r="K142" s="70"/>
      <c r="L142" s="70"/>
      <c r="M142" s="70"/>
      <c r="N142" s="345"/>
      <c r="O142" s="70"/>
      <c r="P142" s="70"/>
      <c r="Q142" s="70"/>
      <c r="R142" s="70"/>
      <c r="AJ142" s="1"/>
      <c r="AK142" s="1"/>
      <c r="AN142" s="1"/>
      <c r="AO142" s="1"/>
      <c r="AP142" s="1"/>
      <c r="AQ142" s="1"/>
      <c r="AR142" s="1"/>
      <c r="AS142" s="1"/>
      <c r="AT142" s="1"/>
    </row>
    <row r="143" customFormat="false" ht="12.75" hidden="false" customHeight="true" outlineLevel="0" collapsed="false">
      <c r="A143" s="367"/>
      <c r="B143" s="413" t="n">
        <f aca="false">+B142+1</f>
        <v>37592</v>
      </c>
      <c r="C143" s="416"/>
      <c r="D143" s="416"/>
      <c r="E143" s="416"/>
      <c r="F143" s="416"/>
      <c r="G143" s="416"/>
      <c r="H143" s="416"/>
      <c r="I143" s="417" t="n">
        <f aca="false">SUM(C143:H143)</f>
        <v>0</v>
      </c>
      <c r="K143" s="70"/>
      <c r="L143" s="70"/>
      <c r="M143" s="70"/>
      <c r="N143" s="345"/>
      <c r="O143" s="70"/>
      <c r="P143" s="70"/>
      <c r="Q143" s="70"/>
      <c r="R143" s="70"/>
      <c r="AJ143" s="1"/>
      <c r="AK143" s="1"/>
      <c r="AN143" s="1"/>
      <c r="AO143" s="1"/>
      <c r="AP143" s="1"/>
      <c r="AQ143" s="1"/>
      <c r="AR143" s="1"/>
      <c r="AS143" s="1"/>
      <c r="AT143" s="1"/>
    </row>
    <row r="144" customFormat="false" ht="12.75" hidden="false" customHeight="true" outlineLevel="0" collapsed="false">
      <c r="A144" s="367"/>
      <c r="B144" s="413" t="n">
        <f aca="false">+B143+1</f>
        <v>37593</v>
      </c>
      <c r="C144" s="416"/>
      <c r="D144" s="416"/>
      <c r="E144" s="416"/>
      <c r="F144" s="416"/>
      <c r="G144" s="416"/>
      <c r="H144" s="416"/>
      <c r="I144" s="417" t="n">
        <f aca="false">SUM(C144:H144)</f>
        <v>0</v>
      </c>
      <c r="K144" s="70"/>
      <c r="L144" s="70"/>
      <c r="M144" s="70"/>
      <c r="N144" s="345"/>
      <c r="O144" s="70"/>
      <c r="P144" s="70"/>
      <c r="Q144" s="70"/>
      <c r="R144" s="70"/>
      <c r="AJ144" s="1"/>
      <c r="AK144" s="1"/>
      <c r="AN144" s="1"/>
      <c r="AO144" s="1"/>
      <c r="AP144" s="1"/>
      <c r="AQ144" s="1"/>
      <c r="AR144" s="1"/>
      <c r="AS144" s="1"/>
      <c r="AT144" s="1"/>
    </row>
    <row r="145" customFormat="false" ht="12.75" hidden="false" customHeight="true" outlineLevel="0" collapsed="false">
      <c r="A145" s="367"/>
      <c r="B145" s="413" t="n">
        <f aca="false">+B144+1</f>
        <v>37594</v>
      </c>
      <c r="C145" s="416"/>
      <c r="D145" s="416"/>
      <c r="E145" s="416"/>
      <c r="F145" s="416"/>
      <c r="G145" s="416"/>
      <c r="H145" s="416"/>
      <c r="I145" s="417" t="n">
        <f aca="false">SUM(C145:H145)</f>
        <v>0</v>
      </c>
      <c r="K145" s="70"/>
      <c r="L145" s="70"/>
      <c r="M145" s="70"/>
      <c r="N145" s="345"/>
      <c r="O145" s="70"/>
      <c r="P145" s="70"/>
      <c r="Q145" s="70"/>
      <c r="R145" s="70"/>
      <c r="AJ145" s="1"/>
      <c r="AK145" s="1"/>
      <c r="AN145" s="1"/>
      <c r="AO145" s="1"/>
      <c r="AP145" s="1"/>
      <c r="AQ145" s="1"/>
      <c r="AR145" s="1"/>
      <c r="AS145" s="1"/>
      <c r="AT145" s="1"/>
    </row>
    <row r="146" customFormat="false" ht="12.75" hidden="false" customHeight="true" outlineLevel="0" collapsed="false">
      <c r="A146" s="367"/>
      <c r="B146" s="413" t="n">
        <f aca="false">+B145+1</f>
        <v>37595</v>
      </c>
      <c r="C146" s="416"/>
      <c r="D146" s="416"/>
      <c r="E146" s="416"/>
      <c r="F146" s="416"/>
      <c r="G146" s="416"/>
      <c r="H146" s="416"/>
      <c r="I146" s="417" t="n">
        <f aca="false">SUM(C146:H146)</f>
        <v>0</v>
      </c>
      <c r="K146" s="70"/>
      <c r="L146" s="70"/>
      <c r="M146" s="70"/>
      <c r="N146" s="345"/>
      <c r="O146" s="70"/>
      <c r="P146" s="70"/>
      <c r="Q146" s="70"/>
      <c r="R146" s="70"/>
      <c r="AJ146" s="1"/>
      <c r="AK146" s="1"/>
      <c r="AN146" s="1"/>
      <c r="AO146" s="1"/>
      <c r="AP146" s="1"/>
      <c r="AQ146" s="1"/>
      <c r="AR146" s="1"/>
      <c r="AS146" s="1"/>
      <c r="AT146" s="1"/>
    </row>
    <row r="147" customFormat="false" ht="12.75" hidden="false" customHeight="true" outlineLevel="0" collapsed="false">
      <c r="A147" s="367"/>
      <c r="B147" s="413" t="n">
        <f aca="false">+B146+1</f>
        <v>37596</v>
      </c>
      <c r="C147" s="416"/>
      <c r="D147" s="416"/>
      <c r="E147" s="416"/>
      <c r="F147" s="416"/>
      <c r="G147" s="416"/>
      <c r="H147" s="416"/>
      <c r="I147" s="417" t="n">
        <f aca="false">SUM(C147:H147)</f>
        <v>0</v>
      </c>
      <c r="K147" s="70"/>
      <c r="L147" s="70"/>
      <c r="M147" s="70"/>
      <c r="N147" s="345"/>
      <c r="O147" s="70"/>
      <c r="P147" s="70"/>
      <c r="Q147" s="70"/>
      <c r="R147" s="70"/>
      <c r="AJ147" s="1"/>
      <c r="AK147" s="1"/>
      <c r="AN147" s="1"/>
      <c r="AO147" s="1"/>
      <c r="AP147" s="1"/>
      <c r="AQ147" s="1"/>
      <c r="AR147" s="1"/>
      <c r="AS147" s="1"/>
      <c r="AT147" s="1"/>
    </row>
    <row r="148" customFormat="false" ht="12.75" hidden="false" customHeight="true" outlineLevel="0" collapsed="false">
      <c r="A148" s="367"/>
      <c r="B148" s="413" t="n">
        <f aca="false">+B147+1</f>
        <v>37597</v>
      </c>
      <c r="C148" s="416"/>
      <c r="D148" s="416"/>
      <c r="E148" s="416"/>
      <c r="F148" s="416"/>
      <c r="G148" s="416"/>
      <c r="H148" s="416"/>
      <c r="I148" s="417" t="n">
        <f aca="false">SUM(C148:H148)</f>
        <v>0</v>
      </c>
      <c r="K148" s="70"/>
      <c r="L148" s="70"/>
      <c r="M148" s="70"/>
      <c r="N148" s="345"/>
      <c r="O148" s="70"/>
      <c r="P148" s="70"/>
      <c r="Q148" s="70"/>
      <c r="R148" s="70"/>
      <c r="AJ148" s="1"/>
      <c r="AK148" s="1"/>
      <c r="AN148" s="1"/>
      <c r="AO148" s="1"/>
      <c r="AP148" s="1"/>
      <c r="AQ148" s="1"/>
      <c r="AR148" s="1"/>
      <c r="AS148" s="1"/>
      <c r="AT148" s="1"/>
    </row>
    <row r="149" customFormat="false" ht="12.75" hidden="false" customHeight="true" outlineLevel="0" collapsed="false">
      <c r="A149" s="367"/>
      <c r="B149" s="413" t="n">
        <f aca="false">+B148+1</f>
        <v>37598</v>
      </c>
      <c r="C149" s="416"/>
      <c r="D149" s="416"/>
      <c r="E149" s="416"/>
      <c r="F149" s="416"/>
      <c r="G149" s="416"/>
      <c r="H149" s="416"/>
      <c r="I149" s="417" t="n">
        <f aca="false">SUM(C149:H149)</f>
        <v>0</v>
      </c>
      <c r="K149" s="70"/>
      <c r="L149" s="70"/>
      <c r="M149" s="70"/>
      <c r="N149" s="345"/>
      <c r="O149" s="70"/>
      <c r="P149" s="70"/>
      <c r="Q149" s="70"/>
      <c r="R149" s="70"/>
      <c r="AJ149" s="1"/>
      <c r="AK149" s="1"/>
      <c r="AN149" s="1"/>
      <c r="AO149" s="1"/>
      <c r="AP149" s="1"/>
      <c r="AQ149" s="1"/>
      <c r="AR149" s="1"/>
      <c r="AS149" s="1"/>
      <c r="AT149" s="1"/>
    </row>
    <row r="150" customFormat="false" ht="12.75" hidden="false" customHeight="true" outlineLevel="0" collapsed="false">
      <c r="A150" s="367"/>
      <c r="B150" s="413" t="n">
        <f aca="false">+B149+1</f>
        <v>37599</v>
      </c>
      <c r="C150" s="416"/>
      <c r="D150" s="416"/>
      <c r="E150" s="416"/>
      <c r="F150" s="416"/>
      <c r="G150" s="416"/>
      <c r="H150" s="416"/>
      <c r="I150" s="417" t="n">
        <f aca="false">SUM(C150:H150)</f>
        <v>0</v>
      </c>
      <c r="K150" s="70"/>
      <c r="L150" s="70"/>
      <c r="M150" s="70"/>
      <c r="N150" s="345"/>
      <c r="O150" s="70"/>
      <c r="P150" s="70"/>
      <c r="Q150" s="70"/>
      <c r="R150" s="70"/>
      <c r="AJ150" s="1"/>
      <c r="AK150" s="1"/>
      <c r="AN150" s="1"/>
      <c r="AO150" s="1"/>
      <c r="AP150" s="1"/>
      <c r="AQ150" s="1"/>
      <c r="AR150" s="1"/>
      <c r="AS150" s="1"/>
      <c r="AT150" s="1"/>
    </row>
    <row r="151" customFormat="false" ht="12.75" hidden="false" customHeight="true" outlineLevel="0" collapsed="false">
      <c r="A151" s="367"/>
      <c r="B151" s="413" t="n">
        <f aca="false">+B150+1</f>
        <v>37600</v>
      </c>
      <c r="C151" s="416"/>
      <c r="D151" s="416"/>
      <c r="E151" s="416"/>
      <c r="F151" s="416"/>
      <c r="G151" s="416"/>
      <c r="H151" s="416"/>
      <c r="I151" s="417" t="n">
        <f aca="false">SUM(C151:H151)</f>
        <v>0</v>
      </c>
      <c r="K151" s="70"/>
      <c r="L151" s="70"/>
      <c r="M151" s="70"/>
      <c r="N151" s="345"/>
      <c r="O151" s="70"/>
      <c r="P151" s="70"/>
      <c r="Q151" s="70"/>
      <c r="R151" s="70"/>
      <c r="AJ151" s="1"/>
      <c r="AK151" s="1"/>
      <c r="AN151" s="1"/>
      <c r="AO151" s="1"/>
      <c r="AP151" s="1"/>
      <c r="AQ151" s="1"/>
      <c r="AR151" s="1"/>
      <c r="AS151" s="1"/>
      <c r="AT151" s="1"/>
    </row>
    <row r="152" customFormat="false" ht="12.75" hidden="false" customHeight="true" outlineLevel="0" collapsed="false">
      <c r="A152" s="367"/>
      <c r="B152" s="413" t="n">
        <f aca="false">+B151+1</f>
        <v>37601</v>
      </c>
      <c r="C152" s="416"/>
      <c r="D152" s="416"/>
      <c r="E152" s="416"/>
      <c r="F152" s="416"/>
      <c r="G152" s="416"/>
      <c r="H152" s="416"/>
      <c r="I152" s="417" t="n">
        <f aca="false">SUM(C152:H152)</f>
        <v>0</v>
      </c>
      <c r="K152" s="70"/>
      <c r="L152" s="70"/>
      <c r="M152" s="70"/>
      <c r="N152" s="345"/>
      <c r="O152" s="70"/>
      <c r="P152" s="70"/>
      <c r="Q152" s="70"/>
      <c r="R152" s="70"/>
      <c r="AJ152" s="1"/>
      <c r="AK152" s="1"/>
      <c r="AN152" s="1"/>
      <c r="AO152" s="1"/>
      <c r="AP152" s="1"/>
      <c r="AQ152" s="1"/>
      <c r="AR152" s="1"/>
      <c r="AS152" s="1"/>
      <c r="AT152" s="1"/>
    </row>
    <row r="153" customFormat="false" ht="12.75" hidden="false" customHeight="true" outlineLevel="0" collapsed="false">
      <c r="A153" s="367"/>
      <c r="B153" s="413" t="n">
        <f aca="false">+B152+1</f>
        <v>37602</v>
      </c>
      <c r="C153" s="416"/>
      <c r="D153" s="416"/>
      <c r="E153" s="416"/>
      <c r="F153" s="416"/>
      <c r="G153" s="416"/>
      <c r="H153" s="416"/>
      <c r="I153" s="417" t="n">
        <f aca="false">SUM(C153:H153)</f>
        <v>0</v>
      </c>
      <c r="K153" s="70"/>
      <c r="L153" s="70"/>
      <c r="M153" s="70"/>
      <c r="N153" s="345"/>
      <c r="O153" s="70"/>
      <c r="P153" s="70"/>
      <c r="Q153" s="70"/>
      <c r="R153" s="70"/>
      <c r="AJ153" s="1"/>
      <c r="AK153" s="1"/>
      <c r="AN153" s="1"/>
      <c r="AO153" s="1"/>
      <c r="AP153" s="1"/>
      <c r="AQ153" s="1"/>
      <c r="AR153" s="1"/>
      <c r="AS153" s="1"/>
      <c r="AT153" s="1"/>
    </row>
    <row r="154" customFormat="false" ht="12.75" hidden="false" customHeight="true" outlineLevel="0" collapsed="false">
      <c r="A154" s="367"/>
      <c r="B154" s="413" t="n">
        <f aca="false">+B153+1</f>
        <v>37603</v>
      </c>
      <c r="C154" s="416"/>
      <c r="D154" s="416"/>
      <c r="E154" s="416"/>
      <c r="F154" s="416"/>
      <c r="G154" s="416"/>
      <c r="H154" s="416"/>
      <c r="I154" s="417" t="n">
        <f aca="false">SUM(C154:H154)</f>
        <v>0</v>
      </c>
      <c r="K154" s="70"/>
      <c r="L154" s="70"/>
      <c r="M154" s="70"/>
      <c r="N154" s="345"/>
      <c r="O154" s="70"/>
      <c r="P154" s="70"/>
      <c r="Q154" s="70"/>
      <c r="R154" s="70"/>
      <c r="AJ154" s="1"/>
      <c r="AK154" s="1"/>
      <c r="AN154" s="1"/>
      <c r="AO154" s="1"/>
      <c r="AP154" s="1"/>
      <c r="AQ154" s="1"/>
      <c r="AR154" s="1"/>
      <c r="AS154" s="1"/>
      <c r="AT154" s="1"/>
    </row>
    <row r="155" customFormat="false" ht="12.75" hidden="false" customHeight="true" outlineLevel="0" collapsed="false">
      <c r="A155" s="367"/>
      <c r="B155" s="413" t="n">
        <f aca="false">+B154+1</f>
        <v>37604</v>
      </c>
      <c r="C155" s="416"/>
      <c r="D155" s="416"/>
      <c r="E155" s="416"/>
      <c r="F155" s="416"/>
      <c r="G155" s="416"/>
      <c r="H155" s="416"/>
      <c r="I155" s="417" t="n">
        <f aca="false">SUM(C155:H155)</f>
        <v>0</v>
      </c>
      <c r="K155" s="70"/>
      <c r="L155" s="70"/>
      <c r="M155" s="70"/>
      <c r="N155" s="345"/>
      <c r="O155" s="70"/>
      <c r="P155" s="70"/>
      <c r="Q155" s="70"/>
      <c r="R155" s="70"/>
      <c r="AJ155" s="1"/>
      <c r="AK155" s="1"/>
      <c r="AN155" s="1"/>
      <c r="AO155" s="1"/>
      <c r="AP155" s="1"/>
      <c r="AQ155" s="1"/>
      <c r="AR155" s="1"/>
      <c r="AS155" s="1"/>
      <c r="AT155" s="1"/>
    </row>
    <row r="156" customFormat="false" ht="12.75" hidden="false" customHeight="true" outlineLevel="0" collapsed="false">
      <c r="A156" s="367"/>
      <c r="B156" s="413" t="n">
        <f aca="false">+B155+1</f>
        <v>37605</v>
      </c>
      <c r="C156" s="416"/>
      <c r="D156" s="416"/>
      <c r="E156" s="416"/>
      <c r="F156" s="416"/>
      <c r="G156" s="416"/>
      <c r="H156" s="416"/>
      <c r="I156" s="417" t="n">
        <f aca="false">SUM(C156:H156)</f>
        <v>0</v>
      </c>
      <c r="K156" s="70"/>
      <c r="L156" s="70"/>
      <c r="M156" s="70"/>
      <c r="N156" s="345"/>
      <c r="O156" s="70"/>
      <c r="P156" s="70"/>
      <c r="Q156" s="70"/>
      <c r="R156" s="70"/>
      <c r="AJ156" s="1"/>
      <c r="AK156" s="1"/>
      <c r="AN156" s="1"/>
      <c r="AO156" s="1"/>
      <c r="AP156" s="1"/>
      <c r="AQ156" s="1"/>
      <c r="AR156" s="1"/>
      <c r="AS156" s="1"/>
      <c r="AT156" s="1"/>
    </row>
    <row r="157" customFormat="false" ht="12.75" hidden="false" customHeight="true" outlineLevel="0" collapsed="false">
      <c r="A157" s="367"/>
      <c r="B157" s="413" t="n">
        <f aca="false">+B156+1</f>
        <v>37606</v>
      </c>
      <c r="C157" s="416"/>
      <c r="D157" s="416"/>
      <c r="E157" s="416"/>
      <c r="F157" s="416"/>
      <c r="G157" s="416"/>
      <c r="H157" s="416"/>
      <c r="I157" s="417" t="n">
        <f aca="false">SUM(C157:H157)</f>
        <v>0</v>
      </c>
      <c r="K157" s="70"/>
      <c r="L157" s="70"/>
      <c r="M157" s="70"/>
      <c r="N157" s="345"/>
      <c r="O157" s="70"/>
      <c r="P157" s="70"/>
      <c r="Q157" s="70"/>
      <c r="R157" s="70"/>
      <c r="AJ157" s="1"/>
      <c r="AK157" s="1"/>
      <c r="AN157" s="1"/>
      <c r="AO157" s="1"/>
      <c r="AP157" s="1"/>
      <c r="AQ157" s="1"/>
      <c r="AR157" s="1"/>
      <c r="AS157" s="1"/>
      <c r="AT157" s="1"/>
    </row>
    <row r="158" customFormat="false" ht="12.75" hidden="false" customHeight="true" outlineLevel="0" collapsed="false">
      <c r="A158" s="367"/>
      <c r="B158" s="413" t="n">
        <f aca="false">+B157+1</f>
        <v>37607</v>
      </c>
      <c r="C158" s="393"/>
      <c r="D158" s="394"/>
      <c r="E158" s="393"/>
      <c r="F158" s="395"/>
      <c r="G158" s="416"/>
      <c r="H158" s="416"/>
      <c r="I158" s="417" t="n">
        <f aca="false">SUM(C158:H158)</f>
        <v>0</v>
      </c>
      <c r="K158" s="70"/>
      <c r="L158" s="70"/>
      <c r="M158" s="70"/>
      <c r="N158" s="345"/>
      <c r="O158" s="70"/>
      <c r="P158" s="70"/>
      <c r="Q158" s="70"/>
      <c r="R158" s="70"/>
      <c r="AJ158" s="1"/>
      <c r="AK158" s="1"/>
      <c r="AN158" s="1"/>
      <c r="AO158" s="1"/>
      <c r="AP158" s="1"/>
      <c r="AQ158" s="1"/>
      <c r="AR158" s="1"/>
      <c r="AS158" s="1"/>
      <c r="AT158" s="1"/>
    </row>
    <row r="159" customFormat="false" ht="12.75" hidden="false" customHeight="true" outlineLevel="0" collapsed="false">
      <c r="A159" s="367"/>
      <c r="B159" s="413" t="n">
        <f aca="false">+B158+1</f>
        <v>37608</v>
      </c>
      <c r="C159" s="416"/>
      <c r="D159" s="416"/>
      <c r="E159" s="416"/>
      <c r="F159" s="416"/>
      <c r="G159" s="416"/>
      <c r="H159" s="416"/>
      <c r="I159" s="417" t="n">
        <f aca="false">SUM(C159:H159)</f>
        <v>0</v>
      </c>
      <c r="K159" s="70"/>
      <c r="L159" s="70"/>
      <c r="M159" s="70"/>
      <c r="N159" s="345"/>
      <c r="O159" s="70"/>
      <c r="P159" s="70"/>
      <c r="Q159" s="70"/>
      <c r="R159" s="70"/>
      <c r="AJ159" s="1"/>
      <c r="AK159" s="1"/>
      <c r="AN159" s="1"/>
      <c r="AO159" s="1"/>
      <c r="AP159" s="1"/>
      <c r="AQ159" s="1"/>
      <c r="AR159" s="1"/>
      <c r="AS159" s="1"/>
      <c r="AT159" s="1"/>
    </row>
    <row r="160" customFormat="false" ht="12.75" hidden="false" customHeight="true" outlineLevel="0" collapsed="false">
      <c r="A160" s="418"/>
      <c r="B160" s="413" t="n">
        <f aca="false">+B159+1</f>
        <v>37609</v>
      </c>
      <c r="C160" s="393"/>
      <c r="D160" s="394"/>
      <c r="E160" s="393"/>
      <c r="F160" s="395"/>
      <c r="G160" s="419"/>
      <c r="H160" s="403"/>
      <c r="I160" s="417" t="n">
        <f aca="false">SUM(C160:H160)</f>
        <v>0</v>
      </c>
      <c r="K160" s="70"/>
      <c r="L160" s="70"/>
      <c r="M160" s="70"/>
      <c r="N160" s="345"/>
      <c r="O160" s="70"/>
      <c r="P160" s="70"/>
      <c r="Q160" s="70"/>
      <c r="R160" s="70"/>
      <c r="AJ160" s="1"/>
      <c r="AK160" s="1"/>
      <c r="AN160" s="1"/>
      <c r="AO160" s="1"/>
      <c r="AP160" s="1"/>
      <c r="AQ160" s="1"/>
      <c r="AR160" s="1"/>
      <c r="AS160" s="1"/>
      <c r="AT160" s="1"/>
    </row>
    <row r="161" customFormat="false" ht="12.75" hidden="false" customHeight="true" outlineLevel="0" collapsed="false">
      <c r="A161" s="418"/>
      <c r="B161" s="413" t="n">
        <f aca="false">+B160+1</f>
        <v>37610</v>
      </c>
      <c r="C161" s="416"/>
      <c r="D161" s="416"/>
      <c r="E161" s="416"/>
      <c r="F161" s="416"/>
      <c r="G161" s="416"/>
      <c r="H161" s="416"/>
      <c r="I161" s="417" t="n">
        <f aca="false">SUM(C161:H161)</f>
        <v>0</v>
      </c>
      <c r="K161" s="70"/>
      <c r="L161" s="70"/>
      <c r="M161" s="70"/>
      <c r="N161" s="345"/>
      <c r="O161" s="70"/>
      <c r="P161" s="70"/>
      <c r="Q161" s="70"/>
      <c r="R161" s="70"/>
      <c r="AJ161" s="1"/>
      <c r="AK161" s="1"/>
      <c r="AN161" s="1"/>
      <c r="AO161" s="1"/>
      <c r="AP161" s="1"/>
      <c r="AQ161" s="1"/>
      <c r="AR161" s="1"/>
      <c r="AS161" s="1"/>
      <c r="AT161" s="1"/>
    </row>
    <row r="162" customFormat="false" ht="12.75" hidden="false" customHeight="true" outlineLevel="0" collapsed="false">
      <c r="A162" s="418"/>
      <c r="B162" s="413" t="n">
        <f aca="false">+B161+1</f>
        <v>37611</v>
      </c>
      <c r="C162" s="416"/>
      <c r="D162" s="416"/>
      <c r="E162" s="416"/>
      <c r="F162" s="416"/>
      <c r="G162" s="416"/>
      <c r="H162" s="416"/>
      <c r="I162" s="417" t="n">
        <f aca="false">SUM(C162:H162)</f>
        <v>0</v>
      </c>
      <c r="K162" s="70"/>
      <c r="L162" s="70"/>
      <c r="M162" s="70"/>
      <c r="N162" s="345"/>
      <c r="O162" s="70"/>
      <c r="P162" s="70"/>
      <c r="Q162" s="70"/>
      <c r="R162" s="70"/>
      <c r="AJ162" s="1"/>
      <c r="AK162" s="1"/>
      <c r="AN162" s="1"/>
      <c r="AO162" s="1"/>
      <c r="AP162" s="1"/>
      <c r="AQ162" s="1"/>
      <c r="AR162" s="1"/>
      <c r="AS162" s="1"/>
      <c r="AT162" s="1"/>
    </row>
    <row r="163" customFormat="false" ht="12.75" hidden="false" customHeight="true" outlineLevel="0" collapsed="false">
      <c r="A163" s="367"/>
      <c r="B163" s="413" t="n">
        <f aca="false">+B162+1</f>
        <v>37612</v>
      </c>
      <c r="C163" s="416"/>
      <c r="D163" s="416"/>
      <c r="E163" s="416"/>
      <c r="F163" s="416"/>
      <c r="G163" s="416"/>
      <c r="H163" s="416"/>
      <c r="I163" s="417" t="n">
        <f aca="false">SUM(C163:H163)</f>
        <v>0</v>
      </c>
      <c r="K163" s="70"/>
      <c r="L163" s="70"/>
      <c r="M163" s="70"/>
      <c r="N163" s="345"/>
      <c r="O163" s="70"/>
      <c r="P163" s="70"/>
      <c r="Q163" s="70"/>
      <c r="R163" s="70"/>
      <c r="AJ163" s="1"/>
      <c r="AK163" s="1"/>
      <c r="AN163" s="1"/>
      <c r="AO163" s="1"/>
      <c r="AP163" s="1"/>
      <c r="AQ163" s="1"/>
      <c r="AR163" s="1"/>
      <c r="AS163" s="1"/>
      <c r="AT163" s="1"/>
    </row>
    <row r="164" customFormat="false" ht="12.75" hidden="false" customHeight="true" outlineLevel="0" collapsed="false">
      <c r="A164" s="367"/>
      <c r="B164" s="413" t="n">
        <f aca="false">+B163+1</f>
        <v>37613</v>
      </c>
      <c r="C164" s="416"/>
      <c r="D164" s="416"/>
      <c r="E164" s="416"/>
      <c r="F164" s="416"/>
      <c r="G164" s="416"/>
      <c r="H164" s="416"/>
      <c r="I164" s="417" t="n">
        <f aca="false">SUM(C164:H164)</f>
        <v>0</v>
      </c>
      <c r="K164" s="70"/>
      <c r="L164" s="70"/>
      <c r="M164" s="70"/>
      <c r="N164" s="345"/>
      <c r="O164" s="70"/>
      <c r="P164" s="70"/>
      <c r="Q164" s="70"/>
      <c r="R164" s="70"/>
      <c r="AJ164" s="1"/>
      <c r="AK164" s="1"/>
      <c r="AN164" s="1"/>
      <c r="AO164" s="1"/>
      <c r="AP164" s="1"/>
      <c r="AQ164" s="1"/>
      <c r="AR164" s="1"/>
      <c r="AS164" s="1"/>
      <c r="AT164" s="1"/>
    </row>
    <row r="165" customFormat="false" ht="12.75" hidden="false" customHeight="true" outlineLevel="0" collapsed="false">
      <c r="A165" s="420" t="s">
        <v>260</v>
      </c>
      <c r="B165" s="413" t="n">
        <f aca="false">+B164+1</f>
        <v>37614</v>
      </c>
      <c r="C165" s="416"/>
      <c r="D165" s="416"/>
      <c r="E165" s="416"/>
      <c r="F165" s="416"/>
      <c r="G165" s="416"/>
      <c r="H165" s="416"/>
      <c r="I165" s="417" t="n">
        <f aca="false">SUM(C165:H165)</f>
        <v>0</v>
      </c>
      <c r="K165" s="70"/>
      <c r="L165" s="70"/>
      <c r="M165" s="70"/>
      <c r="N165" s="345"/>
      <c r="O165" s="70"/>
      <c r="P165" s="70"/>
      <c r="Q165" s="70"/>
      <c r="R165" s="70"/>
      <c r="AJ165" s="1"/>
      <c r="AK165" s="1"/>
      <c r="AN165" s="1"/>
      <c r="AO165" s="1"/>
      <c r="AP165" s="1"/>
      <c r="AQ165" s="1"/>
      <c r="AR165" s="1"/>
      <c r="AS165" s="1"/>
      <c r="AT165" s="1"/>
    </row>
    <row r="166" customFormat="false" ht="12.75" hidden="false" customHeight="true" outlineLevel="0" collapsed="false">
      <c r="A166" s="421" t="n">
        <v>0</v>
      </c>
      <c r="B166" s="413" t="n">
        <f aca="false">+B165+1</f>
        <v>37615</v>
      </c>
      <c r="C166" s="416"/>
      <c r="D166" s="416"/>
      <c r="E166" s="416"/>
      <c r="F166" s="416"/>
      <c r="G166" s="416"/>
      <c r="H166" s="416"/>
      <c r="I166" s="417" t="n">
        <f aca="false">SUM(C166:H166)</f>
        <v>0</v>
      </c>
      <c r="K166" s="70"/>
      <c r="L166" s="70"/>
      <c r="M166" s="70"/>
      <c r="N166" s="345"/>
      <c r="O166" s="70"/>
      <c r="P166" s="70"/>
      <c r="Q166" s="70"/>
      <c r="R166" s="70"/>
      <c r="AJ166" s="1"/>
      <c r="AK166" s="1"/>
      <c r="AN166" s="1"/>
      <c r="AO166" s="1"/>
      <c r="AP166" s="1"/>
      <c r="AQ166" s="1"/>
      <c r="AR166" s="1"/>
      <c r="AS166" s="1"/>
      <c r="AT166" s="1"/>
    </row>
    <row r="167" customFormat="false" ht="12.75" hidden="false" customHeight="true" outlineLevel="0" collapsed="false">
      <c r="A167" s="418" t="n">
        <f aca="false">SUM(C173:D173)</f>
        <v>0</v>
      </c>
      <c r="B167" s="413" t="n">
        <f aca="false">+B166+1</f>
        <v>37616</v>
      </c>
      <c r="C167" s="416"/>
      <c r="D167" s="416"/>
      <c r="E167" s="416"/>
      <c r="F167" s="416"/>
      <c r="G167" s="416"/>
      <c r="H167" s="416"/>
      <c r="I167" s="417" t="n">
        <f aca="false">SUM(C167:H167)</f>
        <v>0</v>
      </c>
      <c r="K167" s="70"/>
      <c r="L167" s="70"/>
      <c r="M167" s="70"/>
      <c r="N167" s="345"/>
      <c r="O167" s="70"/>
      <c r="P167" s="70"/>
      <c r="Q167" s="70"/>
      <c r="R167" s="70"/>
      <c r="AJ167" s="1"/>
      <c r="AK167" s="1"/>
      <c r="AN167" s="1"/>
      <c r="AO167" s="1"/>
      <c r="AP167" s="1"/>
      <c r="AQ167" s="1"/>
      <c r="AR167" s="1"/>
      <c r="AS167" s="1"/>
      <c r="AT167" s="1"/>
    </row>
    <row r="168" customFormat="false" ht="12.75" hidden="false" customHeight="true" outlineLevel="0" collapsed="false">
      <c r="A168" s="422" t="n">
        <f aca="false">+A166-A167</f>
        <v>0</v>
      </c>
      <c r="B168" s="413" t="n">
        <f aca="false">+B167+1</f>
        <v>37617</v>
      </c>
      <c r="C168" s="416"/>
      <c r="D168" s="416"/>
      <c r="E168" s="416"/>
      <c r="F168" s="416"/>
      <c r="G168" s="416"/>
      <c r="H168" s="416"/>
      <c r="I168" s="417" t="n">
        <f aca="false">SUM(C168:H168)</f>
        <v>0</v>
      </c>
      <c r="K168" s="70"/>
      <c r="L168" s="70"/>
      <c r="M168" s="70"/>
      <c r="N168" s="345"/>
      <c r="O168" s="70"/>
      <c r="P168" s="70"/>
      <c r="Q168" s="70"/>
      <c r="R168" s="70"/>
      <c r="AJ168" s="1"/>
      <c r="AK168" s="1"/>
      <c r="AN168" s="1"/>
      <c r="AO168" s="1"/>
      <c r="AP168" s="1"/>
      <c r="AQ168" s="1"/>
      <c r="AR168" s="1"/>
      <c r="AS168" s="1"/>
      <c r="AT168" s="1"/>
    </row>
    <row r="169" customFormat="false" ht="12.75" hidden="false" customHeight="true" outlineLevel="0" collapsed="false">
      <c r="A169" s="367"/>
      <c r="B169" s="413" t="n">
        <f aca="false">+B168+1</f>
        <v>37618</v>
      </c>
      <c r="C169" s="416"/>
      <c r="D169" s="416"/>
      <c r="E169" s="416"/>
      <c r="F169" s="416"/>
      <c r="G169" s="416"/>
      <c r="H169" s="416"/>
      <c r="I169" s="417" t="n">
        <f aca="false">SUM(C169:H169)</f>
        <v>0</v>
      </c>
      <c r="K169" s="70"/>
      <c r="L169" s="70"/>
      <c r="M169" s="70"/>
      <c r="N169" s="345"/>
      <c r="O169" s="70"/>
      <c r="P169" s="70"/>
      <c r="Q169" s="70"/>
      <c r="R169" s="70"/>
      <c r="AJ169" s="1"/>
      <c r="AK169" s="1"/>
      <c r="AN169" s="1"/>
      <c r="AO169" s="1"/>
      <c r="AP169" s="1"/>
      <c r="AQ169" s="1"/>
      <c r="AR169" s="1"/>
      <c r="AS169" s="1"/>
      <c r="AT169" s="1"/>
    </row>
    <row r="170" customFormat="false" ht="12.75" hidden="false" customHeight="true" outlineLevel="0" collapsed="false">
      <c r="A170" s="367"/>
      <c r="B170" s="413" t="n">
        <f aca="false">+B169+1</f>
        <v>37619</v>
      </c>
      <c r="C170" s="416"/>
      <c r="D170" s="416"/>
      <c r="E170" s="416"/>
      <c r="F170" s="416"/>
      <c r="G170" s="416"/>
      <c r="H170" s="304"/>
      <c r="I170" s="417" t="n">
        <f aca="false">SUM(C170:H170)</f>
        <v>0</v>
      </c>
      <c r="K170" s="70"/>
      <c r="L170" s="70"/>
      <c r="M170" s="70"/>
      <c r="N170" s="345"/>
      <c r="O170" s="70"/>
      <c r="P170" s="70"/>
      <c r="Q170" s="70"/>
      <c r="R170" s="70"/>
      <c r="AJ170" s="1"/>
      <c r="AK170" s="1"/>
      <c r="AN170" s="1"/>
      <c r="AO170" s="1"/>
      <c r="AP170" s="1"/>
      <c r="AQ170" s="1"/>
      <c r="AR170" s="1"/>
      <c r="AS170" s="1"/>
      <c r="AT170" s="1"/>
    </row>
    <row r="171" customFormat="false" ht="12.75" hidden="false" customHeight="true" outlineLevel="0" collapsed="false">
      <c r="A171" s="367"/>
      <c r="B171" s="413" t="n">
        <f aca="false">+B170+1</f>
        <v>37620</v>
      </c>
      <c r="C171" s="416"/>
      <c r="D171" s="416"/>
      <c r="E171" s="416"/>
      <c r="F171" s="416"/>
      <c r="G171" s="416"/>
      <c r="H171" s="304"/>
      <c r="I171" s="417" t="n">
        <f aca="false">SUM(C171:H171)</f>
        <v>0</v>
      </c>
      <c r="K171" s="70"/>
      <c r="L171" s="70"/>
      <c r="M171" s="70"/>
      <c r="N171" s="345"/>
      <c r="O171" s="70"/>
      <c r="P171" s="70"/>
      <c r="Q171" s="70"/>
      <c r="R171" s="70"/>
      <c r="AJ171" s="1"/>
      <c r="AK171" s="1"/>
      <c r="AN171" s="1"/>
      <c r="AO171" s="1"/>
      <c r="AP171" s="1"/>
      <c r="AQ171" s="1"/>
      <c r="AR171" s="1"/>
      <c r="AS171" s="1"/>
      <c r="AT171" s="1"/>
    </row>
    <row r="172" customFormat="false" ht="12.75" hidden="false" customHeight="true" outlineLevel="0" collapsed="false">
      <c r="A172" s="367"/>
      <c r="B172" s="413" t="n">
        <f aca="false">+B171+1</f>
        <v>37621</v>
      </c>
      <c r="C172" s="423"/>
      <c r="D172" s="424"/>
      <c r="E172" s="424"/>
      <c r="F172" s="424"/>
      <c r="G172" s="423"/>
      <c r="H172" s="425"/>
      <c r="I172" s="426" t="n">
        <f aca="false">SUM(C172:H172)</f>
        <v>0</v>
      </c>
      <c r="K172" s="70"/>
      <c r="L172" s="70"/>
      <c r="M172" s="70"/>
      <c r="N172" s="345"/>
      <c r="O172" s="70"/>
      <c r="P172" s="70"/>
      <c r="Q172" s="70"/>
      <c r="R172" s="70"/>
      <c r="AJ172" s="1"/>
      <c r="AK172" s="1"/>
      <c r="AN172" s="1"/>
      <c r="AO172" s="1"/>
      <c r="AP172" s="1"/>
      <c r="AQ172" s="1"/>
      <c r="AR172" s="1"/>
      <c r="AS172" s="1"/>
      <c r="AT172" s="1"/>
    </row>
    <row r="173" customFormat="false" ht="12.75" hidden="false" customHeight="true" outlineLevel="0" collapsed="false">
      <c r="A173" s="367"/>
      <c r="B173" s="427" t="s">
        <v>261</v>
      </c>
      <c r="C173" s="407" t="n">
        <f aca="false">SUM(C142:C172)</f>
        <v>0</v>
      </c>
      <c r="D173" s="407" t="n">
        <f aca="false">SUM(D142:D172)</f>
        <v>0</v>
      </c>
      <c r="E173" s="407" t="n">
        <f aca="false">SUM(E142:E172)</f>
        <v>0</v>
      </c>
      <c r="F173" s="407" t="n">
        <f aca="false">SUM(F142:F172)</f>
        <v>0</v>
      </c>
      <c r="G173" s="407" t="n">
        <f aca="false">SUM(G142:G172)</f>
        <v>0</v>
      </c>
      <c r="H173" s="407" t="n">
        <f aca="false">SUM(H142:H172)</f>
        <v>0</v>
      </c>
      <c r="I173" s="417" t="n">
        <f aca="false">SUM(I142:I172)</f>
        <v>0</v>
      </c>
      <c r="K173" s="70"/>
      <c r="L173" s="70"/>
      <c r="M173" s="70"/>
      <c r="N173" s="345"/>
      <c r="O173" s="70"/>
      <c r="P173" s="70"/>
      <c r="Q173" s="70"/>
      <c r="R173" s="70"/>
      <c r="AJ173" s="1"/>
      <c r="AK173" s="1"/>
      <c r="AN173" s="1"/>
      <c r="AO173" s="1"/>
      <c r="AP173" s="1"/>
      <c r="AQ173" s="1"/>
      <c r="AR173" s="1"/>
      <c r="AS173" s="1"/>
      <c r="AT173" s="1"/>
    </row>
    <row r="174" customFormat="false" ht="12.75" hidden="false" customHeight="true" outlineLevel="0" collapsed="false">
      <c r="A174" s="367"/>
      <c r="B174" s="427" t="s">
        <v>127</v>
      </c>
      <c r="C174" s="428"/>
      <c r="D174" s="135"/>
      <c r="E174" s="407"/>
      <c r="F174" s="135"/>
      <c r="G174" s="135"/>
      <c r="H174" s="135"/>
      <c r="I174" s="429"/>
      <c r="K174" s="70"/>
      <c r="L174" s="70"/>
      <c r="M174" s="70"/>
      <c r="N174" s="345"/>
      <c r="O174" s="70"/>
      <c r="P174" s="70"/>
      <c r="Q174" s="70"/>
      <c r="R174" s="70"/>
      <c r="AJ174" s="1"/>
      <c r="AK174" s="1"/>
      <c r="AN174" s="1"/>
      <c r="AO174" s="1"/>
      <c r="AP174" s="1"/>
      <c r="AQ174" s="1"/>
      <c r="AR174" s="1"/>
      <c r="AS174" s="1"/>
      <c r="AT174" s="1"/>
    </row>
    <row r="175" customFormat="false" ht="12.75" hidden="false" customHeight="true" outlineLevel="0" collapsed="false">
      <c r="A175" s="430"/>
      <c r="B175" s="431"/>
      <c r="C175" s="432"/>
      <c r="D175" s="432"/>
      <c r="E175" s="432"/>
      <c r="F175" s="433"/>
      <c r="G175" s="432"/>
      <c r="H175" s="432"/>
      <c r="I175" s="434"/>
      <c r="K175" s="70"/>
      <c r="L175" s="70"/>
      <c r="M175" s="70"/>
      <c r="N175" s="345"/>
      <c r="O175" s="70"/>
      <c r="P175" s="70"/>
      <c r="Q175" s="70"/>
      <c r="R175" s="70"/>
      <c r="AJ175" s="1"/>
      <c r="AK175" s="1"/>
      <c r="AN175" s="1"/>
      <c r="AO175" s="1"/>
      <c r="AP175" s="1"/>
      <c r="AQ175" s="1"/>
      <c r="AR175" s="1"/>
      <c r="AS175" s="1"/>
      <c r="AT175" s="1"/>
    </row>
    <row r="176" customFormat="false" ht="12.75" hidden="false" customHeight="true" outlineLevel="0" collapsed="false">
      <c r="A176" s="435"/>
      <c r="B176" s="27"/>
      <c r="C176" s="23"/>
      <c r="D176" s="23"/>
      <c r="E176" s="23"/>
      <c r="F176" s="436"/>
      <c r="G176" s="23"/>
      <c r="H176" s="23"/>
      <c r="I176" s="23"/>
      <c r="K176" s="70"/>
      <c r="L176" s="70"/>
      <c r="M176" s="70"/>
      <c r="N176" s="345"/>
      <c r="O176" s="70"/>
      <c r="P176" s="70"/>
      <c r="Q176" s="70"/>
      <c r="R176" s="70"/>
      <c r="AJ176" s="1"/>
      <c r="AK176" s="1"/>
      <c r="AN176" s="1"/>
      <c r="AO176" s="1"/>
      <c r="AP176" s="1"/>
      <c r="AQ176" s="1"/>
      <c r="AR176" s="1"/>
      <c r="AS176" s="1"/>
      <c r="AT176" s="1"/>
    </row>
    <row r="177" customFormat="false" ht="12.75" hidden="false" customHeight="true" outlineLevel="0" collapsed="false">
      <c r="A177" s="9"/>
      <c r="B177" s="437"/>
      <c r="C177" s="438"/>
      <c r="D177" s="438"/>
      <c r="E177" s="9"/>
      <c r="F177" s="438"/>
      <c r="G177" s="70"/>
      <c r="H177" s="70"/>
      <c r="I177" s="70"/>
      <c r="K177" s="70"/>
      <c r="L177" s="70"/>
      <c r="M177" s="70"/>
      <c r="N177" s="345"/>
      <c r="O177" s="70"/>
      <c r="P177" s="70"/>
      <c r="Q177" s="70"/>
      <c r="R177" s="70"/>
      <c r="AJ177" s="1"/>
      <c r="AK177" s="1"/>
      <c r="AN177" s="1"/>
      <c r="AO177" s="1"/>
      <c r="AP177" s="1"/>
      <c r="AQ177" s="1"/>
      <c r="AR177" s="1"/>
      <c r="AS177" s="1"/>
      <c r="AT177" s="1"/>
    </row>
    <row r="178" customFormat="false" ht="12.75" hidden="false" customHeight="true" outlineLevel="0" collapsed="false">
      <c r="A178" s="9"/>
      <c r="B178" s="439"/>
      <c r="C178" s="440"/>
      <c r="D178" s="437"/>
      <c r="E178" s="9"/>
      <c r="F178" s="441"/>
      <c r="G178" s="70"/>
      <c r="H178" s="70"/>
      <c r="I178" s="70"/>
      <c r="K178" s="70"/>
      <c r="L178" s="70"/>
      <c r="M178" s="70"/>
      <c r="N178" s="345"/>
      <c r="O178" s="70"/>
      <c r="P178" s="70"/>
      <c r="Q178" s="70"/>
      <c r="R178" s="70"/>
      <c r="AJ178" s="1"/>
      <c r="AK178" s="1"/>
      <c r="AN178" s="1"/>
      <c r="AO178" s="1"/>
      <c r="AP178" s="1"/>
      <c r="AQ178" s="1"/>
      <c r="AR178" s="1"/>
      <c r="AS178" s="1"/>
      <c r="AT178" s="1"/>
    </row>
    <row r="179" customFormat="false" ht="12.75" hidden="false" customHeight="true" outlineLevel="0" collapsed="false">
      <c r="A179" s="9"/>
      <c r="B179" s="439"/>
      <c r="C179" s="440"/>
      <c r="D179" s="437"/>
      <c r="E179" s="9"/>
      <c r="F179" s="437"/>
      <c r="G179" s="70"/>
      <c r="H179" s="70"/>
      <c r="I179" s="70"/>
      <c r="K179" s="70"/>
      <c r="L179" s="70"/>
      <c r="M179" s="70"/>
      <c r="N179" s="345"/>
      <c r="O179" s="70"/>
      <c r="P179" s="70"/>
      <c r="Q179" s="70"/>
      <c r="R179" s="70"/>
      <c r="AJ179" s="1"/>
      <c r="AK179" s="1"/>
      <c r="AN179" s="1"/>
      <c r="AO179" s="1"/>
      <c r="AP179" s="1"/>
      <c r="AQ179" s="1"/>
      <c r="AR179" s="1"/>
      <c r="AS179" s="1"/>
      <c r="AT179" s="1"/>
    </row>
    <row r="180" customFormat="false" ht="12.75" hidden="false" customHeight="true" outlineLevel="0" collapsed="false">
      <c r="A180" s="9"/>
      <c r="B180" s="439"/>
      <c r="C180" s="437"/>
      <c r="D180" s="437"/>
      <c r="E180" s="9"/>
      <c r="F180" s="437"/>
      <c r="G180" s="70"/>
      <c r="H180" s="70"/>
      <c r="I180" s="70"/>
      <c r="K180" s="70"/>
      <c r="L180" s="70"/>
      <c r="M180" s="70"/>
      <c r="N180" s="345"/>
      <c r="O180" s="70"/>
      <c r="P180" s="70"/>
      <c r="Q180" s="70"/>
      <c r="R180" s="70"/>
      <c r="AJ180" s="1"/>
      <c r="AK180" s="1"/>
      <c r="AN180" s="1"/>
      <c r="AO180" s="1"/>
      <c r="AP180" s="1"/>
      <c r="AQ180" s="1"/>
      <c r="AR180" s="1"/>
      <c r="AS180" s="1"/>
      <c r="AT180" s="1"/>
    </row>
    <row r="181" customFormat="false" ht="12.75" hidden="false" customHeight="true" outlineLevel="0" collapsed="false">
      <c r="A181" s="9"/>
      <c r="B181" s="439"/>
      <c r="C181" s="437"/>
      <c r="D181" s="437"/>
      <c r="E181" s="9"/>
      <c r="F181" s="437"/>
      <c r="G181" s="70"/>
      <c r="H181" s="70"/>
      <c r="I181" s="70"/>
      <c r="K181" s="70"/>
      <c r="L181" s="70"/>
      <c r="M181" s="70"/>
      <c r="N181" s="345"/>
      <c r="O181" s="70"/>
      <c r="P181" s="70"/>
      <c r="Q181" s="70"/>
      <c r="R181" s="70"/>
      <c r="AJ181" s="1"/>
      <c r="AK181" s="1"/>
      <c r="AN181" s="1"/>
      <c r="AO181" s="1"/>
      <c r="AP181" s="1"/>
      <c r="AQ181" s="1"/>
      <c r="AR181" s="1"/>
      <c r="AS181" s="1"/>
      <c r="AT181" s="1"/>
    </row>
    <row r="182" customFormat="false" ht="12.75" hidden="false" customHeight="true" outlineLevel="0" collapsed="false">
      <c r="A182" s="9"/>
      <c r="B182" s="442"/>
      <c r="C182" s="443"/>
      <c r="D182" s="443"/>
      <c r="E182" s="9"/>
      <c r="F182" s="443"/>
      <c r="G182" s="70"/>
      <c r="H182" s="70"/>
      <c r="I182" s="70"/>
      <c r="K182" s="70"/>
      <c r="L182" s="70"/>
      <c r="M182" s="70"/>
      <c r="N182" s="345"/>
      <c r="O182" s="70"/>
      <c r="P182" s="70"/>
      <c r="Q182" s="70"/>
      <c r="R182" s="70"/>
      <c r="AJ182" s="1"/>
      <c r="AK182" s="1"/>
      <c r="AN182" s="1"/>
      <c r="AO182" s="1"/>
      <c r="AP182" s="1"/>
      <c r="AQ182" s="1"/>
      <c r="AR182" s="1"/>
      <c r="AS182" s="1"/>
      <c r="AT182" s="1"/>
    </row>
    <row r="183" customFormat="false" ht="12.75" hidden="false" customHeight="true" outlineLevel="0" collapsed="false">
      <c r="A183" s="9"/>
      <c r="B183" s="9"/>
      <c r="C183" s="9"/>
      <c r="D183" s="9"/>
      <c r="E183" s="9"/>
      <c r="F183" s="9"/>
      <c r="G183" s="70"/>
      <c r="H183" s="70"/>
      <c r="I183" s="70"/>
      <c r="K183" s="70"/>
      <c r="L183" s="70"/>
      <c r="M183" s="70"/>
      <c r="N183" s="345"/>
      <c r="O183" s="70"/>
      <c r="P183" s="70"/>
      <c r="Q183" s="70"/>
      <c r="R183" s="70"/>
      <c r="AJ183" s="1"/>
      <c r="AK183" s="1"/>
      <c r="AN183" s="1"/>
      <c r="AO183" s="1"/>
      <c r="AP183" s="1"/>
      <c r="AQ183" s="1"/>
      <c r="AR183" s="1"/>
      <c r="AS183" s="1"/>
      <c r="AT183" s="1"/>
    </row>
    <row r="184" customFormat="false" ht="12.75" hidden="false" customHeight="true" outlineLevel="0" collapsed="false">
      <c r="A184" s="444"/>
      <c r="B184" s="444"/>
      <c r="C184" s="437"/>
      <c r="D184" s="437"/>
      <c r="E184" s="437"/>
      <c r="F184" s="70"/>
      <c r="K184" s="70"/>
      <c r="L184" s="70"/>
      <c r="M184" s="70"/>
      <c r="N184" s="345"/>
      <c r="O184" s="70"/>
      <c r="P184" s="70"/>
      <c r="Q184" s="70"/>
      <c r="R184" s="70"/>
      <c r="AJ184" s="1"/>
      <c r="AK184" s="1"/>
      <c r="AN184" s="1"/>
      <c r="AO184" s="1"/>
      <c r="AP184" s="1"/>
      <c r="AQ184" s="1"/>
      <c r="AR184" s="1"/>
      <c r="AS184" s="1"/>
      <c r="AT184" s="1"/>
    </row>
    <row r="185" customFormat="false" ht="12.75" hidden="false" customHeight="true" outlineLevel="0" collapsed="false">
      <c r="A185" s="346" t="s">
        <v>262</v>
      </c>
      <c r="B185" s="349"/>
      <c r="C185" s="70"/>
      <c r="D185" s="445" t="s">
        <v>263</v>
      </c>
      <c r="E185" s="445"/>
      <c r="F185" s="445"/>
      <c r="G185" s="445"/>
      <c r="H185" s="445"/>
      <c r="I185" s="445"/>
      <c r="J185" s="445"/>
      <c r="K185" s="345"/>
      <c r="L185" s="70"/>
      <c r="M185" s="70"/>
      <c r="N185" s="70"/>
      <c r="O185" s="70"/>
      <c r="AG185" s="1"/>
      <c r="AH185" s="1"/>
      <c r="AK185" s="1"/>
      <c r="AL185" s="1"/>
      <c r="AM185" s="1"/>
      <c r="AN185" s="1"/>
      <c r="AO185" s="1"/>
      <c r="AP185" s="1"/>
      <c r="AQ185" s="1"/>
    </row>
    <row r="186" customFormat="false" ht="12.75" hidden="false" customHeight="true" outlineLevel="0" collapsed="false">
      <c r="A186" s="446" t="s">
        <v>238</v>
      </c>
      <c r="B186" s="447" t="s">
        <v>264</v>
      </c>
      <c r="D186" s="448" t="s">
        <v>265</v>
      </c>
      <c r="E186" s="449" t="s">
        <v>266</v>
      </c>
      <c r="F186" s="449"/>
      <c r="G186" s="449"/>
      <c r="H186" s="449"/>
      <c r="I186" s="449"/>
      <c r="J186" s="450" t="s">
        <v>264</v>
      </c>
      <c r="K186" s="345"/>
      <c r="L186" s="70"/>
      <c r="M186" s="70"/>
      <c r="N186" s="70"/>
      <c r="O186" s="70"/>
      <c r="AG186" s="1"/>
      <c r="AH186" s="1"/>
      <c r="AK186" s="1"/>
      <c r="AL186" s="1"/>
      <c r="AM186" s="1"/>
      <c r="AN186" s="1"/>
      <c r="AO186" s="1"/>
      <c r="AP186" s="1"/>
      <c r="AQ186" s="1"/>
    </row>
    <row r="187" customFormat="false" ht="12.75" hidden="false" customHeight="true" outlineLevel="0" collapsed="false">
      <c r="A187" s="451" t="s">
        <v>267</v>
      </c>
      <c r="B187" s="452"/>
      <c r="D187" s="453"/>
      <c r="E187" s="454"/>
      <c r="F187" s="454"/>
      <c r="G187" s="70"/>
      <c r="H187" s="1"/>
      <c r="I187" s="455"/>
      <c r="J187" s="456"/>
      <c r="K187" s="345"/>
      <c r="L187" s="70"/>
      <c r="M187" s="70"/>
      <c r="N187" s="70"/>
      <c r="O187" s="70"/>
      <c r="AG187" s="1"/>
      <c r="AH187" s="1"/>
      <c r="AK187" s="1"/>
      <c r="AL187" s="1"/>
      <c r="AM187" s="1"/>
      <c r="AN187" s="1"/>
      <c r="AO187" s="1"/>
      <c r="AP187" s="1"/>
      <c r="AQ187" s="1"/>
    </row>
    <row r="188" customFormat="false" ht="12.75" hidden="false" customHeight="true" outlineLevel="0" collapsed="false">
      <c r="A188" s="457" t="n">
        <v>35079</v>
      </c>
      <c r="B188" s="458"/>
      <c r="D188" s="459"/>
      <c r="E188" s="9"/>
      <c r="F188" s="9"/>
      <c r="G188" s="48"/>
      <c r="H188" s="1"/>
      <c r="I188" s="455"/>
      <c r="J188" s="456"/>
      <c r="K188" s="345"/>
      <c r="L188" s="70"/>
      <c r="M188" s="70"/>
      <c r="N188" s="70"/>
      <c r="O188" s="70"/>
      <c r="AG188" s="1"/>
      <c r="AH188" s="1"/>
      <c r="AK188" s="1"/>
      <c r="AL188" s="1"/>
      <c r="AM188" s="1"/>
      <c r="AN188" s="1"/>
      <c r="AO188" s="1"/>
      <c r="AP188" s="1"/>
      <c r="AQ188" s="1"/>
    </row>
    <row r="189" customFormat="false" ht="12.75" hidden="false" customHeight="true" outlineLevel="0" collapsed="false">
      <c r="A189" s="457" t="n">
        <v>35111</v>
      </c>
      <c r="B189" s="458"/>
      <c r="D189" s="459"/>
      <c r="E189" s="70"/>
      <c r="F189" s="70"/>
      <c r="G189" s="1"/>
      <c r="H189" s="1"/>
      <c r="I189" s="455"/>
      <c r="J189" s="456"/>
      <c r="K189" s="345"/>
      <c r="L189" s="70"/>
      <c r="M189" s="70"/>
      <c r="N189" s="70"/>
      <c r="O189" s="70"/>
      <c r="AG189" s="1"/>
      <c r="AH189" s="1"/>
      <c r="AK189" s="1"/>
      <c r="AL189" s="1"/>
      <c r="AM189" s="1"/>
      <c r="AN189" s="1"/>
      <c r="AO189" s="1"/>
      <c r="AP189" s="1"/>
      <c r="AQ189" s="1"/>
    </row>
    <row r="190" customFormat="false" ht="12.75" hidden="false" customHeight="true" outlineLevel="0" collapsed="false">
      <c r="A190" s="457" t="n">
        <v>35143</v>
      </c>
      <c r="B190" s="458"/>
      <c r="D190" s="459"/>
      <c r="E190" s="70"/>
      <c r="F190" s="70"/>
      <c r="G190" s="1"/>
      <c r="H190" s="1"/>
      <c r="I190" s="460"/>
      <c r="J190" s="461"/>
      <c r="K190" s="345"/>
      <c r="L190" s="70"/>
      <c r="M190" s="70"/>
      <c r="N190" s="70"/>
      <c r="O190" s="70"/>
      <c r="AG190" s="1"/>
      <c r="AH190" s="1"/>
      <c r="AK190" s="1"/>
      <c r="AL190" s="1"/>
      <c r="AM190" s="1"/>
      <c r="AN190" s="1"/>
      <c r="AO190" s="1"/>
      <c r="AP190" s="1"/>
      <c r="AQ190" s="1"/>
    </row>
    <row r="191" customFormat="false" ht="12.75" hidden="false" customHeight="true" outlineLevel="0" collapsed="false">
      <c r="A191" s="457" t="n">
        <v>35175</v>
      </c>
      <c r="B191" s="458"/>
      <c r="D191" s="459"/>
      <c r="E191" s="70"/>
      <c r="F191" s="70"/>
      <c r="G191" s="1"/>
      <c r="H191" s="1"/>
      <c r="I191" s="460"/>
      <c r="J191" s="456"/>
      <c r="K191" s="345"/>
      <c r="L191" s="70"/>
      <c r="M191" s="70"/>
      <c r="N191" s="70"/>
      <c r="O191" s="70"/>
      <c r="AG191" s="1"/>
      <c r="AH191" s="1"/>
      <c r="AK191" s="1"/>
      <c r="AL191" s="1"/>
      <c r="AM191" s="1"/>
      <c r="AN191" s="1"/>
      <c r="AO191" s="1"/>
      <c r="AP191" s="1"/>
      <c r="AQ191" s="1"/>
    </row>
    <row r="192" customFormat="false" ht="12.75" hidden="false" customHeight="true" outlineLevel="0" collapsed="false">
      <c r="A192" s="457" t="n">
        <v>35207</v>
      </c>
      <c r="B192" s="458"/>
      <c r="D192" s="459"/>
      <c r="E192" s="70"/>
      <c r="F192" s="70"/>
      <c r="G192" s="1"/>
      <c r="H192" s="1"/>
      <c r="I192" s="460"/>
      <c r="J192" s="456"/>
      <c r="K192" s="70"/>
      <c r="L192" s="345"/>
      <c r="M192" s="70"/>
      <c r="N192" s="70"/>
      <c r="O192" s="70"/>
      <c r="P192" s="70"/>
      <c r="AH192" s="1"/>
      <c r="AI192" s="1"/>
      <c r="AL192" s="1"/>
      <c r="AM192" s="1"/>
      <c r="AN192" s="1"/>
      <c r="AO192" s="1"/>
      <c r="AP192" s="1"/>
      <c r="AQ192" s="1"/>
    </row>
    <row r="193" customFormat="false" ht="12.75" hidden="false" customHeight="true" outlineLevel="0" collapsed="false">
      <c r="A193" s="457" t="n">
        <v>35239</v>
      </c>
      <c r="B193" s="458"/>
      <c r="D193" s="459"/>
      <c r="E193" s="1"/>
      <c r="F193" s="1"/>
      <c r="G193" s="1"/>
      <c r="H193" s="1"/>
      <c r="I193" s="455"/>
      <c r="J193" s="461"/>
      <c r="K193" s="70"/>
      <c r="L193" s="345"/>
      <c r="M193" s="70"/>
      <c r="N193" s="70"/>
      <c r="O193" s="70"/>
      <c r="P193" s="70"/>
      <c r="AH193" s="1"/>
      <c r="AI193" s="1"/>
      <c r="AL193" s="1"/>
      <c r="AM193" s="1"/>
      <c r="AN193" s="1"/>
      <c r="AO193" s="1"/>
      <c r="AP193" s="1"/>
      <c r="AQ193" s="1"/>
    </row>
    <row r="194" customFormat="false" ht="12.75" hidden="false" customHeight="true" outlineLevel="0" collapsed="false">
      <c r="A194" s="457" t="n">
        <v>35271</v>
      </c>
      <c r="B194" s="458"/>
      <c r="D194" s="459"/>
      <c r="E194" s="70"/>
      <c r="F194" s="70"/>
      <c r="G194" s="1"/>
      <c r="H194" s="1"/>
      <c r="I194" s="460"/>
      <c r="J194" s="461"/>
      <c r="K194" s="70"/>
      <c r="L194" s="345"/>
      <c r="M194" s="70"/>
      <c r="N194" s="70"/>
      <c r="O194" s="70"/>
      <c r="P194" s="70"/>
      <c r="AH194" s="1"/>
      <c r="AI194" s="1"/>
      <c r="AL194" s="1"/>
      <c r="AM194" s="1"/>
      <c r="AN194" s="1"/>
      <c r="AO194" s="1"/>
      <c r="AP194" s="1"/>
      <c r="AQ194" s="1"/>
    </row>
    <row r="195" customFormat="false" ht="12.75" hidden="false" customHeight="true" outlineLevel="0" collapsed="false">
      <c r="A195" s="457" t="n">
        <v>35303</v>
      </c>
      <c r="B195" s="458"/>
      <c r="D195" s="459"/>
      <c r="E195" s="70"/>
      <c r="F195" s="70"/>
      <c r="G195" s="1"/>
      <c r="H195" s="1"/>
      <c r="I195" s="460"/>
      <c r="J195" s="456"/>
      <c r="K195" s="70"/>
      <c r="L195" s="345"/>
      <c r="M195" s="70"/>
      <c r="N195" s="70"/>
      <c r="O195" s="70"/>
      <c r="P195" s="70"/>
      <c r="AH195" s="1"/>
      <c r="AI195" s="1"/>
      <c r="AL195" s="1"/>
      <c r="AM195" s="1"/>
      <c r="AN195" s="1"/>
      <c r="AO195" s="1"/>
      <c r="AP195" s="1"/>
      <c r="AQ195" s="1"/>
    </row>
    <row r="196" customFormat="false" ht="12.75" hidden="false" customHeight="true" outlineLevel="0" collapsed="false">
      <c r="A196" s="457" t="n">
        <v>35335</v>
      </c>
      <c r="B196" s="458"/>
      <c r="D196" s="459"/>
      <c r="E196" s="70"/>
      <c r="F196" s="70"/>
      <c r="G196" s="1"/>
      <c r="H196" s="1"/>
      <c r="I196" s="460"/>
      <c r="J196" s="456"/>
      <c r="AF196" s="70"/>
      <c r="AH196" s="70"/>
      <c r="AI196" s="4"/>
      <c r="AJ196" s="222"/>
      <c r="AK196" s="2"/>
    </row>
    <row r="197" customFormat="false" ht="12.75" hidden="false" customHeight="true" outlineLevel="0" collapsed="false">
      <c r="A197" s="457" t="n">
        <v>35367</v>
      </c>
      <c r="B197" s="458"/>
      <c r="D197" s="459"/>
      <c r="E197" s="70"/>
      <c r="F197" s="70"/>
      <c r="G197" s="1"/>
      <c r="H197" s="1"/>
      <c r="I197" s="460"/>
      <c r="J197" s="456"/>
      <c r="AF197" s="70"/>
      <c r="AH197" s="70"/>
      <c r="AI197" s="4"/>
      <c r="AJ197" s="222"/>
      <c r="AK197" s="2"/>
    </row>
    <row r="198" customFormat="false" ht="12.75" hidden="false" customHeight="true" outlineLevel="0" collapsed="false">
      <c r="A198" s="457" t="n">
        <v>35399</v>
      </c>
      <c r="B198" s="458"/>
      <c r="D198" s="459"/>
      <c r="E198" s="70"/>
      <c r="F198" s="70"/>
      <c r="G198" s="1"/>
      <c r="H198" s="1"/>
      <c r="I198" s="460"/>
      <c r="J198" s="456"/>
      <c r="AF198" s="70"/>
      <c r="AH198" s="70"/>
      <c r="AI198" s="4"/>
      <c r="AJ198" s="222"/>
      <c r="AK198" s="2"/>
    </row>
    <row r="199" customFormat="false" ht="12.75" hidden="false" customHeight="true" outlineLevel="0" collapsed="false">
      <c r="A199" s="457" t="n">
        <v>35430</v>
      </c>
      <c r="B199" s="458"/>
      <c r="D199" s="459"/>
      <c r="E199" s="70"/>
      <c r="F199" s="70"/>
      <c r="G199" s="1"/>
      <c r="H199" s="1"/>
      <c r="I199" s="460"/>
      <c r="J199" s="456"/>
      <c r="AI199" s="1"/>
      <c r="AJ199" s="222"/>
      <c r="AK199" s="2"/>
    </row>
    <row r="200" customFormat="false" ht="12.75" hidden="false" customHeight="true" outlineLevel="0" collapsed="false">
      <c r="A200" s="457" t="n">
        <v>35431</v>
      </c>
      <c r="B200" s="458"/>
      <c r="D200" s="459"/>
      <c r="E200" s="70"/>
      <c r="F200" s="70"/>
      <c r="G200" s="1"/>
      <c r="H200" s="1"/>
      <c r="I200" s="460"/>
      <c r="J200" s="456"/>
      <c r="AG200" s="1"/>
      <c r="AH200" s="9"/>
      <c r="AI200" s="9"/>
      <c r="AJ200" s="1"/>
      <c r="AK200" s="1"/>
    </row>
    <row r="201" customFormat="false" ht="12.75" hidden="false" customHeight="true" outlineLevel="0" collapsed="false">
      <c r="A201" s="457" t="n">
        <v>35462</v>
      </c>
      <c r="B201" s="458"/>
      <c r="D201" s="459"/>
      <c r="E201" s="70"/>
      <c r="F201" s="70"/>
      <c r="G201" s="1"/>
      <c r="H201" s="1"/>
      <c r="I201" s="460"/>
      <c r="J201" s="456"/>
      <c r="K201" s="1"/>
      <c r="L201" s="1"/>
      <c r="M201" s="1"/>
      <c r="N201" s="1"/>
    </row>
    <row r="202" customFormat="false" ht="12.75" hidden="false" customHeight="true" outlineLevel="0" collapsed="false">
      <c r="A202" s="457" t="n">
        <v>35490</v>
      </c>
      <c r="B202" s="458"/>
      <c r="D202" s="459"/>
      <c r="E202" s="70"/>
      <c r="F202" s="70"/>
      <c r="G202" s="1"/>
      <c r="H202" s="1"/>
      <c r="I202" s="460"/>
      <c r="J202" s="456"/>
      <c r="K202" s="1"/>
      <c r="L202" s="1"/>
      <c r="M202" s="1"/>
      <c r="N202" s="1"/>
    </row>
    <row r="203" customFormat="false" ht="12.75" hidden="false" customHeight="true" outlineLevel="0" collapsed="false">
      <c r="A203" s="457" t="n">
        <v>35521</v>
      </c>
      <c r="B203" s="462" t="n">
        <f aca="false">E87+E88</f>
        <v>0</v>
      </c>
      <c r="D203" s="459"/>
      <c r="E203" s="70"/>
      <c r="F203" s="70"/>
      <c r="G203" s="1"/>
      <c r="H203" s="1"/>
      <c r="I203" s="460"/>
      <c r="J203" s="456"/>
      <c r="K203" s="1"/>
      <c r="L203" s="1"/>
      <c r="M203" s="1"/>
      <c r="N203" s="1"/>
    </row>
    <row r="204" customFormat="false" ht="12.75" hidden="false" customHeight="true" outlineLevel="0" collapsed="false">
      <c r="A204" s="457" t="n">
        <v>35551</v>
      </c>
      <c r="B204" s="462"/>
      <c r="D204" s="459"/>
      <c r="E204" s="70"/>
      <c r="F204" s="70"/>
      <c r="G204" s="1"/>
      <c r="H204" s="1"/>
      <c r="I204" s="460"/>
      <c r="J204" s="456"/>
      <c r="K204" s="1"/>
      <c r="L204" s="1"/>
      <c r="M204" s="1"/>
      <c r="N204" s="1"/>
    </row>
    <row r="205" customFormat="false" ht="12.75" hidden="false" customHeight="true" outlineLevel="0" collapsed="false">
      <c r="A205" s="457" t="n">
        <v>35582</v>
      </c>
      <c r="B205" s="462"/>
      <c r="D205" s="459"/>
      <c r="E205" s="70"/>
      <c r="F205" s="70"/>
      <c r="G205" s="1"/>
      <c r="H205" s="1"/>
      <c r="I205" s="460"/>
      <c r="J205" s="456"/>
      <c r="K205" s="1"/>
      <c r="L205" s="1"/>
      <c r="M205" s="1"/>
      <c r="N205" s="1"/>
    </row>
    <row r="206" customFormat="false" ht="12.75" hidden="false" customHeight="true" outlineLevel="0" collapsed="false">
      <c r="A206" s="457" t="n">
        <v>35612</v>
      </c>
      <c r="B206" s="462"/>
      <c r="D206" s="459"/>
      <c r="E206" s="70"/>
      <c r="F206" s="70"/>
      <c r="G206" s="1"/>
      <c r="H206" s="1"/>
      <c r="I206" s="460"/>
      <c r="J206" s="456"/>
      <c r="K206" s="1"/>
      <c r="L206" s="1"/>
      <c r="M206" s="1"/>
      <c r="N206" s="1"/>
    </row>
    <row r="207" customFormat="false" ht="12.75" hidden="false" customHeight="true" outlineLevel="0" collapsed="false">
      <c r="A207" s="457" t="n">
        <v>35643</v>
      </c>
      <c r="B207" s="462"/>
      <c r="D207" s="459"/>
      <c r="E207" s="70"/>
      <c r="F207" s="70"/>
      <c r="G207" s="1"/>
      <c r="H207" s="1"/>
      <c r="I207" s="460"/>
      <c r="J207" s="456"/>
      <c r="K207" s="1"/>
      <c r="L207" s="1"/>
      <c r="M207" s="1"/>
      <c r="N207" s="1"/>
    </row>
    <row r="208" customFormat="false" ht="12.75" hidden="false" customHeight="true" outlineLevel="0" collapsed="false">
      <c r="A208" s="457" t="n">
        <v>35674</v>
      </c>
      <c r="B208" s="462"/>
      <c r="D208" s="459"/>
      <c r="E208" s="70"/>
      <c r="F208" s="70"/>
      <c r="G208" s="1"/>
      <c r="H208" s="1"/>
      <c r="I208" s="460"/>
      <c r="J208" s="456"/>
      <c r="K208" s="1"/>
      <c r="L208" s="1"/>
      <c r="M208" s="1"/>
      <c r="N208" s="1"/>
    </row>
    <row r="209" customFormat="false" ht="12.75" hidden="false" customHeight="true" outlineLevel="0" collapsed="false">
      <c r="A209" s="457" t="n">
        <v>35704</v>
      </c>
      <c r="B209" s="462"/>
      <c r="D209" s="459"/>
      <c r="E209" s="70"/>
      <c r="F209" s="70"/>
      <c r="G209" s="1"/>
      <c r="H209" s="1"/>
      <c r="I209" s="460"/>
      <c r="J209" s="456"/>
      <c r="K209" s="1"/>
      <c r="L209" s="1"/>
      <c r="M209" s="1"/>
      <c r="N209" s="1"/>
    </row>
    <row r="210" customFormat="false" ht="12.75" hidden="false" customHeight="true" outlineLevel="0" collapsed="false">
      <c r="A210" s="457" t="n">
        <v>35735</v>
      </c>
      <c r="B210" s="462"/>
      <c r="D210" s="459"/>
      <c r="E210" s="70"/>
      <c r="F210" s="70"/>
      <c r="G210" s="1"/>
      <c r="H210" s="1"/>
      <c r="I210" s="460"/>
      <c r="J210" s="456"/>
      <c r="K210" s="1"/>
      <c r="L210" s="1"/>
      <c r="M210" s="1"/>
      <c r="N210" s="1"/>
    </row>
    <row r="211" customFormat="false" ht="12.75" hidden="false" customHeight="true" outlineLevel="0" collapsed="false">
      <c r="A211" s="457" t="n">
        <v>35765</v>
      </c>
      <c r="B211" s="462"/>
      <c r="D211" s="459"/>
      <c r="E211" s="70"/>
      <c r="F211" s="70"/>
      <c r="G211" s="1"/>
      <c r="H211" s="1"/>
      <c r="I211" s="460"/>
      <c r="J211" s="456"/>
      <c r="K211" s="1"/>
      <c r="L211" s="1"/>
      <c r="M211" s="1"/>
      <c r="N211" s="1"/>
    </row>
    <row r="212" customFormat="false" ht="12.75" hidden="false" customHeight="true" outlineLevel="0" collapsed="false">
      <c r="A212" s="457" t="n">
        <v>35796</v>
      </c>
      <c r="B212" s="456"/>
      <c r="D212" s="459"/>
      <c r="E212" s="70"/>
      <c r="F212" s="70"/>
      <c r="G212" s="1"/>
      <c r="H212" s="1"/>
      <c r="I212" s="460"/>
      <c r="J212" s="456"/>
      <c r="K212" s="1"/>
      <c r="L212" s="1"/>
      <c r="M212" s="1"/>
      <c r="N212" s="1"/>
    </row>
    <row r="213" customFormat="false" ht="12.75" hidden="false" customHeight="true" outlineLevel="0" collapsed="false">
      <c r="A213" s="457" t="n">
        <v>35827</v>
      </c>
      <c r="B213" s="456" t="n">
        <f aca="false">E87+E88+E99</f>
        <v>0</v>
      </c>
      <c r="D213" s="459"/>
      <c r="E213" s="70"/>
      <c r="F213" s="70"/>
      <c r="G213" s="1"/>
      <c r="H213" s="1"/>
      <c r="I213" s="460"/>
      <c r="J213" s="456"/>
      <c r="K213" s="1"/>
      <c r="L213" s="1"/>
      <c r="M213" s="1"/>
      <c r="N213" s="1"/>
    </row>
    <row r="214" customFormat="false" ht="12.75" hidden="false" customHeight="true" outlineLevel="0" collapsed="false">
      <c r="A214" s="457" t="n">
        <v>35855</v>
      </c>
      <c r="B214" s="456"/>
      <c r="D214" s="459"/>
      <c r="E214" s="70"/>
      <c r="F214" s="70"/>
      <c r="G214" s="1"/>
      <c r="H214" s="1"/>
      <c r="I214" s="460"/>
      <c r="J214" s="456"/>
      <c r="K214" s="1"/>
      <c r="L214" s="1"/>
      <c r="M214" s="1"/>
      <c r="N214" s="1"/>
    </row>
    <row r="215" customFormat="false" ht="12.75" hidden="false" customHeight="true" outlineLevel="0" collapsed="false">
      <c r="A215" s="457" t="n">
        <v>35886</v>
      </c>
      <c r="B215" s="456"/>
      <c r="D215" s="459"/>
      <c r="E215" s="70"/>
      <c r="F215" s="70"/>
      <c r="G215" s="1"/>
      <c r="H215" s="1"/>
      <c r="I215" s="460"/>
      <c r="J215" s="456"/>
      <c r="K215" s="1"/>
      <c r="L215" s="1"/>
      <c r="M215" s="1"/>
      <c r="N215" s="1"/>
    </row>
    <row r="216" customFormat="false" ht="12.75" hidden="false" customHeight="true" outlineLevel="0" collapsed="false">
      <c r="A216" s="457" t="n">
        <v>35916</v>
      </c>
      <c r="B216" s="456"/>
      <c r="D216" s="459"/>
      <c r="E216" s="70"/>
      <c r="F216" s="70"/>
      <c r="G216" s="1"/>
      <c r="H216" s="1"/>
      <c r="I216" s="460"/>
      <c r="J216" s="456"/>
      <c r="K216" s="1"/>
      <c r="L216" s="1"/>
      <c r="M216" s="1"/>
      <c r="N216" s="1"/>
    </row>
    <row r="217" customFormat="false" ht="12.75" hidden="false" customHeight="true" outlineLevel="0" collapsed="false">
      <c r="A217" s="457" t="n">
        <v>35947</v>
      </c>
      <c r="B217" s="456"/>
      <c r="D217" s="459"/>
      <c r="E217" s="70"/>
      <c r="F217" s="70"/>
      <c r="G217" s="1"/>
      <c r="H217" s="1"/>
      <c r="I217" s="460"/>
      <c r="J217" s="456"/>
      <c r="K217" s="1"/>
      <c r="L217" s="1"/>
      <c r="M217" s="1"/>
      <c r="N217" s="1"/>
    </row>
    <row r="218" customFormat="false" ht="12.75" hidden="false" customHeight="true" outlineLevel="0" collapsed="false">
      <c r="A218" s="457"/>
      <c r="B218" s="456"/>
      <c r="D218" s="459"/>
      <c r="E218" s="70"/>
      <c r="F218" s="70"/>
      <c r="G218" s="1"/>
      <c r="H218" s="1"/>
      <c r="I218" s="460"/>
      <c r="J218" s="456"/>
      <c r="K218" s="1"/>
      <c r="L218" s="1"/>
      <c r="M218" s="1"/>
      <c r="N218" s="1"/>
    </row>
    <row r="219" customFormat="false" ht="12.75" hidden="false" customHeight="true" outlineLevel="0" collapsed="false">
      <c r="A219" s="457"/>
      <c r="B219" s="463"/>
      <c r="D219" s="459"/>
      <c r="E219" s="70"/>
      <c r="F219" s="70"/>
      <c r="G219" s="1"/>
      <c r="H219" s="1"/>
      <c r="I219" s="460"/>
      <c r="J219" s="463"/>
      <c r="K219" s="1"/>
      <c r="L219" s="1"/>
      <c r="M219" s="1"/>
      <c r="N219" s="1"/>
    </row>
    <row r="220" customFormat="false" ht="12.75" hidden="false" customHeight="true" outlineLevel="0" collapsed="false">
      <c r="A220" s="464" t="s">
        <v>76</v>
      </c>
      <c r="B220" s="465" t="n">
        <f aca="false">SUM(B187:B219)</f>
        <v>0</v>
      </c>
      <c r="D220" s="466"/>
      <c r="E220" s="70"/>
      <c r="F220" s="70"/>
      <c r="G220" s="1"/>
      <c r="H220" s="1"/>
      <c r="I220" s="467" t="s">
        <v>268</v>
      </c>
      <c r="J220" s="465" t="n">
        <f aca="false">SUM(J187:J219)</f>
        <v>0</v>
      </c>
      <c r="K220" s="1"/>
      <c r="L220" s="1"/>
      <c r="M220" s="1"/>
      <c r="N220" s="1"/>
    </row>
    <row r="221" customFormat="false" ht="12.75" hidden="false" customHeight="true" outlineLevel="0" collapsed="false">
      <c r="A221" s="468"/>
      <c r="B221" s="434"/>
      <c r="D221" s="469"/>
      <c r="E221" s="432"/>
      <c r="F221" s="432"/>
      <c r="G221" s="432"/>
      <c r="H221" s="432"/>
      <c r="I221" s="432"/>
      <c r="J221" s="434"/>
      <c r="K221" s="1"/>
      <c r="L221" s="1"/>
      <c r="M221" s="1"/>
      <c r="N221" s="1"/>
    </row>
    <row r="222" customFormat="false" ht="12.75" hidden="false" customHeight="true" outlineLevel="0" collapsed="false">
      <c r="A222" s="70"/>
      <c r="B222" s="70"/>
      <c r="D222" s="176"/>
      <c r="E222" s="70"/>
      <c r="F222" s="70"/>
      <c r="G222" s="70"/>
      <c r="H222" s="70"/>
      <c r="I222" s="70"/>
      <c r="J222" s="70"/>
      <c r="K222" s="1"/>
      <c r="L222" s="1"/>
      <c r="M222" s="1"/>
      <c r="N222" s="1"/>
    </row>
    <row r="223" customFormat="false" ht="12.75" hidden="false" customHeight="true" outlineLevel="0" collapsed="false">
      <c r="A223" s="70"/>
      <c r="B223" s="70"/>
      <c r="D223" s="176"/>
      <c r="E223" s="70"/>
      <c r="F223" s="70"/>
      <c r="G223" s="70"/>
      <c r="H223" s="70"/>
      <c r="I223" s="70"/>
      <c r="J223" s="70"/>
      <c r="K223" s="1"/>
      <c r="L223" s="1"/>
      <c r="M223" s="1"/>
      <c r="N223" s="1"/>
    </row>
    <row r="224" customFormat="false" ht="12.75" hidden="false" customHeight="true" outlineLevel="0" collapsed="false">
      <c r="A224" s="1"/>
      <c r="B224" s="1"/>
      <c r="C224" s="1"/>
      <c r="D224" s="1"/>
      <c r="E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</row>
    <row r="225" customFormat="false" ht="12.75" hidden="false" customHeight="true" outlineLevel="0" collapsed="false">
      <c r="A225" s="470" t="s">
        <v>269</v>
      </c>
      <c r="B225" s="471"/>
      <c r="C225" s="471"/>
      <c r="D225" s="471"/>
      <c r="E225" s="471"/>
      <c r="F225" s="471"/>
      <c r="G225" s="471"/>
      <c r="H225" s="471"/>
      <c r="I225" s="471"/>
      <c r="J225" s="471"/>
      <c r="K225" s="471"/>
      <c r="L225" s="471"/>
      <c r="M225" s="472"/>
      <c r="N225" s="70"/>
      <c r="P225" s="1"/>
      <c r="Q225" s="1"/>
      <c r="R225" s="1"/>
      <c r="S225" s="1"/>
    </row>
    <row r="226" customFormat="false" ht="12.75" hidden="false" customHeight="true" outlineLevel="0" collapsed="false">
      <c r="A226" s="473" t="s">
        <v>265</v>
      </c>
      <c r="B226" s="474" t="s">
        <v>270</v>
      </c>
      <c r="C226" s="475" t="s">
        <v>271</v>
      </c>
      <c r="D226" s="476" t="s">
        <v>266</v>
      </c>
      <c r="E226" s="476"/>
      <c r="F226" s="476"/>
      <c r="G226" s="476"/>
      <c r="H226" s="476"/>
      <c r="I226" s="476"/>
      <c r="J226" s="476"/>
      <c r="K226" s="476"/>
      <c r="L226" s="476"/>
      <c r="M226" s="477" t="s">
        <v>264</v>
      </c>
      <c r="N226" s="1"/>
      <c r="P226" s="1"/>
      <c r="Q226" s="1"/>
      <c r="R226" s="1"/>
      <c r="S226" s="1"/>
    </row>
    <row r="227" customFormat="false" ht="12.75" hidden="false" customHeight="true" outlineLevel="0" collapsed="false">
      <c r="A227" s="478"/>
      <c r="B227" s="479"/>
      <c r="C227" s="460"/>
      <c r="D227" s="70"/>
      <c r="E227" s="70"/>
      <c r="F227" s="70"/>
      <c r="G227" s="70"/>
      <c r="H227" s="70"/>
      <c r="I227" s="70"/>
      <c r="J227" s="70"/>
      <c r="K227" s="70"/>
      <c r="L227" s="70"/>
      <c r="M227" s="480"/>
      <c r="N227" s="1"/>
      <c r="P227" s="1"/>
      <c r="Q227" s="1"/>
      <c r="R227" s="1"/>
      <c r="S227" s="1"/>
    </row>
    <row r="228" customFormat="false" ht="12.75" hidden="false" customHeight="true" outlineLevel="0" collapsed="false">
      <c r="A228" s="478"/>
      <c r="B228" s="479"/>
      <c r="C228" s="460"/>
      <c r="D228" s="70"/>
      <c r="E228" s="70"/>
      <c r="F228" s="70"/>
      <c r="G228" s="70"/>
      <c r="H228" s="70"/>
      <c r="I228" s="70"/>
      <c r="J228" s="70"/>
      <c r="K228" s="70"/>
      <c r="L228" s="70"/>
      <c r="M228" s="480"/>
      <c r="N228" s="1"/>
      <c r="P228" s="1"/>
      <c r="Q228" s="1"/>
      <c r="R228" s="1"/>
      <c r="S228" s="1"/>
    </row>
    <row r="229" customFormat="false" ht="12.75" hidden="false" customHeight="true" outlineLevel="0" collapsed="false">
      <c r="A229" s="478"/>
      <c r="B229" s="479"/>
      <c r="C229" s="460"/>
      <c r="D229" s="70"/>
      <c r="E229" s="70"/>
      <c r="F229" s="70"/>
      <c r="G229" s="70"/>
      <c r="H229" s="70"/>
      <c r="I229" s="70"/>
      <c r="J229" s="70"/>
      <c r="K229" s="70"/>
      <c r="L229" s="70"/>
      <c r="M229" s="480"/>
      <c r="N229" s="1"/>
      <c r="P229" s="1"/>
      <c r="Q229" s="1"/>
      <c r="R229" s="1"/>
      <c r="S229" s="1"/>
    </row>
    <row r="230" customFormat="false" ht="12.75" hidden="false" customHeight="true" outlineLevel="0" collapsed="false">
      <c r="A230" s="478"/>
      <c r="B230" s="479"/>
      <c r="C230" s="460"/>
      <c r="D230" s="70"/>
      <c r="E230" s="70"/>
      <c r="F230" s="70"/>
      <c r="G230" s="70"/>
      <c r="H230" s="70"/>
      <c r="I230" s="70"/>
      <c r="J230" s="70"/>
      <c r="K230" s="70"/>
      <c r="L230" s="70"/>
      <c r="M230" s="480"/>
      <c r="N230" s="1"/>
      <c r="P230" s="1"/>
      <c r="Q230" s="1"/>
      <c r="R230" s="1"/>
      <c r="S230" s="1"/>
    </row>
    <row r="231" customFormat="false" ht="12.75" hidden="false" customHeight="true" outlineLevel="0" collapsed="false">
      <c r="A231" s="478"/>
      <c r="B231" s="479"/>
      <c r="C231" s="460"/>
      <c r="D231" s="70"/>
      <c r="E231" s="70"/>
      <c r="F231" s="70"/>
      <c r="G231" s="70"/>
      <c r="H231" s="70"/>
      <c r="I231" s="70"/>
      <c r="J231" s="70"/>
      <c r="K231" s="70"/>
      <c r="L231" s="70"/>
      <c r="M231" s="480"/>
      <c r="N231" s="1"/>
      <c r="P231" s="1"/>
      <c r="Q231" s="1"/>
      <c r="R231" s="1"/>
      <c r="S231" s="1"/>
    </row>
    <row r="232" customFormat="false" ht="12.75" hidden="false" customHeight="true" outlineLevel="0" collapsed="false">
      <c r="A232" s="478"/>
      <c r="B232" s="479"/>
      <c r="C232" s="460"/>
      <c r="D232" s="70"/>
      <c r="E232" s="70"/>
      <c r="F232" s="70"/>
      <c r="G232" s="70"/>
      <c r="H232" s="70"/>
      <c r="I232" s="70"/>
      <c r="J232" s="70"/>
      <c r="K232" s="70"/>
      <c r="L232" s="70"/>
      <c r="M232" s="480"/>
      <c r="N232" s="1"/>
    </row>
    <row r="233" customFormat="false" ht="12.75" hidden="false" customHeight="true" outlineLevel="0" collapsed="false">
      <c r="A233" s="478"/>
      <c r="B233" s="479"/>
      <c r="C233" s="460"/>
      <c r="D233" s="70"/>
      <c r="E233" s="70"/>
      <c r="F233" s="70"/>
      <c r="G233" s="70"/>
      <c r="H233" s="70"/>
      <c r="I233" s="70"/>
      <c r="J233" s="70"/>
      <c r="K233" s="70"/>
      <c r="L233" s="70"/>
      <c r="M233" s="480"/>
      <c r="N233" s="1"/>
    </row>
    <row r="234" customFormat="false" ht="12.75" hidden="false" customHeight="true" outlineLevel="0" collapsed="false">
      <c r="A234" s="478"/>
      <c r="B234" s="479"/>
      <c r="C234" s="460"/>
      <c r="D234" s="70"/>
      <c r="E234" s="70"/>
      <c r="F234" s="70"/>
      <c r="G234" s="70"/>
      <c r="H234" s="70"/>
      <c r="I234" s="70"/>
      <c r="J234" s="70"/>
      <c r="K234" s="70"/>
      <c r="L234" s="70"/>
      <c r="M234" s="480"/>
      <c r="N234" s="1"/>
    </row>
    <row r="235" customFormat="false" ht="12.75" hidden="false" customHeight="true" outlineLevel="0" collapsed="false">
      <c r="A235" s="478"/>
      <c r="B235" s="479"/>
      <c r="C235" s="460"/>
      <c r="D235" s="70"/>
      <c r="E235" s="70"/>
      <c r="F235" s="70"/>
      <c r="G235" s="70"/>
      <c r="H235" s="70"/>
      <c r="I235" s="70"/>
      <c r="J235" s="70"/>
      <c r="K235" s="70"/>
      <c r="L235" s="70"/>
      <c r="M235" s="480"/>
      <c r="N235" s="1"/>
    </row>
    <row r="236" customFormat="false" ht="12.75" hidden="false" customHeight="true" outlineLevel="0" collapsed="false">
      <c r="A236" s="478"/>
      <c r="B236" s="479"/>
      <c r="C236" s="460"/>
      <c r="D236" s="70"/>
      <c r="E236" s="70"/>
      <c r="F236" s="70"/>
      <c r="G236" s="70"/>
      <c r="H236" s="70"/>
      <c r="I236" s="70"/>
      <c r="J236" s="70"/>
      <c r="K236" s="70"/>
      <c r="L236" s="70"/>
      <c r="M236" s="480"/>
      <c r="N236" s="1"/>
    </row>
    <row r="237" customFormat="false" ht="12.75" hidden="false" customHeight="true" outlineLevel="0" collapsed="false">
      <c r="A237" s="478"/>
      <c r="B237" s="479"/>
      <c r="C237" s="460"/>
      <c r="D237" s="70"/>
      <c r="E237" s="70"/>
      <c r="F237" s="70"/>
      <c r="G237" s="70"/>
      <c r="H237" s="70"/>
      <c r="I237" s="70"/>
      <c r="J237" s="70"/>
      <c r="K237" s="70"/>
      <c r="L237" s="70"/>
      <c r="M237" s="480"/>
      <c r="N237" s="1"/>
    </row>
    <row r="238" customFormat="false" ht="12.75" hidden="false" customHeight="true" outlineLevel="0" collapsed="false">
      <c r="A238" s="478"/>
      <c r="B238" s="479"/>
      <c r="C238" s="460"/>
      <c r="D238" s="70"/>
      <c r="E238" s="70"/>
      <c r="F238" s="70"/>
      <c r="G238" s="70"/>
      <c r="H238" s="70"/>
      <c r="I238" s="70"/>
      <c r="J238" s="70"/>
      <c r="K238" s="70"/>
      <c r="L238" s="70"/>
      <c r="M238" s="480"/>
      <c r="N238" s="1"/>
    </row>
    <row r="239" customFormat="false" ht="12.75" hidden="false" customHeight="true" outlineLevel="0" collapsed="false">
      <c r="A239" s="478"/>
      <c r="B239" s="479"/>
      <c r="C239" s="460"/>
      <c r="D239" s="70"/>
      <c r="E239" s="70"/>
      <c r="F239" s="70"/>
      <c r="G239" s="70"/>
      <c r="H239" s="70"/>
      <c r="I239" s="70"/>
      <c r="J239" s="70"/>
      <c r="K239" s="70"/>
      <c r="L239" s="70"/>
      <c r="M239" s="480"/>
      <c r="N239" s="1"/>
    </row>
    <row r="240" customFormat="false" ht="12.75" hidden="false" customHeight="true" outlineLevel="0" collapsed="false">
      <c r="A240" s="478"/>
      <c r="B240" s="479"/>
      <c r="C240" s="460"/>
      <c r="D240" s="70"/>
      <c r="E240" s="70"/>
      <c r="F240" s="70"/>
      <c r="G240" s="70"/>
      <c r="H240" s="70"/>
      <c r="I240" s="70"/>
      <c r="J240" s="70"/>
      <c r="K240" s="70"/>
      <c r="L240" s="70"/>
      <c r="M240" s="480"/>
      <c r="N240" s="1"/>
    </row>
    <row r="241" customFormat="false" ht="12.75" hidden="false" customHeight="true" outlineLevel="0" collapsed="false">
      <c r="A241" s="478"/>
      <c r="B241" s="481"/>
      <c r="C241" s="460"/>
      <c r="D241" s="70"/>
      <c r="E241" s="70"/>
      <c r="F241" s="70"/>
      <c r="G241" s="70"/>
      <c r="H241" s="70"/>
      <c r="I241" s="70"/>
      <c r="J241" s="70"/>
      <c r="K241" s="70"/>
      <c r="L241" s="70"/>
      <c r="M241" s="480"/>
      <c r="N241" s="1"/>
    </row>
    <row r="242" customFormat="false" ht="12.75" hidden="false" customHeight="true" outlineLevel="0" collapsed="false">
      <c r="A242" s="478"/>
      <c r="B242" s="481"/>
      <c r="C242" s="460"/>
      <c r="D242" s="70"/>
      <c r="E242" s="70"/>
      <c r="F242" s="70"/>
      <c r="G242" s="70"/>
      <c r="H242" s="70"/>
      <c r="I242" s="70"/>
      <c r="J242" s="70"/>
      <c r="K242" s="70"/>
      <c r="L242" s="70"/>
      <c r="M242" s="480"/>
      <c r="N242" s="1"/>
    </row>
    <row r="243" customFormat="false" ht="12.75" hidden="false" customHeight="true" outlineLevel="0" collapsed="false">
      <c r="A243" s="478"/>
      <c r="B243" s="481"/>
      <c r="C243" s="460"/>
      <c r="D243" s="70"/>
      <c r="E243" s="70"/>
      <c r="F243" s="70"/>
      <c r="G243" s="70"/>
      <c r="H243" s="70"/>
      <c r="I243" s="70"/>
      <c r="J243" s="70"/>
      <c r="K243" s="70"/>
      <c r="L243" s="70"/>
      <c r="M243" s="480"/>
      <c r="N243" s="1"/>
    </row>
    <row r="244" customFormat="false" ht="12.75" hidden="false" customHeight="true" outlineLevel="0" collapsed="false">
      <c r="A244" s="478"/>
      <c r="B244" s="482"/>
      <c r="C244" s="460"/>
      <c r="D244" s="70"/>
      <c r="E244" s="70"/>
      <c r="F244" s="70"/>
      <c r="G244" s="70"/>
      <c r="H244" s="70"/>
      <c r="I244" s="70"/>
      <c r="J244" s="70"/>
      <c r="K244" s="70"/>
      <c r="L244" s="70"/>
      <c r="M244" s="480"/>
      <c r="N244" s="1"/>
    </row>
    <row r="245" customFormat="false" ht="12.75" hidden="false" customHeight="true" outlineLevel="0" collapsed="false">
      <c r="A245" s="478"/>
      <c r="B245" s="482"/>
      <c r="C245" s="460"/>
      <c r="D245" s="70"/>
      <c r="E245" s="70"/>
      <c r="F245" s="70"/>
      <c r="G245" s="70"/>
      <c r="H245" s="70"/>
      <c r="I245" s="70"/>
      <c r="J245" s="70"/>
      <c r="K245" s="70"/>
      <c r="L245" s="70"/>
      <c r="M245" s="480"/>
      <c r="N245" s="1"/>
    </row>
    <row r="246" customFormat="false" ht="12.75" hidden="false" customHeight="true" outlineLevel="0" collapsed="false">
      <c r="A246" s="478"/>
      <c r="B246" s="482"/>
      <c r="C246" s="460"/>
      <c r="D246" s="70"/>
      <c r="E246" s="70"/>
      <c r="F246" s="70"/>
      <c r="G246" s="70"/>
      <c r="H246" s="70"/>
      <c r="I246" s="70"/>
      <c r="J246" s="70"/>
      <c r="K246" s="70"/>
      <c r="L246" s="70"/>
      <c r="M246" s="480"/>
      <c r="N246" s="1"/>
    </row>
    <row r="247" customFormat="false" ht="12.75" hidden="false" customHeight="true" outlineLevel="0" collapsed="false">
      <c r="A247" s="478"/>
      <c r="B247" s="482"/>
      <c r="C247" s="460"/>
      <c r="D247" s="70"/>
      <c r="E247" s="70"/>
      <c r="F247" s="70"/>
      <c r="G247" s="70"/>
      <c r="H247" s="70"/>
      <c r="I247" s="70"/>
      <c r="J247" s="70"/>
      <c r="K247" s="70"/>
      <c r="L247" s="70"/>
      <c r="M247" s="480"/>
      <c r="N247" s="1"/>
    </row>
    <row r="248" customFormat="false" ht="12.75" hidden="false" customHeight="true" outlineLevel="0" collapsed="false">
      <c r="A248" s="478"/>
      <c r="B248" s="482"/>
      <c r="C248" s="460"/>
      <c r="D248" s="70"/>
      <c r="E248" s="70"/>
      <c r="F248" s="70"/>
      <c r="G248" s="70"/>
      <c r="H248" s="70"/>
      <c r="I248" s="70"/>
      <c r="J248" s="70"/>
      <c r="K248" s="70"/>
      <c r="L248" s="70"/>
      <c r="M248" s="480"/>
      <c r="N248" s="1"/>
    </row>
    <row r="249" customFormat="false" ht="12.75" hidden="false" customHeight="true" outlineLevel="0" collapsed="false">
      <c r="A249" s="478"/>
      <c r="B249" s="482"/>
      <c r="C249" s="460"/>
      <c r="D249" s="70"/>
      <c r="E249" s="70"/>
      <c r="F249" s="70"/>
      <c r="G249" s="70"/>
      <c r="H249" s="70"/>
      <c r="I249" s="70"/>
      <c r="J249" s="70"/>
      <c r="K249" s="70"/>
      <c r="L249" s="70"/>
      <c r="M249" s="480"/>
      <c r="N249" s="1"/>
    </row>
    <row r="250" customFormat="false" ht="12.75" hidden="false" customHeight="true" outlineLevel="0" collapsed="false">
      <c r="A250" s="478"/>
      <c r="B250" s="483"/>
      <c r="C250" s="460"/>
      <c r="D250" s="70"/>
      <c r="E250" s="70"/>
      <c r="F250" s="70"/>
      <c r="G250" s="70"/>
      <c r="H250" s="70"/>
      <c r="I250" s="70"/>
      <c r="J250" s="70"/>
      <c r="K250" s="70"/>
      <c r="L250" s="467" t="s">
        <v>272</v>
      </c>
      <c r="M250" s="484" t="n">
        <f aca="false">SUM(M227:M249)</f>
        <v>0</v>
      </c>
      <c r="N250" s="1"/>
    </row>
    <row r="251" customFormat="false" ht="12.75" hidden="false" customHeight="true" outlineLevel="0" collapsed="false">
      <c r="A251" s="430"/>
      <c r="B251" s="432"/>
      <c r="C251" s="432"/>
      <c r="D251" s="432"/>
      <c r="E251" s="432"/>
      <c r="F251" s="432"/>
      <c r="G251" s="432"/>
      <c r="H251" s="432"/>
      <c r="I251" s="432"/>
      <c r="J251" s="432"/>
      <c r="K251" s="432"/>
      <c r="L251" s="432"/>
      <c r="M251" s="434"/>
      <c r="N251" s="1"/>
    </row>
    <row r="252" customFormat="false" ht="12.75" hidden="false" customHeight="true" outlineLevel="0" collapsed="false"/>
    <row r="253" customFormat="false" ht="12.75" hidden="false" customHeight="true" outlineLevel="0" collapsed="false"/>
    <row r="254" customFormat="false" ht="12.75" hidden="false" customHeight="true" outlineLevel="0" collapsed="false">
      <c r="D254" s="1"/>
      <c r="E254" s="1"/>
      <c r="F254" s="1"/>
      <c r="G254" s="213"/>
      <c r="H254" s="213"/>
    </row>
    <row r="255" customFormat="false" ht="12.75" hidden="false" customHeight="true" outlineLevel="0" collapsed="false">
      <c r="A255" s="485" t="s">
        <v>273</v>
      </c>
      <c r="B255" s="486"/>
      <c r="C255" s="486"/>
      <c r="D255" s="486"/>
      <c r="E255" s="486"/>
      <c r="F255" s="487"/>
      <c r="G255" s="213"/>
      <c r="H255" s="213"/>
      <c r="I255" s="213"/>
      <c r="J255" s="213"/>
      <c r="K255" s="213"/>
      <c r="L255" s="213"/>
      <c r="M255" s="213"/>
      <c r="N255" s="213"/>
      <c r="O255" s="213"/>
    </row>
    <row r="256" customFormat="false" ht="12.75" hidden="false" customHeight="true" outlineLevel="0" collapsed="false">
      <c r="A256" s="488" t="s">
        <v>274</v>
      </c>
      <c r="B256" s="489" t="s">
        <v>265</v>
      </c>
      <c r="C256" s="490" t="s">
        <v>270</v>
      </c>
      <c r="D256" s="491" t="s">
        <v>271</v>
      </c>
      <c r="E256" s="491"/>
      <c r="F256" s="492" t="s">
        <v>264</v>
      </c>
      <c r="G256" s="493"/>
      <c r="H256" s="493"/>
      <c r="I256" s="213"/>
      <c r="J256" s="213"/>
      <c r="K256" s="213"/>
      <c r="L256" s="213"/>
      <c r="M256" s="213"/>
      <c r="N256" s="213"/>
      <c r="O256" s="213"/>
    </row>
    <row r="257" customFormat="false" ht="12.75" hidden="false" customHeight="true" outlineLevel="0" collapsed="false">
      <c r="A257" s="494"/>
      <c r="B257" s="165"/>
      <c r="C257" s="495"/>
      <c r="D257" s="70"/>
      <c r="E257" s="496"/>
      <c r="F257" s="497"/>
      <c r="G257" s="493"/>
      <c r="H257" s="493"/>
      <c r="I257" s="493"/>
      <c r="J257" s="493"/>
      <c r="K257" s="493"/>
      <c r="L257" s="493"/>
      <c r="M257" s="493"/>
      <c r="N257" s="493"/>
      <c r="O257" s="493"/>
    </row>
    <row r="258" customFormat="false" ht="12.75" hidden="false" customHeight="true" outlineLevel="0" collapsed="false">
      <c r="A258" s="494"/>
      <c r="B258" s="165"/>
      <c r="C258" s="213"/>
      <c r="D258" s="246"/>
      <c r="E258" s="496"/>
      <c r="F258" s="498"/>
      <c r="G258" s="213"/>
      <c r="H258" s="213"/>
      <c r="I258" s="493"/>
      <c r="J258" s="493"/>
      <c r="K258" s="493"/>
      <c r="L258" s="493"/>
      <c r="M258" s="493"/>
      <c r="N258" s="493"/>
      <c r="O258" s="493"/>
    </row>
    <row r="259" customFormat="false" ht="12.75" hidden="false" customHeight="true" outlineLevel="0" collapsed="false">
      <c r="A259" s="494"/>
      <c r="B259" s="165"/>
      <c r="C259" s="213"/>
      <c r="D259" s="246"/>
      <c r="E259" s="496"/>
      <c r="F259" s="499"/>
      <c r="G259" s="213"/>
      <c r="H259" s="213"/>
      <c r="I259" s="213"/>
      <c r="J259" s="213"/>
      <c r="K259" s="213"/>
      <c r="L259" s="213"/>
      <c r="M259" s="213"/>
      <c r="N259" s="213"/>
      <c r="O259" s="213"/>
    </row>
    <row r="260" customFormat="false" ht="12.75" hidden="false" customHeight="true" outlineLevel="0" collapsed="false">
      <c r="A260" s="494"/>
      <c r="B260" s="165"/>
      <c r="C260" s="213"/>
      <c r="D260" s="246"/>
      <c r="E260" s="496"/>
      <c r="F260" s="499"/>
      <c r="G260" s="213"/>
      <c r="H260" s="213"/>
      <c r="I260" s="213"/>
      <c r="J260" s="213"/>
      <c r="K260" s="213"/>
      <c r="L260" s="213"/>
      <c r="M260" s="213"/>
      <c r="N260" s="213"/>
      <c r="O260" s="213"/>
    </row>
    <row r="261" customFormat="false" ht="12.75" hidden="false" customHeight="true" outlineLevel="0" collapsed="false">
      <c r="A261" s="494"/>
      <c r="B261" s="165"/>
      <c r="C261" s="213"/>
      <c r="D261" s="246"/>
      <c r="E261" s="496"/>
      <c r="F261" s="499"/>
      <c r="G261" s="213"/>
      <c r="H261" s="213"/>
      <c r="I261" s="213"/>
      <c r="J261" s="213"/>
      <c r="K261" s="213"/>
      <c r="L261" s="213"/>
      <c r="M261" s="213"/>
      <c r="N261" s="213"/>
      <c r="O261" s="213"/>
    </row>
    <row r="262" customFormat="false" ht="12.75" hidden="false" customHeight="true" outlineLevel="0" collapsed="false">
      <c r="A262" s="494"/>
      <c r="B262" s="165"/>
      <c r="C262" s="213"/>
      <c r="D262" s="246"/>
      <c r="E262" s="496"/>
      <c r="F262" s="499"/>
      <c r="G262" s="213"/>
      <c r="H262" s="213"/>
      <c r="I262" s="213"/>
      <c r="J262" s="213"/>
      <c r="K262" s="213"/>
      <c r="L262" s="213"/>
      <c r="M262" s="213"/>
      <c r="N262" s="213"/>
      <c r="O262" s="213"/>
    </row>
    <row r="263" customFormat="false" ht="12.75" hidden="false" customHeight="true" outlineLevel="0" collapsed="false">
      <c r="A263" s="494"/>
      <c r="B263" s="165"/>
      <c r="C263" s="213"/>
      <c r="D263" s="246"/>
      <c r="E263" s="496"/>
      <c r="F263" s="499"/>
      <c r="G263" s="213"/>
      <c r="H263" s="213"/>
      <c r="I263" s="213"/>
      <c r="J263" s="213"/>
      <c r="K263" s="213"/>
      <c r="L263" s="213"/>
      <c r="M263" s="213"/>
      <c r="N263" s="213"/>
      <c r="O263" s="213"/>
    </row>
    <row r="264" customFormat="false" ht="12.75" hidden="false" customHeight="true" outlineLevel="0" collapsed="false">
      <c r="A264" s="494"/>
      <c r="B264" s="165"/>
      <c r="C264" s="213"/>
      <c r="D264" s="246"/>
      <c r="E264" s="496"/>
      <c r="F264" s="499"/>
      <c r="G264" s="213"/>
      <c r="H264" s="213"/>
      <c r="I264" s="213"/>
      <c r="J264" s="213"/>
      <c r="K264" s="213"/>
      <c r="L264" s="213"/>
      <c r="M264" s="213"/>
      <c r="N264" s="213"/>
      <c r="O264" s="213"/>
    </row>
    <row r="265" customFormat="false" ht="12.75" hidden="false" customHeight="true" outlineLevel="0" collapsed="false">
      <c r="A265" s="494"/>
      <c r="B265" s="165"/>
      <c r="C265" s="213"/>
      <c r="D265" s="246"/>
      <c r="E265" s="496"/>
      <c r="F265" s="499"/>
      <c r="G265" s="213"/>
      <c r="H265" s="213"/>
      <c r="I265" s="213"/>
      <c r="J265" s="213"/>
      <c r="K265" s="213"/>
      <c r="L265" s="213"/>
      <c r="M265" s="213"/>
      <c r="N265" s="213"/>
      <c r="O265" s="213"/>
    </row>
    <row r="266" customFormat="false" ht="12.75" hidden="false" customHeight="true" outlineLevel="0" collapsed="false">
      <c r="A266" s="494"/>
      <c r="B266" s="165"/>
      <c r="C266" s="213"/>
      <c r="D266" s="246"/>
      <c r="E266" s="496"/>
      <c r="F266" s="499"/>
      <c r="G266" s="213"/>
      <c r="H266" s="213"/>
      <c r="I266" s="213"/>
      <c r="J266" s="213"/>
      <c r="K266" s="213"/>
      <c r="L266" s="213"/>
      <c r="M266" s="213"/>
      <c r="N266" s="213"/>
      <c r="O266" s="213"/>
    </row>
    <row r="267" customFormat="false" ht="12.75" hidden="false" customHeight="true" outlineLevel="0" collapsed="false">
      <c r="A267" s="494"/>
      <c r="B267" s="165"/>
      <c r="C267" s="213"/>
      <c r="D267" s="246"/>
      <c r="E267" s="496"/>
      <c r="F267" s="499"/>
      <c r="G267" s="213"/>
      <c r="H267" s="213"/>
      <c r="I267" s="213"/>
      <c r="J267" s="213"/>
      <c r="K267" s="213"/>
      <c r="L267" s="213"/>
      <c r="M267" s="213"/>
      <c r="N267" s="213"/>
      <c r="O267" s="213"/>
    </row>
    <row r="268" customFormat="false" ht="12.75" hidden="false" customHeight="true" outlineLevel="0" collapsed="false">
      <c r="A268" s="494"/>
      <c r="B268" s="165"/>
      <c r="C268" s="213"/>
      <c r="D268" s="246"/>
      <c r="E268" s="496"/>
      <c r="F268" s="499"/>
      <c r="G268" s="213"/>
      <c r="H268" s="213"/>
      <c r="I268" s="213"/>
      <c r="J268" s="213"/>
      <c r="K268" s="213"/>
      <c r="L268" s="213"/>
      <c r="M268" s="213"/>
      <c r="N268" s="213"/>
      <c r="O268" s="213"/>
    </row>
    <row r="269" customFormat="false" ht="12.75" hidden="false" customHeight="true" outlineLevel="0" collapsed="false">
      <c r="A269" s="494"/>
      <c r="B269" s="165"/>
      <c r="C269" s="213"/>
      <c r="D269" s="246"/>
      <c r="E269" s="496"/>
      <c r="F269" s="499"/>
      <c r="G269" s="213"/>
      <c r="H269" s="213"/>
      <c r="I269" s="213"/>
      <c r="J269" s="213"/>
      <c r="K269" s="213"/>
      <c r="L269" s="213"/>
      <c r="M269" s="213"/>
      <c r="N269" s="213"/>
      <c r="O269" s="213"/>
    </row>
    <row r="270" customFormat="false" ht="12.75" hidden="false" customHeight="true" outlineLevel="0" collapsed="false">
      <c r="A270" s="494"/>
      <c r="B270" s="165"/>
      <c r="C270" s="213"/>
      <c r="D270" s="246"/>
      <c r="E270" s="496"/>
      <c r="F270" s="499"/>
      <c r="G270" s="213"/>
      <c r="H270" s="213"/>
      <c r="I270" s="213"/>
      <c r="J270" s="213"/>
      <c r="K270" s="213"/>
      <c r="L270" s="213"/>
      <c r="M270" s="213"/>
      <c r="N270" s="213"/>
      <c r="O270" s="213"/>
    </row>
    <row r="271" customFormat="false" ht="12.75" hidden="false" customHeight="true" outlineLevel="0" collapsed="false">
      <c r="A271" s="494"/>
      <c r="B271" s="165"/>
      <c r="C271" s="213"/>
      <c r="D271" s="246"/>
      <c r="E271" s="496"/>
      <c r="F271" s="499"/>
      <c r="G271" s="213"/>
      <c r="H271" s="213"/>
      <c r="I271" s="213"/>
      <c r="J271" s="213"/>
      <c r="K271" s="213"/>
      <c r="L271" s="213"/>
      <c r="M271" s="213"/>
      <c r="N271" s="213"/>
      <c r="O271" s="213"/>
    </row>
    <row r="272" customFormat="false" ht="12.75" hidden="false" customHeight="true" outlineLevel="0" collapsed="false">
      <c r="A272" s="494"/>
      <c r="B272" s="165"/>
      <c r="C272" s="213"/>
      <c r="D272" s="246"/>
      <c r="E272" s="496"/>
      <c r="F272" s="499"/>
      <c r="G272" s="213"/>
      <c r="H272" s="213"/>
      <c r="I272" s="213"/>
      <c r="J272" s="213"/>
      <c r="K272" s="213"/>
      <c r="L272" s="213"/>
      <c r="M272" s="213"/>
      <c r="N272" s="213"/>
      <c r="O272" s="213"/>
    </row>
    <row r="273" customFormat="false" ht="12.75" hidden="false" customHeight="true" outlineLevel="0" collapsed="false">
      <c r="A273" s="494"/>
      <c r="B273" s="165"/>
      <c r="C273" s="213"/>
      <c r="D273" s="246"/>
      <c r="E273" s="496"/>
      <c r="F273" s="499"/>
      <c r="G273" s="213"/>
      <c r="H273" s="213"/>
      <c r="I273" s="213"/>
      <c r="J273" s="213"/>
      <c r="K273" s="213"/>
      <c r="L273" s="213"/>
      <c r="M273" s="213"/>
      <c r="N273" s="213"/>
      <c r="O273" s="213"/>
    </row>
    <row r="274" customFormat="false" ht="12.75" hidden="false" customHeight="true" outlineLevel="0" collapsed="false">
      <c r="A274" s="494"/>
      <c r="B274" s="165"/>
      <c r="C274" s="213"/>
      <c r="D274" s="246"/>
      <c r="E274" s="496"/>
      <c r="F274" s="499"/>
      <c r="G274" s="213"/>
      <c r="H274" s="213"/>
      <c r="I274" s="213"/>
      <c r="J274" s="213"/>
      <c r="K274" s="213"/>
      <c r="L274" s="213"/>
      <c r="M274" s="213"/>
      <c r="N274" s="213"/>
      <c r="O274" s="213"/>
    </row>
    <row r="275" customFormat="false" ht="12.75" hidden="false" customHeight="true" outlineLevel="0" collapsed="false">
      <c r="A275" s="494"/>
      <c r="B275" s="165"/>
      <c r="C275" s="213"/>
      <c r="D275" s="213"/>
      <c r="E275" s="467" t="s">
        <v>275</v>
      </c>
      <c r="F275" s="500" t="n">
        <f aca="false">SUM(F257:F274)</f>
        <v>0</v>
      </c>
      <c r="G275" s="213"/>
      <c r="H275" s="213"/>
      <c r="I275" s="213"/>
      <c r="J275" s="213"/>
      <c r="K275" s="213"/>
      <c r="L275" s="213"/>
      <c r="M275" s="213"/>
      <c r="N275" s="213"/>
      <c r="O275" s="213"/>
    </row>
    <row r="276" customFormat="false" ht="12.75" hidden="false" customHeight="true" outlineLevel="0" collapsed="false">
      <c r="A276" s="501"/>
      <c r="B276" s="502"/>
      <c r="C276" s="503"/>
      <c r="D276" s="503"/>
      <c r="E276" s="504"/>
      <c r="F276" s="505"/>
      <c r="I276" s="213"/>
      <c r="J276" s="213"/>
      <c r="K276" s="213"/>
      <c r="L276" s="213"/>
      <c r="M276" s="213"/>
      <c r="N276" s="213"/>
      <c r="O276" s="213"/>
    </row>
    <row r="277" customFormat="false" ht="12.75" hidden="false" customHeight="true" outlineLevel="0" collapsed="false"/>
  </sheetData>
  <mergeCells count="11">
    <mergeCell ref="G6:H6"/>
    <mergeCell ref="F14:I14"/>
    <mergeCell ref="F34:G34"/>
    <mergeCell ref="A67:B67"/>
    <mergeCell ref="A120:B120"/>
    <mergeCell ref="C131:D131"/>
    <mergeCell ref="E131:G131"/>
    <mergeCell ref="D185:J185"/>
    <mergeCell ref="E186:I186"/>
    <mergeCell ref="D226:L226"/>
    <mergeCell ref="D256:E256"/>
  </mergeCells>
  <printOptions headings="false" gridLines="false" gridLinesSet="true" horizontalCentered="false" verticalCentered="true"/>
  <pageMargins left="0.747916666666667" right="0.25" top="0.25" bottom="0.4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&amp;LECT&amp;CPage &amp;P&amp;R&amp;D</oddFooter>
  </headerFooter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77"/>
  <sheetViews>
    <sheetView showFormulas="false" showGridLines="false" showRowColHeaders="true" showZeros="true" rightToLeft="false" tabSelected="false" showOutlineSymbols="true" defaultGridColor="true" view="normal" topLeftCell="A1" colorId="64" zoomScale="80" zoomScaleNormal="80" zoomScalePageLayoutView="100" workbookViewId="0">
      <pane xSplit="6" ySplit="0" topLeftCell="G1" activePane="topRight" state="frozen"/>
      <selection pane="topLeft" activeCell="A1" activeCellId="0" sqref="A1"/>
      <selection pane="topRight" activeCell="B4" activeCellId="0" sqref="B4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49" width="25.41"/>
    <col collapsed="false" customWidth="true" hidden="false" outlineLevel="0" max="2" min="2" style="49" width="17.28"/>
    <col collapsed="false" customWidth="true" hidden="false" outlineLevel="0" max="3" min="3" style="49" width="14.41"/>
    <col collapsed="false" customWidth="true" hidden="false" outlineLevel="0" max="4" min="4" style="49" width="14.85"/>
    <col collapsed="false" customWidth="true" hidden="false" outlineLevel="0" max="5" min="5" style="49" width="17.28"/>
    <col collapsed="false" customWidth="true" hidden="false" outlineLevel="0" max="6" min="6" style="49" width="19.85"/>
    <col collapsed="false" customWidth="true" hidden="false" outlineLevel="0" max="7" min="7" style="49" width="16.99"/>
    <col collapsed="false" customWidth="true" hidden="false" outlineLevel="0" max="8" min="8" style="49" width="16.7"/>
    <col collapsed="false" customWidth="true" hidden="false" outlineLevel="0" max="9" min="9" style="49" width="19.85"/>
    <col collapsed="false" customWidth="true" hidden="false" outlineLevel="0" max="10" min="10" style="49" width="14.85"/>
    <col collapsed="false" customWidth="true" hidden="false" outlineLevel="0" max="11" min="11" style="49" width="16.84"/>
    <col collapsed="false" customWidth="true" hidden="false" outlineLevel="0" max="12" min="12" style="49" width="14.85"/>
    <col collapsed="false" customWidth="true" hidden="false" outlineLevel="0" max="13" min="13" style="49" width="15.28"/>
    <col collapsed="false" customWidth="true" hidden="false" outlineLevel="0" max="18" min="14" style="49" width="14.85"/>
    <col collapsed="false" customWidth="true" hidden="false" outlineLevel="0" max="19" min="19" style="49" width="20.85"/>
    <col collapsed="false" customWidth="true" hidden="false" outlineLevel="0" max="24" min="20" style="49" width="14.85"/>
    <col collapsed="false" customWidth="true" hidden="false" outlineLevel="0" max="25" min="25" style="49" width="15.41"/>
    <col collapsed="false" customWidth="true" hidden="false" outlineLevel="0" max="34" min="26" style="49" width="14.85"/>
    <col collapsed="false" customWidth="true" hidden="false" outlineLevel="0" max="35" min="35" style="49" width="13.85"/>
    <col collapsed="false" customWidth="true" hidden="false" outlineLevel="0" max="36" min="36" style="49" width="15.13"/>
    <col collapsed="false" customWidth="true" hidden="false" outlineLevel="0" max="37" min="37" style="49" width="16.13"/>
    <col collapsed="false" customWidth="true" hidden="false" outlineLevel="0" max="38" min="38" style="49" width="14.56"/>
    <col collapsed="false" customWidth="true" hidden="false" outlineLevel="0" max="39" min="39" style="49" width="11.99"/>
    <col collapsed="false" customWidth="true" hidden="false" outlineLevel="0" max="40" min="40" style="49" width="13.28"/>
    <col collapsed="false" customWidth="true" hidden="false" outlineLevel="0" max="41" min="41" style="49" width="11.56"/>
    <col collapsed="false" customWidth="true" hidden="false" outlineLevel="0" max="42" min="42" style="49" width="14.56"/>
    <col collapsed="false" customWidth="false" hidden="false" outlineLevel="0" max="257" min="43" style="49" width="9.14"/>
  </cols>
  <sheetData>
    <row r="1" customFormat="false" ht="18" hidden="false" customHeight="true" outlineLevel="0" collapsed="false">
      <c r="B1" s="120"/>
      <c r="C1" s="121"/>
      <c r="D1" s="122"/>
      <c r="E1" s="1" t="s">
        <v>102</v>
      </c>
      <c r="F1" s="1"/>
      <c r="G1" s="1"/>
      <c r="H1" s="1"/>
      <c r="I1" s="1"/>
      <c r="J1" s="1"/>
      <c r="K1" s="1"/>
      <c r="L1" s="1"/>
      <c r="M1" s="1"/>
      <c r="N1" s="1"/>
      <c r="O1" s="1"/>
      <c r="P1" s="1"/>
    </row>
    <row r="2" customFormat="false" ht="12.75" hidden="false" customHeight="true" outlineLevel="0" collapsed="false">
      <c r="A2" s="123" t="s">
        <v>103</v>
      </c>
      <c r="B2" s="124"/>
      <c r="D2" s="125"/>
      <c r="E2" s="98" t="s">
        <v>104</v>
      </c>
      <c r="F2" s="1"/>
      <c r="G2" s="1"/>
      <c r="H2" s="1"/>
      <c r="I2" s="1"/>
      <c r="J2" s="1"/>
      <c r="K2" s="1"/>
      <c r="L2" s="1"/>
      <c r="M2" s="1"/>
      <c r="N2" s="1"/>
      <c r="O2" s="1"/>
      <c r="P2" s="1"/>
      <c r="S2" s="1"/>
      <c r="T2" s="1"/>
      <c r="U2" s="1"/>
    </row>
    <row r="3" customFormat="false" ht="12.75" hidden="false" customHeight="true" outlineLevel="0" collapsed="false">
      <c r="A3" s="126" t="s">
        <v>105</v>
      </c>
      <c r="B3" s="127" t="s">
        <v>84</v>
      </c>
      <c r="C3" s="124"/>
      <c r="D3" s="128"/>
      <c r="E3" s="1" t="s">
        <v>107</v>
      </c>
      <c r="F3" s="1"/>
      <c r="G3" s="1"/>
      <c r="H3" s="1"/>
      <c r="I3" s="1"/>
      <c r="J3" s="1"/>
      <c r="K3" s="1"/>
      <c r="L3" s="1"/>
      <c r="M3" s="1"/>
      <c r="N3" s="1"/>
      <c r="O3" s="1"/>
      <c r="P3" s="1"/>
      <c r="S3" s="1"/>
      <c r="T3" s="1"/>
      <c r="U3" s="1"/>
    </row>
    <row r="4" customFormat="false" ht="12.75" hidden="false" customHeight="true" outlineLevel="0" collapsed="false">
      <c r="A4" s="126" t="s">
        <v>108</v>
      </c>
      <c r="B4" s="129" t="n">
        <v>37165</v>
      </c>
      <c r="D4" s="130"/>
      <c r="E4" s="1" t="s">
        <v>109</v>
      </c>
      <c r="F4" s="1"/>
      <c r="G4" s="1"/>
      <c r="H4" s="1"/>
      <c r="I4" s="1"/>
      <c r="J4" s="131"/>
      <c r="K4" s="1"/>
      <c r="L4" s="1"/>
      <c r="M4" s="1"/>
      <c r="N4" s="1"/>
      <c r="O4" s="1"/>
      <c r="P4" s="1"/>
      <c r="S4" s="1"/>
      <c r="T4" s="1"/>
      <c r="U4" s="1"/>
    </row>
    <row r="5" customFormat="false" ht="12.75" hidden="false" customHeight="true" outlineLevel="0" collapsed="false">
      <c r="A5" s="126" t="s">
        <v>110</v>
      </c>
      <c r="B5" s="132" t="n">
        <v>37195</v>
      </c>
      <c r="C5" s="133"/>
      <c r="J5" s="134"/>
      <c r="K5" s="1"/>
      <c r="S5" s="135"/>
      <c r="T5" s="135"/>
      <c r="U5" s="135"/>
      <c r="V5" s="135"/>
      <c r="W5" s="135"/>
      <c r="X5" s="135"/>
      <c r="Y5" s="135"/>
      <c r="Z5" s="135"/>
      <c r="AA5" s="135"/>
      <c r="AB5" s="135" t="n">
        <v>1</v>
      </c>
      <c r="AC5" s="136" t="n">
        <v>1</v>
      </c>
      <c r="AD5" s="136"/>
      <c r="AE5" s="136"/>
      <c r="AF5" s="136" t="n">
        <v>1</v>
      </c>
      <c r="AG5" s="136" t="n">
        <v>1</v>
      </c>
      <c r="AH5" s="136" t="n">
        <v>1</v>
      </c>
      <c r="AI5" s="136" t="n">
        <v>1</v>
      </c>
      <c r="AJ5" s="136"/>
    </row>
    <row r="6" customFormat="false" ht="12.75" hidden="false" customHeight="true" outlineLevel="0" collapsed="false">
      <c r="A6" s="137"/>
      <c r="B6" s="138"/>
      <c r="C6" s="133"/>
      <c r="D6" s="139" t="s">
        <v>111</v>
      </c>
      <c r="E6" s="1"/>
      <c r="F6" s="140" t="s">
        <v>112</v>
      </c>
      <c r="G6" s="141" t="s">
        <v>113</v>
      </c>
      <c r="H6" s="141"/>
      <c r="I6" s="142" t="s">
        <v>114</v>
      </c>
      <c r="J6" s="143"/>
      <c r="K6" s="1"/>
      <c r="L6" s="1"/>
      <c r="M6" s="1"/>
      <c r="N6" s="144" t="s">
        <v>115</v>
      </c>
      <c r="O6" s="144" t="s">
        <v>116</v>
      </c>
      <c r="P6" s="144" t="s">
        <v>117</v>
      </c>
      <c r="Q6" s="1"/>
      <c r="R6" s="1"/>
      <c r="S6" s="145"/>
      <c r="T6" s="146" t="s">
        <v>118</v>
      </c>
      <c r="U6" s="146" t="s">
        <v>118</v>
      </c>
      <c r="V6" s="147" t="s">
        <v>119</v>
      </c>
      <c r="W6" s="147" t="s">
        <v>120</v>
      </c>
      <c r="X6" s="147" t="s">
        <v>121</v>
      </c>
      <c r="Y6" s="147" t="s">
        <v>122</v>
      </c>
      <c r="Z6" s="147" t="s">
        <v>123</v>
      </c>
      <c r="AA6" s="147" t="s">
        <v>124</v>
      </c>
      <c r="AB6" s="147" t="s">
        <v>80</v>
      </c>
      <c r="AC6" s="147" t="s">
        <v>80</v>
      </c>
      <c r="AD6" s="147" t="s">
        <v>125</v>
      </c>
      <c r="AE6" s="147" t="s">
        <v>41</v>
      </c>
      <c r="AF6" s="147" t="s">
        <v>126</v>
      </c>
      <c r="AG6" s="147" t="s">
        <v>127</v>
      </c>
      <c r="AH6" s="147" t="s">
        <v>126</v>
      </c>
      <c r="AI6" s="147" t="s">
        <v>127</v>
      </c>
      <c r="AJ6" s="147" t="s">
        <v>128</v>
      </c>
    </row>
    <row r="7" customFormat="false" ht="12.75" hidden="false" customHeight="true" outlineLevel="0" collapsed="false">
      <c r="A7" s="148" t="s">
        <v>129</v>
      </c>
      <c r="C7" s="1"/>
      <c r="D7" s="149" t="s">
        <v>130</v>
      </c>
      <c r="E7" s="28" t="s">
        <v>131</v>
      </c>
      <c r="F7" s="150"/>
      <c r="G7" s="151" t="s">
        <v>126</v>
      </c>
      <c r="H7" s="152" t="s">
        <v>127</v>
      </c>
      <c r="I7" s="153" t="s">
        <v>126</v>
      </c>
      <c r="J7" s="154" t="s">
        <v>132</v>
      </c>
      <c r="K7" s="1"/>
      <c r="L7" s="1"/>
      <c r="M7" s="1"/>
      <c r="N7" s="144" t="s">
        <v>133</v>
      </c>
      <c r="O7" s="155"/>
      <c r="P7" s="155"/>
      <c r="Q7" s="1"/>
      <c r="R7" s="1"/>
      <c r="S7" s="156"/>
      <c r="T7" s="157" t="s">
        <v>134</v>
      </c>
      <c r="U7" s="157" t="s">
        <v>135</v>
      </c>
      <c r="V7" s="157" t="s">
        <v>136</v>
      </c>
      <c r="W7" s="157" t="s">
        <v>136</v>
      </c>
      <c r="X7" s="157"/>
      <c r="Y7" s="157" t="s">
        <v>81</v>
      </c>
      <c r="Z7" s="157" t="s">
        <v>81</v>
      </c>
      <c r="AA7" s="157"/>
      <c r="AB7" s="157" t="s">
        <v>137</v>
      </c>
      <c r="AC7" s="157"/>
      <c r="AD7" s="157"/>
      <c r="AE7" s="157"/>
      <c r="AF7" s="157" t="s">
        <v>122</v>
      </c>
      <c r="AG7" s="157" t="s">
        <v>122</v>
      </c>
      <c r="AH7" s="157" t="s">
        <v>123</v>
      </c>
      <c r="AI7" s="157" t="s">
        <v>123</v>
      </c>
      <c r="AJ7" s="157" t="s">
        <v>138</v>
      </c>
    </row>
    <row r="8" customFormat="false" ht="12.75" hidden="false" customHeight="true" outlineLevel="0" collapsed="false">
      <c r="A8" s="49" t="s">
        <v>139</v>
      </c>
      <c r="C8" s="1"/>
      <c r="D8" s="158" t="n">
        <f aca="false">VLOOKUP($B$5,$S$8:$AG$38,2,0)+E8+E9+E10</f>
        <v>0</v>
      </c>
      <c r="E8" s="159"/>
      <c r="F8" s="160" t="s">
        <v>122</v>
      </c>
      <c r="G8" s="161"/>
      <c r="H8" s="161"/>
      <c r="I8" s="162"/>
      <c r="J8" s="163" t="n">
        <f aca="false">H8-I8</f>
        <v>0</v>
      </c>
      <c r="K8" s="1"/>
      <c r="L8" s="1"/>
      <c r="M8" s="1"/>
      <c r="N8" s="164" t="n">
        <v>0</v>
      </c>
      <c r="O8" s="164" t="n">
        <f aca="false">D16-P16</f>
        <v>0</v>
      </c>
      <c r="P8" s="164"/>
      <c r="Q8" s="1"/>
      <c r="R8" s="1"/>
      <c r="S8" s="165" t="n">
        <f aca="false">B4</f>
        <v>37165</v>
      </c>
      <c r="T8" s="166" t="n">
        <f aca="false">'[1]LT-WFALLON'!$I$4</f>
        <v>0</v>
      </c>
      <c r="U8" s="166" t="n">
        <f aca="false">'[1]LT-WFALLON'!$I$40</f>
        <v>0</v>
      </c>
      <c r="V8" s="166" t="n">
        <f aca="false">'[1]LT-WFALLON'!$N$4+'[1]LT-WFALLON'!$N$40</f>
        <v>0</v>
      </c>
      <c r="W8" s="166" t="n">
        <f aca="false">'[1]LT-WFALLON'!$O$4+'[1]LT-WFALLON'!$O$40</f>
        <v>0</v>
      </c>
      <c r="X8" s="166" t="n">
        <f aca="false">'[1]LT-WFALLON'!$Q$4+'[1]LT-WFALLON'!$Q$40</f>
        <v>0</v>
      </c>
      <c r="Y8" s="166" t="n">
        <f aca="false">'[1]LT-WFALLON'!$F$4+'[1]LT-WFALLON'!$F$40</f>
        <v>0</v>
      </c>
      <c r="Z8" s="166" t="n">
        <f aca="false">'[1]LT-WFALLON'!$G$4+'[1]LT-WFALLON'!$G$40</f>
        <v>0</v>
      </c>
      <c r="AA8" s="166" t="n">
        <f aca="false">[2]Liq!$S$97</f>
        <v>0</v>
      </c>
      <c r="AB8" s="166"/>
      <c r="AC8" s="166" t="n">
        <f aca="false">[2]Prudency!$B$314*0</f>
        <v>-0</v>
      </c>
      <c r="AD8" s="166" t="n">
        <f aca="false">[2]Liq!$D$97</f>
        <v>0</v>
      </c>
      <c r="AE8" s="166" t="n">
        <f aca="false">[2]Liq!$F$97</f>
        <v>0</v>
      </c>
      <c r="AF8" s="166" t="n">
        <f aca="false">'[2]Daily Change'!$C$1239</f>
        <v>0</v>
      </c>
      <c r="AG8" s="166" t="n">
        <f aca="false">'[2]Daily Change'!$D$1239</f>
        <v>0</v>
      </c>
      <c r="AH8" s="166" t="n">
        <f aca="false">'[2]Daily Change'!$C$1240</f>
        <v>0</v>
      </c>
      <c r="AI8" s="166" t="n">
        <f aca="false">'[2]Daily Change'!$D$1240</f>
        <v>0</v>
      </c>
      <c r="AJ8" s="166" t="n">
        <f aca="false">[2]Liq!$E$97</f>
        <v>0</v>
      </c>
    </row>
    <row r="9" customFormat="false" ht="12.75" hidden="false" customHeight="true" outlineLevel="0" collapsed="false">
      <c r="A9" s="49" t="s">
        <v>140</v>
      </c>
      <c r="C9" s="1"/>
      <c r="D9" s="161" t="n">
        <f aca="false">VLOOKUP($B$5,$S$8:$AG$38,3,0)</f>
        <v>0</v>
      </c>
      <c r="E9" s="125"/>
      <c r="F9" s="160" t="s">
        <v>123</v>
      </c>
      <c r="G9" s="161"/>
      <c r="H9" s="161"/>
      <c r="I9" s="162"/>
      <c r="J9" s="163" t="n">
        <f aca="false">H9-I9</f>
        <v>0</v>
      </c>
      <c r="K9" s="1"/>
      <c r="L9" s="1"/>
      <c r="M9" s="1"/>
      <c r="N9" s="167" t="n">
        <v>0</v>
      </c>
      <c r="O9" s="168"/>
      <c r="P9" s="167"/>
      <c r="Q9" s="1"/>
      <c r="R9" s="1"/>
      <c r="S9" s="165" t="n">
        <f aca="false">+S8+1</f>
        <v>37166</v>
      </c>
      <c r="T9" s="166" t="n">
        <f aca="false">'[3]LT-WFALLON'!$I$4</f>
        <v>0</v>
      </c>
      <c r="U9" s="166" t="n">
        <f aca="false">'[3]LT-WFALLON'!$I$40</f>
        <v>0</v>
      </c>
      <c r="V9" s="166" t="n">
        <f aca="false">'[3]LT-WFALLON'!$N$4+'[3]LT-WFALLON'!$N$40</f>
        <v>0</v>
      </c>
      <c r="W9" s="166" t="n">
        <f aca="false">'[3]LT-WFALLON'!$O$4+'[3]LT-WFALLON'!$O$40</f>
        <v>0</v>
      </c>
      <c r="X9" s="166" t="n">
        <f aca="false">'[3]LT-WFALLON'!$Q$4+'[3]LT-WFALLON'!$Q$40</f>
        <v>0</v>
      </c>
      <c r="Y9" s="166" t="n">
        <f aca="false">'[3]LT-WFALLON'!$F$4+'[3]LT-WFALLON'!$F$40</f>
        <v>0</v>
      </c>
      <c r="Z9" s="166" t="n">
        <f aca="false">'[3]LT-WFALLON'!$G$4+'[3]LT-WFALLON'!$G$40</f>
        <v>0</v>
      </c>
      <c r="AA9" s="166" t="n">
        <f aca="false">[4]Liq!$S$97</f>
        <v>0</v>
      </c>
      <c r="AB9" s="166"/>
      <c r="AC9" s="166"/>
      <c r="AD9" s="166" t="n">
        <f aca="false">[4]Liq!$D$97</f>
        <v>0</v>
      </c>
      <c r="AE9" s="166" t="n">
        <f aca="false">[4]Liq!$F$97</f>
        <v>0</v>
      </c>
      <c r="AF9" s="166" t="n">
        <f aca="false">'[4]Daily Change'!$C$1239</f>
        <v>0</v>
      </c>
      <c r="AG9" s="166" t="n">
        <f aca="false">'[4]Daily Change'!$D$1239</f>
        <v>0</v>
      </c>
      <c r="AH9" s="166" t="n">
        <f aca="false">'[4]Daily Change'!$C$1240</f>
        <v>0</v>
      </c>
      <c r="AI9" s="166" t="n">
        <f aca="false">'[4]Daily Change'!$D$1240</f>
        <v>0</v>
      </c>
      <c r="AJ9" s="166" t="n">
        <f aca="false">[4]Liq!$L$97</f>
        <v>0</v>
      </c>
    </row>
    <row r="10" customFormat="false" ht="12.75" hidden="false" customHeight="true" outlineLevel="0" collapsed="false">
      <c r="A10" s="49" t="s">
        <v>141</v>
      </c>
      <c r="C10" s="1"/>
      <c r="D10" s="169" t="n">
        <v>0</v>
      </c>
      <c r="E10" s="125"/>
      <c r="F10" s="160" t="s">
        <v>142</v>
      </c>
      <c r="G10" s="170" t="n">
        <f aca="false">SUM(G8:G9)</f>
        <v>0</v>
      </c>
      <c r="H10" s="171" t="n">
        <f aca="false">SUM(H8:H9)</f>
        <v>0</v>
      </c>
      <c r="I10" s="171" t="n">
        <v>0</v>
      </c>
      <c r="J10" s="172" t="n">
        <f aca="false">H10-I10</f>
        <v>0</v>
      </c>
      <c r="K10" s="1"/>
      <c r="L10" s="1"/>
      <c r="M10" s="1"/>
      <c r="N10" s="167" t="n">
        <v>0</v>
      </c>
      <c r="O10" s="168"/>
      <c r="P10" s="167"/>
      <c r="Q10" s="1"/>
      <c r="R10" s="1"/>
      <c r="S10" s="165" t="n">
        <f aca="false">+S9+1</f>
        <v>37167</v>
      </c>
      <c r="T10" s="166" t="n">
        <f aca="false">'[5]LT-WFALLON'!$I$4</f>
        <v>0</v>
      </c>
      <c r="U10" s="166" t="n">
        <f aca="false">'[5]LT-WFALLON'!$I$40</f>
        <v>0</v>
      </c>
      <c r="V10" s="166" t="n">
        <f aca="false">'[5]LT-WFALLON'!$N$4+'[5]LT-WFALLON'!$N$40</f>
        <v>0</v>
      </c>
      <c r="W10" s="166" t="n">
        <f aca="false">'[5]LT-WFALLON'!$O$4+'[5]LT-WFALLON'!$O$40</f>
        <v>0</v>
      </c>
      <c r="X10" s="166" t="n">
        <f aca="false">'[5]LT-WFALLON'!$Q$4+'[5]LT-WFALLON'!$Q$40</f>
        <v>0</v>
      </c>
      <c r="Y10" s="166" t="n">
        <f aca="false">'[5]LT-WFALLON'!$F$4+'[5]LT-WFALLON'!$F$40</f>
        <v>0</v>
      </c>
      <c r="Z10" s="166" t="n">
        <f aca="false">'[5]LT-WFALLON'!$G$4+'[5]LT-WFALLON'!$G$40</f>
        <v>0</v>
      </c>
      <c r="AA10" s="166" t="n">
        <f aca="false">[6]Liq!$S$97</f>
        <v>0</v>
      </c>
      <c r="AB10" s="166"/>
      <c r="AC10" s="166"/>
      <c r="AD10" s="166" t="n">
        <f aca="false">[6]Liq!$D$97</f>
        <v>0</v>
      </c>
      <c r="AE10" s="166" t="n">
        <f aca="false">[6]Liq!$F$97</f>
        <v>0</v>
      </c>
      <c r="AF10" s="166" t="n">
        <f aca="false">'[6]Daily Change'!$C$1239</f>
        <v>0</v>
      </c>
      <c r="AG10" s="166" t="n">
        <f aca="false">'[6]Daily Change'!$D$1239</f>
        <v>0</v>
      </c>
      <c r="AH10" s="166" t="n">
        <f aca="false">'[6]Daily Change'!$C$1240</f>
        <v>0</v>
      </c>
      <c r="AI10" s="166" t="n">
        <f aca="false">'[6]Daily Change'!$D$1240</f>
        <v>0</v>
      </c>
      <c r="AJ10" s="166" t="n">
        <f aca="false">[6]Liq!$L$97</f>
        <v>0</v>
      </c>
    </row>
    <row r="11" customFormat="false" ht="12.75" hidden="false" customHeight="true" outlineLevel="0" collapsed="false">
      <c r="A11" s="49" t="s">
        <v>143</v>
      </c>
      <c r="D11" s="169" t="n">
        <v>0</v>
      </c>
      <c r="E11" s="1"/>
      <c r="F11" s="173"/>
      <c r="G11" s="174"/>
      <c r="H11" s="174"/>
      <c r="I11" s="174"/>
      <c r="J11" s="175"/>
      <c r="K11" s="1"/>
      <c r="L11" s="1"/>
      <c r="M11" s="1"/>
      <c r="N11" s="167" t="n">
        <v>0</v>
      </c>
      <c r="O11" s="168"/>
      <c r="P11" s="167"/>
      <c r="Q11" s="1"/>
      <c r="R11" s="1"/>
      <c r="S11" s="165" t="n">
        <f aca="false">+S10+1</f>
        <v>37168</v>
      </c>
      <c r="T11" s="166" t="n">
        <f aca="false">'[7]LT-WFALLON'!$I$4</f>
        <v>0</v>
      </c>
      <c r="U11" s="166" t="n">
        <f aca="false">'[7]LT-WFALLON'!$I$40</f>
        <v>0</v>
      </c>
      <c r="V11" s="166" t="n">
        <f aca="false">'[7]LT-WFALLON'!$N$4+'[7]LT-WFALLON'!$N$40</f>
        <v>0</v>
      </c>
      <c r="W11" s="166" t="n">
        <f aca="false">'[7]LT-WFALLON'!$O$4+'[7]LT-WFALLON'!$O$40</f>
        <v>0</v>
      </c>
      <c r="X11" s="166" t="n">
        <f aca="false">'[7]LT-WFALLON'!$Q$4+'[7]LT-WFALLON'!$Q$40</f>
        <v>0</v>
      </c>
      <c r="Y11" s="166" t="n">
        <f aca="false">'[7]LT-WFALLON'!$F$4+'[7]LT-WFALLON'!$F$40</f>
        <v>0</v>
      </c>
      <c r="Z11" s="166" t="n">
        <f aca="false">'[7]LT-WFALLON'!$G$4+'[7]LT-WFALLON'!$G$40</f>
        <v>0</v>
      </c>
      <c r="AA11" s="166" t="n">
        <f aca="false">[8]Liq!$S$97</f>
        <v>0</v>
      </c>
      <c r="AB11" s="166"/>
      <c r="AC11" s="166"/>
      <c r="AD11" s="166" t="n">
        <f aca="false">[8]Liq!$D$97</f>
        <v>0</v>
      </c>
      <c r="AE11" s="166" t="n">
        <f aca="false">[8]Liq!$F$97</f>
        <v>0</v>
      </c>
      <c r="AF11" s="166" t="n">
        <f aca="false">'[8]Daily Change'!$C$1239</f>
        <v>0</v>
      </c>
      <c r="AG11" s="166" t="n">
        <f aca="false">'[8]Daily Change'!$D$1239</f>
        <v>0</v>
      </c>
      <c r="AH11" s="166" t="n">
        <f aca="false">'[8]Daily Change'!$C$1240</f>
        <v>0</v>
      </c>
      <c r="AI11" s="166" t="n">
        <f aca="false">'[8]Daily Change'!$D$1240</f>
        <v>0</v>
      </c>
      <c r="AJ11" s="166" t="n">
        <f aca="false">[8]Liq!$L$97</f>
        <v>0</v>
      </c>
    </row>
    <row r="12" customFormat="false" ht="12.75" hidden="false" customHeight="true" outlineLevel="0" collapsed="false">
      <c r="A12" s="49" t="s">
        <v>144</v>
      </c>
      <c r="D12" s="169" t="n">
        <v>0</v>
      </c>
      <c r="E12" s="1"/>
      <c r="F12" s="1"/>
      <c r="G12" s="1"/>
      <c r="H12" s="1"/>
      <c r="I12" s="1"/>
      <c r="J12" s="176"/>
      <c r="K12" s="1"/>
      <c r="L12" s="1"/>
      <c r="M12" s="1"/>
      <c r="N12" s="167" t="n">
        <v>0</v>
      </c>
      <c r="O12" s="168"/>
      <c r="P12" s="167"/>
      <c r="Q12" s="1"/>
      <c r="R12" s="1"/>
      <c r="S12" s="165" t="n">
        <f aca="false">+S11+1</f>
        <v>37169</v>
      </c>
      <c r="T12" s="166" t="n">
        <f aca="false">'[9]LT-WFALLON'!$I$4</f>
        <v>0</v>
      </c>
      <c r="U12" s="166" t="n">
        <f aca="false">'[9]LT-WFALLON'!$I$40</f>
        <v>0</v>
      </c>
      <c r="V12" s="166" t="n">
        <f aca="false">'[9]LT-WFALLON'!$N$4+'[9]LT-WFALLON'!$N$40</f>
        <v>0</v>
      </c>
      <c r="W12" s="166" t="n">
        <f aca="false">'[9]LT-WFALLON'!$O$4+'[9]LT-WFALLON'!$O$40</f>
        <v>0</v>
      </c>
      <c r="X12" s="166" t="n">
        <f aca="false">'[9]LT-WFALLON'!$Q$4+'[9]LT-WFALLON'!$Q$40</f>
        <v>0</v>
      </c>
      <c r="Y12" s="166" t="n">
        <f aca="false">'[9]LT-WFALLON'!$F$4+'[9]LT-WFALLON'!$F$40</f>
        <v>0</v>
      </c>
      <c r="Z12" s="166" t="n">
        <f aca="false">'[9]LT-WFALLON'!$G$4+'[9]LT-WFALLON'!$G$40</f>
        <v>0</v>
      </c>
      <c r="AA12" s="166" t="n">
        <f aca="false">[10]Liq!$S$97</f>
        <v>0</v>
      </c>
      <c r="AB12" s="166"/>
      <c r="AC12" s="166"/>
      <c r="AD12" s="166" t="n">
        <f aca="false">[10]Liq!$D$97</f>
        <v>0</v>
      </c>
      <c r="AE12" s="166" t="n">
        <f aca="false">[10]Liq!$F$97</f>
        <v>0</v>
      </c>
      <c r="AF12" s="166" t="n">
        <f aca="false">'[10]Daily Change'!$C$1239</f>
        <v>0</v>
      </c>
      <c r="AG12" s="166" t="n">
        <f aca="false">'[10]Daily Change'!$D$1239</f>
        <v>0</v>
      </c>
      <c r="AH12" s="166" t="n">
        <f aca="false">'[10]Daily Change'!$C$1240</f>
        <v>0</v>
      </c>
      <c r="AI12" s="166" t="n">
        <f aca="false">'[10]Daily Change'!$D$1240</f>
        <v>0</v>
      </c>
      <c r="AJ12" s="166" t="n">
        <f aca="false">[10]Liq!$L$97</f>
        <v>0</v>
      </c>
    </row>
    <row r="13" customFormat="false" ht="12.75" hidden="false" customHeight="true" outlineLevel="0" collapsed="false">
      <c r="A13" s="49" t="s">
        <v>145</v>
      </c>
      <c r="D13" s="177" t="n">
        <v>0</v>
      </c>
      <c r="E13" s="1"/>
      <c r="F13" s="1"/>
      <c r="G13" s="1"/>
      <c r="H13" s="59"/>
      <c r="I13" s="1"/>
      <c r="J13" s="134"/>
      <c r="K13" s="1"/>
      <c r="L13" s="1"/>
      <c r="M13" s="1"/>
      <c r="N13" s="167" t="n">
        <v>0</v>
      </c>
      <c r="O13" s="168"/>
      <c r="P13" s="167"/>
      <c r="Q13" s="1"/>
      <c r="R13" s="1"/>
      <c r="S13" s="165" t="n">
        <f aca="false">+S12+1</f>
        <v>37170</v>
      </c>
      <c r="T13" s="166" t="n">
        <f aca="false">'[11]LT-WFALLON'!$I$4</f>
        <v>0</v>
      </c>
      <c r="U13" s="166" t="n">
        <f aca="false">'[11]LT-WFALLON'!$I$40</f>
        <v>0</v>
      </c>
      <c r="V13" s="166" t="n">
        <f aca="false">'[11]LT-WFALLON'!$N$4+'[11]LT-WFALLON'!$N$40</f>
        <v>0</v>
      </c>
      <c r="W13" s="166" t="n">
        <f aca="false">'[11]LT-WFALLON'!$O$4+'[11]LT-WFALLON'!$O$40</f>
        <v>0</v>
      </c>
      <c r="X13" s="166" t="n">
        <f aca="false">'[11]LT-WFALLON'!$Q$4+'[11]LT-WFALLON'!$Q$40</f>
        <v>0</v>
      </c>
      <c r="Y13" s="166" t="n">
        <f aca="false">'[11]LT-WFALLON'!$F$4+'[11]LT-WFALLON'!$F$40</f>
        <v>0</v>
      </c>
      <c r="Z13" s="166" t="n">
        <f aca="false">'[11]LT-WFALLON'!$G$4+'[11]LT-WFALLON'!$G$40</f>
        <v>0</v>
      </c>
      <c r="AA13" s="166" t="n">
        <f aca="false">[12]Liq!$S$97</f>
        <v>0</v>
      </c>
      <c r="AB13" s="166"/>
      <c r="AC13" s="166"/>
      <c r="AD13" s="166" t="n">
        <f aca="false">[12]Liq!$D$97</f>
        <v>0</v>
      </c>
      <c r="AE13" s="166" t="n">
        <f aca="false">[12]Liq!$F$97</f>
        <v>0</v>
      </c>
      <c r="AF13" s="166" t="n">
        <f aca="false">'[12]Daily Change'!$C$1239</f>
        <v>0</v>
      </c>
      <c r="AG13" s="166" t="n">
        <f aca="false">'[12]Daily Change'!$D$1239</f>
        <v>0</v>
      </c>
      <c r="AH13" s="166" t="n">
        <f aca="false">'[12]Daily Change'!$C$1240</f>
        <v>0</v>
      </c>
      <c r="AI13" s="166" t="n">
        <f aca="false">'[12]Daily Change'!$D$1240</f>
        <v>0</v>
      </c>
      <c r="AJ13" s="166" t="n">
        <f aca="false">[12]Liq!$L$97</f>
        <v>0</v>
      </c>
    </row>
    <row r="14" customFormat="false" ht="12.75" hidden="false" customHeight="true" outlineLevel="0" collapsed="false">
      <c r="A14" s="49" t="s">
        <v>146</v>
      </c>
      <c r="D14" s="177" t="n">
        <f aca="false">+J220</f>
        <v>0</v>
      </c>
      <c r="E14" s="1"/>
      <c r="F14" s="178" t="s">
        <v>147</v>
      </c>
      <c r="G14" s="178"/>
      <c r="H14" s="178"/>
      <c r="I14" s="178"/>
      <c r="J14" s="134"/>
      <c r="K14" s="1"/>
      <c r="L14" s="1"/>
      <c r="M14" s="1"/>
      <c r="N14" s="167" t="n">
        <v>0</v>
      </c>
      <c r="O14" s="168"/>
      <c r="P14" s="167"/>
      <c r="Q14" s="1"/>
      <c r="R14" s="1"/>
      <c r="S14" s="165" t="n">
        <f aca="false">+S13+1</f>
        <v>37171</v>
      </c>
      <c r="T14" s="166" t="n">
        <f aca="false">'[13]LT-WFALLON'!$I$4</f>
        <v>0</v>
      </c>
      <c r="U14" s="166" t="n">
        <f aca="false">'[13]LT-WFALLON'!$I$40</f>
        <v>0</v>
      </c>
      <c r="V14" s="166" t="n">
        <f aca="false">'[13]LT-WFALLON'!$N$4+'[13]LT-WFALLON'!$N$40</f>
        <v>0</v>
      </c>
      <c r="W14" s="166" t="n">
        <f aca="false">'[13]LT-WFALLON'!$O$4+'[13]LT-WFALLON'!$O$40</f>
        <v>0</v>
      </c>
      <c r="X14" s="166" t="n">
        <f aca="false">'[13]LT-WFALLON'!$Q$4+'[13]LT-WFALLON'!$Q$40</f>
        <v>0</v>
      </c>
      <c r="Y14" s="166" t="n">
        <f aca="false">'[13]LT-WFALLON'!$F$4+'[13]LT-WFALLON'!$F$40</f>
        <v>0</v>
      </c>
      <c r="Z14" s="166" t="n">
        <f aca="false">'[13]LT-WFALLON'!$G$4+'[13]LT-WFALLON'!$G$40</f>
        <v>0</v>
      </c>
      <c r="AA14" s="166" t="n">
        <f aca="false">[14]Liq!$S$97</f>
        <v>0</v>
      </c>
      <c r="AB14" s="166"/>
      <c r="AC14" s="166"/>
      <c r="AD14" s="166" t="n">
        <f aca="false">[14]Liq!$D$97</f>
        <v>0</v>
      </c>
      <c r="AE14" s="166" t="n">
        <f aca="false">[14]Liq!$F$97</f>
        <v>0</v>
      </c>
      <c r="AF14" s="166" t="n">
        <f aca="false">'[14]Daily Change'!$C$1239</f>
        <v>0</v>
      </c>
      <c r="AG14" s="166" t="n">
        <f aca="false">'[14]Daily Change'!$D$1239</f>
        <v>0</v>
      </c>
      <c r="AH14" s="166" t="n">
        <f aca="false">'[14]Daily Change'!$C$1240</f>
        <v>0</v>
      </c>
      <c r="AI14" s="166" t="n">
        <f aca="false">'[14]Daily Change'!$D$1240</f>
        <v>0</v>
      </c>
      <c r="AJ14" s="166" t="n">
        <f aca="false">[14]Liq!$L$97</f>
        <v>0</v>
      </c>
    </row>
    <row r="15" customFormat="false" ht="12.75" hidden="false" customHeight="true" outlineLevel="0" collapsed="false">
      <c r="A15" s="1"/>
      <c r="D15" s="177"/>
      <c r="F15" s="150"/>
      <c r="G15" s="179" t="s">
        <v>148</v>
      </c>
      <c r="H15" s="180"/>
      <c r="I15" s="181"/>
      <c r="J15" s="176"/>
      <c r="K15" s="1"/>
      <c r="L15" s="1"/>
      <c r="M15" s="1"/>
      <c r="N15" s="167"/>
      <c r="O15" s="168"/>
      <c r="P15" s="167"/>
      <c r="Q15" s="1"/>
      <c r="R15" s="1"/>
      <c r="S15" s="165" t="n">
        <f aca="false">+S14+1</f>
        <v>37172</v>
      </c>
      <c r="T15" s="166" t="n">
        <f aca="false">'[15]LT-WFALLON'!$I$4</f>
        <v>0</v>
      </c>
      <c r="U15" s="166" t="n">
        <f aca="false">'[15]LT-WFALLON'!$I$40</f>
        <v>0</v>
      </c>
      <c r="V15" s="166" t="n">
        <f aca="false">'[15]LT-WFALLON'!$N$4+'[15]LT-WFALLON'!$N$40</f>
        <v>0</v>
      </c>
      <c r="W15" s="166" t="n">
        <f aca="false">'[15]LT-WFALLON'!$O$4+'[15]LT-WFALLON'!$O$40</f>
        <v>0</v>
      </c>
      <c r="X15" s="166" t="n">
        <f aca="false">'[15]LT-WFALLON'!$Q$4+'[15]LT-WFALLON'!$Q$40</f>
        <v>0</v>
      </c>
      <c r="Y15" s="166" t="n">
        <f aca="false">'[15]LT-WFALLON'!$F$4+'[15]LT-WFALLON'!$F$40</f>
        <v>0</v>
      </c>
      <c r="Z15" s="166" t="n">
        <f aca="false">'[15]LT-WFALLON'!$G$4+'[15]LT-WFALLON'!$G$40</f>
        <v>0</v>
      </c>
      <c r="AA15" s="166" t="n">
        <f aca="false">[16]Liq!$S$97</f>
        <v>0</v>
      </c>
      <c r="AB15" s="166"/>
      <c r="AC15" s="166"/>
      <c r="AD15" s="166" t="n">
        <f aca="false">[16]Liq!$D$97</f>
        <v>0</v>
      </c>
      <c r="AE15" s="166" t="n">
        <f aca="false">[16]Liq!$F$97</f>
        <v>0</v>
      </c>
      <c r="AF15" s="166" t="n">
        <f aca="false">'[16]Daily Change'!$C$1239</f>
        <v>0</v>
      </c>
      <c r="AG15" s="166" t="n">
        <f aca="false">'[16]Daily Change'!$D$1239</f>
        <v>0</v>
      </c>
      <c r="AH15" s="166" t="n">
        <f aca="false">'[16]Daily Change'!$C$1240</f>
        <v>0</v>
      </c>
      <c r="AI15" s="166" t="n">
        <f aca="false">'[16]Daily Change'!$D$1240</f>
        <v>0</v>
      </c>
      <c r="AJ15" s="166" t="n">
        <f aca="false">[16]Liq!$L$97</f>
        <v>0</v>
      </c>
    </row>
    <row r="16" customFormat="false" ht="12.75" hidden="false" customHeight="true" outlineLevel="0" collapsed="false">
      <c r="A16" s="155" t="s">
        <v>17</v>
      </c>
      <c r="D16" s="182" t="n">
        <f aca="false">SUM(D8:D15)</f>
        <v>0</v>
      </c>
      <c r="E16" s="1"/>
      <c r="F16" s="183" t="s">
        <v>149</v>
      </c>
      <c r="G16" s="184" t="s">
        <v>150</v>
      </c>
      <c r="H16" s="185" t="s">
        <v>151</v>
      </c>
      <c r="I16" s="186" t="s">
        <v>142</v>
      </c>
      <c r="J16" s="176"/>
      <c r="K16" s="1"/>
      <c r="L16" s="1"/>
      <c r="M16" s="1"/>
      <c r="N16" s="182" t="n">
        <v>0</v>
      </c>
      <c r="O16" s="182" t="n">
        <f aca="false">SUM(O8:O14)</f>
        <v>0</v>
      </c>
      <c r="P16" s="182"/>
      <c r="Q16" s="1"/>
      <c r="R16" s="1"/>
      <c r="S16" s="165" t="n">
        <f aca="false">+S15+1</f>
        <v>37173</v>
      </c>
      <c r="T16" s="166" t="n">
        <f aca="false">'[17]LT-WFALLON'!$I$4</f>
        <v>0</v>
      </c>
      <c r="U16" s="166" t="n">
        <f aca="false">'[17]LT-WFALLON'!$I$40</f>
        <v>0</v>
      </c>
      <c r="V16" s="166" t="n">
        <f aca="false">'[17]LT-WFALLON'!$N$4+'[17]LT-WFALLON'!$N$40</f>
        <v>0</v>
      </c>
      <c r="W16" s="166" t="n">
        <f aca="false">'[17]LT-WFALLON'!$O$4+'[17]LT-WFALLON'!$O$40</f>
        <v>0</v>
      </c>
      <c r="X16" s="166" t="n">
        <f aca="false">'[17]LT-WFALLON'!$Q$4+'[17]LT-WFALLON'!$Q$40</f>
        <v>0</v>
      </c>
      <c r="Y16" s="166" t="n">
        <f aca="false">'[17]LT-WFALLON'!$F$4+'[17]LT-WFALLON'!$F$40</f>
        <v>0</v>
      </c>
      <c r="Z16" s="166" t="n">
        <f aca="false">'[17]LT-WFALLON'!$G$4+'[17]LT-WFALLON'!$G$40</f>
        <v>0</v>
      </c>
      <c r="AA16" s="166" t="n">
        <f aca="false">[18]Liq!$S$97</f>
        <v>0</v>
      </c>
      <c r="AB16" s="166"/>
      <c r="AC16" s="166"/>
      <c r="AD16" s="166" t="n">
        <f aca="false">[18]Liq!$D$97</f>
        <v>0</v>
      </c>
      <c r="AE16" s="166" t="n">
        <f aca="false">[18]Liq!$F$97</f>
        <v>0</v>
      </c>
      <c r="AF16" s="166" t="n">
        <f aca="false">'[18]Daily Change'!$C$1239</f>
        <v>0</v>
      </c>
      <c r="AG16" s="166" t="n">
        <f aca="false">'[18]Daily Change'!$D$1239</f>
        <v>0</v>
      </c>
      <c r="AH16" s="166" t="n">
        <f aca="false">'[18]Daily Change'!$C$1240</f>
        <v>0</v>
      </c>
      <c r="AI16" s="166" t="n">
        <f aca="false">'[18]Daily Change'!$D$1240</f>
        <v>0</v>
      </c>
      <c r="AJ16" s="166" t="n">
        <f aca="false">[18]Liq!$L$97</f>
        <v>0</v>
      </c>
    </row>
    <row r="17" customFormat="false" ht="12.75" hidden="false" customHeight="true" outlineLevel="0" collapsed="false">
      <c r="A17" s="1"/>
      <c r="D17" s="1"/>
      <c r="E17" s="1"/>
      <c r="F17" s="187"/>
      <c r="G17" s="188"/>
      <c r="H17" s="189"/>
      <c r="I17" s="190"/>
      <c r="J17" s="176"/>
      <c r="K17" s="1"/>
      <c r="L17" s="1"/>
      <c r="M17" s="1"/>
      <c r="N17" s="1"/>
      <c r="P17" s="1"/>
      <c r="Q17" s="1"/>
      <c r="R17" s="1"/>
      <c r="S17" s="165" t="n">
        <f aca="false">+S16+1</f>
        <v>37174</v>
      </c>
      <c r="T17" s="166" t="n">
        <f aca="false">'[19]LT-WFALLON'!$I$4</f>
        <v>0</v>
      </c>
      <c r="U17" s="166" t="n">
        <f aca="false">'[19]LT-WFALLON'!$I$40</f>
        <v>0</v>
      </c>
      <c r="V17" s="166" t="n">
        <f aca="false">'[19]LT-WFALLON'!$N$4+'[19]LT-WFALLON'!$N$40</f>
        <v>0</v>
      </c>
      <c r="W17" s="166" t="n">
        <f aca="false">'[19]LT-WFALLON'!$O$4+'[19]LT-WFALLON'!$O$40</f>
        <v>0</v>
      </c>
      <c r="X17" s="166" t="n">
        <f aca="false">'[19]LT-WFALLON'!$Q$4+'[19]LT-WFALLON'!$Q$40</f>
        <v>0</v>
      </c>
      <c r="Y17" s="166" t="n">
        <f aca="false">'[19]LT-WFALLON'!$F$4+'[19]LT-WFALLON'!$F$40</f>
        <v>0</v>
      </c>
      <c r="Z17" s="166" t="n">
        <f aca="false">'[19]LT-WFALLON'!$G$4+'[19]LT-WFALLON'!$G$40</f>
        <v>0</v>
      </c>
      <c r="AA17" s="166" t="n">
        <f aca="false">[20]Liq!$S$97</f>
        <v>0</v>
      </c>
      <c r="AB17" s="166"/>
      <c r="AC17" s="166"/>
      <c r="AD17" s="166" t="n">
        <f aca="false">[20]Liq!$D$97</f>
        <v>0</v>
      </c>
      <c r="AE17" s="166" t="n">
        <f aca="false">[20]Liq!$F$97</f>
        <v>0</v>
      </c>
      <c r="AF17" s="166" t="n">
        <f aca="false">'[20]Daily Change'!$C$1239</f>
        <v>0</v>
      </c>
      <c r="AG17" s="166" t="n">
        <f aca="false">'[20]Daily Change'!$D$1239</f>
        <v>0</v>
      </c>
      <c r="AH17" s="166" t="n">
        <f aca="false">'[20]Daily Change'!$C$1240</f>
        <v>0</v>
      </c>
      <c r="AI17" s="166" t="n">
        <f aca="false">'[20]Daily Change'!$D$1240</f>
        <v>0</v>
      </c>
      <c r="AJ17" s="166" t="n">
        <f aca="false">[20]Liq!$L$97</f>
        <v>0</v>
      </c>
    </row>
    <row r="18" customFormat="false" ht="12.75" hidden="false" customHeight="true" outlineLevel="0" collapsed="false">
      <c r="A18" s="148" t="s">
        <v>152</v>
      </c>
      <c r="D18" s="136"/>
      <c r="E18" s="1"/>
      <c r="F18" s="191" t="s">
        <v>153</v>
      </c>
      <c r="G18" s="192" t="n">
        <v>1</v>
      </c>
      <c r="H18" s="161" t="n">
        <f aca="false">VLOOKUP($B$5,$S$8:$AG$38,6,0)</f>
        <v>0</v>
      </c>
      <c r="I18" s="193" t="n">
        <f aca="false">H18*G18</f>
        <v>0</v>
      </c>
      <c r="J18" s="176"/>
      <c r="K18" s="1"/>
      <c r="L18" s="1"/>
      <c r="M18" s="1"/>
      <c r="Q18" s="1"/>
      <c r="R18" s="1"/>
      <c r="S18" s="165" t="n">
        <f aca="false">+S17+1</f>
        <v>37175</v>
      </c>
      <c r="T18" s="166" t="n">
        <f aca="false">'[21]LT-WFALLON'!$I$4</f>
        <v>0</v>
      </c>
      <c r="U18" s="166" t="n">
        <f aca="false">'[21]LT-WFALLON'!$I$40</f>
        <v>0</v>
      </c>
      <c r="V18" s="166" t="n">
        <f aca="false">'[21]LT-WFALLON'!$N$4+'[21]LT-WFALLON'!$N$40</f>
        <v>0</v>
      </c>
      <c r="W18" s="166" t="n">
        <f aca="false">'[21]LT-WFALLON'!$O$4+'[21]LT-WFALLON'!$O$40</f>
        <v>0</v>
      </c>
      <c r="X18" s="166" t="n">
        <f aca="false">'[21]LT-WFALLON'!$Q$4+'[21]LT-WFALLON'!$Q$40</f>
        <v>0</v>
      </c>
      <c r="Y18" s="166" t="n">
        <f aca="false">'[21]LT-WFALLON'!$F$4+'[21]LT-WFALLON'!$F$40</f>
        <v>0</v>
      </c>
      <c r="Z18" s="166" t="n">
        <f aca="false">'[21]LT-WFALLON'!$G$4+'[21]LT-WFALLON'!$G$40</f>
        <v>0</v>
      </c>
      <c r="AA18" s="166" t="n">
        <f aca="false">[22]Liq!$S$97</f>
        <v>0</v>
      </c>
      <c r="AB18" s="166"/>
      <c r="AC18" s="166"/>
      <c r="AD18" s="166" t="n">
        <f aca="false">[22]Liq!$D$97</f>
        <v>0</v>
      </c>
      <c r="AE18" s="166" t="n">
        <f aca="false">[22]Liq!$F$97</f>
        <v>0</v>
      </c>
      <c r="AF18" s="166" t="n">
        <f aca="false">'[22]Daily Change'!$C$1239</f>
        <v>0</v>
      </c>
      <c r="AG18" s="166" t="n">
        <f aca="false">'[22]Daily Change'!$D$1239</f>
        <v>0</v>
      </c>
      <c r="AH18" s="166" t="n">
        <f aca="false">'[22]Daily Change'!$C$1240</f>
        <v>0</v>
      </c>
      <c r="AI18" s="166" t="n">
        <f aca="false">'[22]Daily Change'!$D$1240</f>
        <v>0</v>
      </c>
      <c r="AJ18" s="166" t="n">
        <f aca="false">[22]Liq!$L$97</f>
        <v>0</v>
      </c>
    </row>
    <row r="19" customFormat="false" ht="12.75" hidden="false" customHeight="true" outlineLevel="0" collapsed="false">
      <c r="A19" s="1" t="s">
        <v>154</v>
      </c>
      <c r="D19" s="161" t="n">
        <f aca="false">VLOOKUP($B$5,$S$8:$AG$38,11,0)</f>
        <v>0</v>
      </c>
      <c r="E19" s="1"/>
      <c r="F19" s="194" t="s">
        <v>155</v>
      </c>
      <c r="G19" s="195" t="n">
        <v>8.57</v>
      </c>
      <c r="H19" s="196"/>
      <c r="I19" s="197" t="n">
        <f aca="false">H18*G19</f>
        <v>0</v>
      </c>
      <c r="J19" s="176"/>
      <c r="K19" s="1"/>
      <c r="L19" s="1"/>
      <c r="M19" s="1"/>
      <c r="N19" s="198" t="n">
        <v>0</v>
      </c>
      <c r="O19" s="199" t="n">
        <f aca="false">D24-P24</f>
        <v>0</v>
      </c>
      <c r="P19" s="164"/>
      <c r="Q19" s="1"/>
      <c r="R19" s="1"/>
      <c r="S19" s="165" t="n">
        <f aca="false">+S18+1</f>
        <v>37176</v>
      </c>
      <c r="T19" s="166" t="n">
        <f aca="false">'[23]LT-WFALLON'!$I$4</f>
        <v>0</v>
      </c>
      <c r="U19" s="166" t="n">
        <f aca="false">'[23]LT-WFALLON'!$I$40</f>
        <v>0</v>
      </c>
      <c r="V19" s="166" t="n">
        <f aca="false">'[23]LT-WFALLON'!$N$4+'[23]LT-WFALLON'!$N$40</f>
        <v>0</v>
      </c>
      <c r="W19" s="166" t="n">
        <f aca="false">'[23]LT-WFALLON'!$O$4+'[23]LT-WFALLON'!$O$40</f>
        <v>0</v>
      </c>
      <c r="X19" s="166" t="n">
        <f aca="false">'[23]LT-WFALLON'!$Q$4+'[23]LT-WFALLON'!$Q$40</f>
        <v>0</v>
      </c>
      <c r="Y19" s="166" t="n">
        <f aca="false">'[23]LT-WFALLON'!$F$4+'[23]LT-WFALLON'!$F$40</f>
        <v>0</v>
      </c>
      <c r="Z19" s="166" t="n">
        <f aca="false">'[23]LT-WFALLON'!$G$4+'[23]LT-WFALLON'!$G$40</f>
        <v>0</v>
      </c>
      <c r="AA19" s="166" t="n">
        <f aca="false">[24]Liq!$S$97</f>
        <v>0</v>
      </c>
      <c r="AB19" s="166"/>
      <c r="AC19" s="166"/>
      <c r="AD19" s="166" t="n">
        <f aca="false">[24]Liq!$D$97</f>
        <v>0</v>
      </c>
      <c r="AE19" s="166" t="n">
        <f aca="false">[24]Liq!$F$97</f>
        <v>0</v>
      </c>
      <c r="AF19" s="166" t="n">
        <f aca="false">'[24]Daily Change'!$C$1239</f>
        <v>0</v>
      </c>
      <c r="AG19" s="166" t="n">
        <f aca="false">'[24]Daily Change'!$D$1239</f>
        <v>0</v>
      </c>
      <c r="AH19" s="166" t="n">
        <f aca="false">'[24]Daily Change'!$C$1240</f>
        <v>0</v>
      </c>
      <c r="AI19" s="166" t="n">
        <f aca="false">'[24]Daily Change'!$D$1240</f>
        <v>0</v>
      </c>
      <c r="AJ19" s="166" t="n">
        <f aca="false">[24]Liq!$L$97</f>
        <v>0</v>
      </c>
    </row>
    <row r="20" customFormat="false" ht="12.75" hidden="false" customHeight="true" outlineLevel="0" collapsed="false">
      <c r="A20" s="49" t="s">
        <v>156</v>
      </c>
      <c r="D20" s="177" t="n">
        <v>0</v>
      </c>
      <c r="E20" s="1"/>
      <c r="F20" s="194"/>
      <c r="G20" s="200"/>
      <c r="H20" s="196"/>
      <c r="I20" s="197"/>
      <c r="J20" s="176"/>
      <c r="K20" s="1"/>
      <c r="L20" s="1"/>
      <c r="M20" s="1"/>
      <c r="N20" s="167" t="n">
        <v>0</v>
      </c>
      <c r="O20" s="167"/>
      <c r="P20" s="201"/>
      <c r="Q20" s="1"/>
      <c r="R20" s="1"/>
      <c r="S20" s="165" t="n">
        <f aca="false">+S19+1</f>
        <v>37177</v>
      </c>
      <c r="T20" s="166" t="n">
        <f aca="false">'[25]LT-WFALLON'!$I$4</f>
        <v>0</v>
      </c>
      <c r="U20" s="166" t="n">
        <f aca="false">'[25]LT-WFALLON'!$I$40</f>
        <v>0</v>
      </c>
      <c r="V20" s="166" t="n">
        <f aca="false">'[25]LT-WFALLON'!$N$4+'[25]LT-WFALLON'!$N$40</f>
        <v>0</v>
      </c>
      <c r="W20" s="166" t="n">
        <f aca="false">'[25]LT-WFALLON'!$O$4+'[25]LT-WFALLON'!$O$40</f>
        <v>0</v>
      </c>
      <c r="X20" s="166" t="n">
        <f aca="false">'[25]LT-WFALLON'!$Q$4+'[25]LT-WFALLON'!$Q$40</f>
        <v>0</v>
      </c>
      <c r="Y20" s="166" t="n">
        <f aca="false">'[25]LT-WFALLON'!$F$4+'[25]LT-WFALLON'!$F$40</f>
        <v>0</v>
      </c>
      <c r="Z20" s="166" t="n">
        <f aca="false">'[25]LT-WFALLON'!$G$4+'[25]LT-WFALLON'!$G$40</f>
        <v>0</v>
      </c>
      <c r="AA20" s="166" t="n">
        <f aca="false">[26]Liq!$S$97</f>
        <v>0</v>
      </c>
      <c r="AB20" s="166"/>
      <c r="AC20" s="166"/>
      <c r="AD20" s="166" t="n">
        <f aca="false">[26]Liq!$D$97</f>
        <v>0</v>
      </c>
      <c r="AE20" s="166" t="n">
        <f aca="false">[26]Liq!$F$97</f>
        <v>0</v>
      </c>
      <c r="AF20" s="166" t="n">
        <f aca="false">'[26]Daily Change'!$C$1239</f>
        <v>0</v>
      </c>
      <c r="AG20" s="166" t="n">
        <f aca="false">'[26]Daily Change'!$D$1239</f>
        <v>0</v>
      </c>
      <c r="AH20" s="166" t="n">
        <f aca="false">'[26]Daily Change'!$C$1240</f>
        <v>0</v>
      </c>
      <c r="AI20" s="166" t="n">
        <f aca="false">'[26]Daily Change'!$D$1240</f>
        <v>0</v>
      </c>
      <c r="AJ20" s="166" t="n">
        <f aca="false">[26]Liq!$L$97</f>
        <v>0</v>
      </c>
    </row>
    <row r="21" customFormat="false" ht="12.75" hidden="false" customHeight="true" outlineLevel="0" collapsed="false">
      <c r="A21" s="1"/>
      <c r="D21" s="202"/>
      <c r="E21" s="1"/>
      <c r="F21" s="191" t="s">
        <v>157</v>
      </c>
      <c r="G21" s="203"/>
      <c r="H21" s="161" t="n">
        <f aca="false">VLOOKUP($B$5,$S$8:$AG$38,4,0)</f>
        <v>0</v>
      </c>
      <c r="I21" s="193" t="n">
        <f aca="false">H21</f>
        <v>0</v>
      </c>
      <c r="J21" s="176"/>
      <c r="K21" s="1"/>
      <c r="L21" s="1"/>
      <c r="M21" s="1"/>
      <c r="N21" s="167"/>
      <c r="O21" s="167"/>
      <c r="P21" s="201"/>
      <c r="Q21" s="1"/>
      <c r="R21" s="1"/>
      <c r="S21" s="165" t="n">
        <f aca="false">+S20+1</f>
        <v>37178</v>
      </c>
      <c r="T21" s="166" t="n">
        <f aca="false">'[27]LT-WFALLON'!$I$4</f>
        <v>0</v>
      </c>
      <c r="U21" s="166" t="n">
        <f aca="false">'[27]LT-WFALLON'!$I$40</f>
        <v>0</v>
      </c>
      <c r="V21" s="166" t="n">
        <f aca="false">'[27]LT-WFALLON'!$N$4+'[27]LT-WFALLON'!$N$40</f>
        <v>0</v>
      </c>
      <c r="W21" s="166" t="n">
        <f aca="false">'[27]LT-WFALLON'!$O$4+'[27]LT-WFALLON'!$O$40</f>
        <v>0</v>
      </c>
      <c r="X21" s="166" t="n">
        <f aca="false">'[27]LT-WFALLON'!$Q$4+'[27]LT-WFALLON'!$Q$40</f>
        <v>0</v>
      </c>
      <c r="Y21" s="166" t="n">
        <f aca="false">'[27]LT-WFALLON'!$F$4+'[27]LT-WFALLON'!$F$40</f>
        <v>0</v>
      </c>
      <c r="Z21" s="166" t="n">
        <f aca="false">'[27]LT-WFALLON'!$G$4+'[27]LT-WFALLON'!$G$40</f>
        <v>0</v>
      </c>
      <c r="AA21" s="166" t="n">
        <f aca="false">[28]Liq!$S$97</f>
        <v>0</v>
      </c>
      <c r="AB21" s="166"/>
      <c r="AC21" s="166"/>
      <c r="AD21" s="166" t="n">
        <f aca="false">[28]Liq!$D$97</f>
        <v>0</v>
      </c>
      <c r="AE21" s="166" t="n">
        <f aca="false">[28]Liq!$F$97</f>
        <v>0</v>
      </c>
      <c r="AF21" s="166" t="n">
        <f aca="false">'[28]Daily Change'!$C$1239</f>
        <v>0</v>
      </c>
      <c r="AG21" s="166" t="n">
        <f aca="false">'[28]Daily Change'!$D$1239</f>
        <v>0</v>
      </c>
      <c r="AH21" s="166" t="n">
        <f aca="false">'[28]Daily Change'!$C$1240</f>
        <v>0</v>
      </c>
      <c r="AI21" s="166" t="n">
        <f aca="false">'[28]Daily Change'!$D$1240</f>
        <v>0</v>
      </c>
      <c r="AJ21" s="166" t="n">
        <f aca="false">[28]Liq!$L$97</f>
        <v>0</v>
      </c>
    </row>
    <row r="22" customFormat="false" ht="12.75" hidden="false" customHeight="true" outlineLevel="0" collapsed="false">
      <c r="D22" s="177"/>
      <c r="E22" s="1"/>
      <c r="F22" s="191" t="s">
        <v>158</v>
      </c>
      <c r="G22" s="203"/>
      <c r="H22" s="161" t="n">
        <f aca="false">VLOOKUP($B$5,$S$8:$AG$38,5,0)</f>
        <v>0</v>
      </c>
      <c r="I22" s="193" t="n">
        <f aca="false">H22</f>
        <v>0</v>
      </c>
      <c r="J22" s="176"/>
      <c r="K22" s="1"/>
      <c r="L22" s="1"/>
      <c r="M22" s="4"/>
      <c r="N22" s="167"/>
      <c r="O22" s="167"/>
      <c r="P22" s="201"/>
      <c r="Q22" s="1"/>
      <c r="R22" s="1"/>
      <c r="S22" s="165" t="n">
        <f aca="false">+S21+1</f>
        <v>37179</v>
      </c>
      <c r="T22" s="166" t="n">
        <f aca="false">'[29]LT-WFALLON'!$I$4</f>
        <v>0</v>
      </c>
      <c r="U22" s="166" t="n">
        <f aca="false">'[29]LT-WFALLON'!$I$40</f>
        <v>0</v>
      </c>
      <c r="V22" s="166" t="n">
        <f aca="false">'[29]LT-WFALLON'!$N$4+'[29]LT-WFALLON'!$N$40</f>
        <v>0</v>
      </c>
      <c r="W22" s="166" t="n">
        <f aca="false">'[29]LT-WFALLON'!$O$4+'[29]LT-WFALLON'!$O$40</f>
        <v>0</v>
      </c>
      <c r="X22" s="166" t="n">
        <f aca="false">'[29]LT-WFALLON'!$Q$4+'[29]LT-WFALLON'!$Q$40</f>
        <v>0</v>
      </c>
      <c r="Y22" s="166" t="n">
        <f aca="false">'[29]LT-WFALLON'!$F$4+'[29]LT-WFALLON'!$F$40</f>
        <v>0</v>
      </c>
      <c r="Z22" s="166" t="n">
        <f aca="false">'[29]LT-WFALLON'!$G$4+'[29]LT-WFALLON'!$G$40</f>
        <v>0</v>
      </c>
      <c r="AA22" s="166" t="n">
        <f aca="false">[30]Liq!$S$97</f>
        <v>0</v>
      </c>
      <c r="AB22" s="166"/>
      <c r="AC22" s="166"/>
      <c r="AD22" s="166" t="n">
        <f aca="false">[30]Liq!$D$97</f>
        <v>0</v>
      </c>
      <c r="AE22" s="166" t="n">
        <f aca="false">[30]Liq!$F$97</f>
        <v>0</v>
      </c>
      <c r="AF22" s="166" t="n">
        <f aca="false">'[30]Daily Change'!$C$1239</f>
        <v>0</v>
      </c>
      <c r="AG22" s="166" t="n">
        <f aca="false">'[30]Daily Change'!$D$1239</f>
        <v>0</v>
      </c>
      <c r="AH22" s="166" t="n">
        <f aca="false">'[30]Daily Change'!$C$1240</f>
        <v>0</v>
      </c>
      <c r="AI22" s="166" t="n">
        <f aca="false">'[30]Daily Change'!$D$1240</f>
        <v>0</v>
      </c>
      <c r="AJ22" s="166" t="n">
        <f aca="false">[30]Liq!$L$97</f>
        <v>0</v>
      </c>
    </row>
    <row r="23" customFormat="false" ht="12.75" hidden="false" customHeight="true" outlineLevel="0" collapsed="false">
      <c r="D23" s="204"/>
      <c r="E23" s="1"/>
      <c r="F23" s="205" t="s">
        <v>159</v>
      </c>
      <c r="G23" s="206"/>
      <c r="H23" s="207"/>
      <c r="I23" s="208" t="n">
        <f aca="false">SUM(I21:I22)</f>
        <v>0</v>
      </c>
      <c r="J23" s="176"/>
      <c r="K23" s="1"/>
      <c r="L23" s="1"/>
      <c r="M23" s="4"/>
      <c r="N23" s="167"/>
      <c r="O23" s="167"/>
      <c r="P23" s="201"/>
      <c r="Q23" s="1"/>
      <c r="R23" s="1"/>
      <c r="S23" s="165" t="n">
        <f aca="false">+S22+1</f>
        <v>37180</v>
      </c>
      <c r="T23" s="166" t="n">
        <f aca="false">'[31]LT-WFALLON'!$I$4</f>
        <v>0</v>
      </c>
      <c r="U23" s="166" t="n">
        <f aca="false">'[31]LT-WFALLON'!$I$40</f>
        <v>0</v>
      </c>
      <c r="V23" s="166" t="n">
        <f aca="false">'[31]LT-WFALLON'!$N$4+'[31]LT-WFALLON'!$N$40</f>
        <v>0</v>
      </c>
      <c r="W23" s="166" t="n">
        <f aca="false">'[31]LT-WFALLON'!$O$4+'[31]LT-WFALLON'!$O$40</f>
        <v>0</v>
      </c>
      <c r="X23" s="166" t="n">
        <f aca="false">'[31]LT-WFALLON'!$Q$4+'[31]LT-WFALLON'!$Q$40</f>
        <v>0</v>
      </c>
      <c r="Y23" s="166" t="n">
        <f aca="false">'[31]LT-WFALLON'!$F$4+'[31]LT-WFALLON'!$F$40</f>
        <v>0</v>
      </c>
      <c r="Z23" s="166" t="n">
        <f aca="false">'[31]LT-WFALLON'!$G$4+'[31]LT-WFALLON'!$G$40</f>
        <v>0</v>
      </c>
      <c r="AA23" s="166" t="n">
        <f aca="false">[32]Liq!$S$97</f>
        <v>0</v>
      </c>
      <c r="AB23" s="166"/>
      <c r="AC23" s="166"/>
      <c r="AD23" s="166" t="n">
        <f aca="false">[32]Liq!$D$97</f>
        <v>0</v>
      </c>
      <c r="AE23" s="166" t="n">
        <f aca="false">[32]Liq!$F$97</f>
        <v>0</v>
      </c>
      <c r="AF23" s="166" t="n">
        <f aca="false">'[32]Daily Change'!$C$1239</f>
        <v>0</v>
      </c>
      <c r="AG23" s="166" t="n">
        <f aca="false">'[32]Daily Change'!$D$1239</f>
        <v>0</v>
      </c>
      <c r="AH23" s="166" t="n">
        <f aca="false">'[32]Daily Change'!$C$1240</f>
        <v>0</v>
      </c>
      <c r="AI23" s="166" t="n">
        <f aca="false">'[32]Daily Change'!$D$1240</f>
        <v>0</v>
      </c>
      <c r="AJ23" s="166" t="n">
        <f aca="false">[32]Liq!$L$97</f>
        <v>0</v>
      </c>
    </row>
    <row r="24" customFormat="false" ht="12.75" hidden="false" customHeight="true" outlineLevel="0" collapsed="false">
      <c r="A24" s="155" t="s">
        <v>160</v>
      </c>
      <c r="D24" s="209" t="n">
        <f aca="false">SUM(D19:D22)</f>
        <v>0</v>
      </c>
      <c r="E24" s="1"/>
      <c r="F24" s="210" t="s">
        <v>161</v>
      </c>
      <c r="G24" s="211"/>
      <c r="H24" s="212"/>
      <c r="I24" s="190"/>
      <c r="J24" s="1"/>
      <c r="K24" s="1"/>
      <c r="L24" s="1"/>
      <c r="M24" s="1"/>
      <c r="N24" s="209" t="n">
        <v>0</v>
      </c>
      <c r="O24" s="209" t="n">
        <f aca="false">SUM(O19:O22)</f>
        <v>0</v>
      </c>
      <c r="P24" s="209"/>
      <c r="Q24" s="1"/>
      <c r="R24" s="1"/>
      <c r="S24" s="165" t="n">
        <f aca="false">+S23+1</f>
        <v>37181</v>
      </c>
      <c r="T24" s="166" t="n">
        <f aca="false">'[33]LT-WFALLON'!$I$4</f>
        <v>0</v>
      </c>
      <c r="U24" s="166" t="n">
        <f aca="false">'[33]LT-WFALLON'!$I$40</f>
        <v>0</v>
      </c>
      <c r="V24" s="166" t="n">
        <f aca="false">'[33]LT-WFALLON'!$N$4+'[33]LT-WFALLON'!$N$40</f>
        <v>0</v>
      </c>
      <c r="W24" s="166" t="n">
        <f aca="false">'[33]LT-WFALLON'!$O$4+'[33]LT-WFALLON'!$O$40</f>
        <v>0</v>
      </c>
      <c r="X24" s="166" t="n">
        <f aca="false">'[33]LT-WFALLON'!$Q$4+'[33]LT-WFALLON'!$Q$40</f>
        <v>0</v>
      </c>
      <c r="Y24" s="166" t="n">
        <f aca="false">'[33]LT-WFALLON'!$F$4+'[33]LT-WFALLON'!$F$40</f>
        <v>0</v>
      </c>
      <c r="Z24" s="166" t="n">
        <f aca="false">'[33]LT-WFALLON'!$G$4+'[33]LT-WFALLON'!$G$40</f>
        <v>0</v>
      </c>
      <c r="AA24" s="166" t="n">
        <f aca="false">[34]Liq!$S$97</f>
        <v>0</v>
      </c>
      <c r="AB24" s="166"/>
      <c r="AC24" s="166"/>
      <c r="AD24" s="166" t="n">
        <f aca="false">[34]Liq!$D$97</f>
        <v>0</v>
      </c>
      <c r="AE24" s="166" t="n">
        <f aca="false">[34]Liq!$F$97</f>
        <v>0</v>
      </c>
      <c r="AF24" s="166" t="n">
        <f aca="false">'[34]Daily Change'!$C$1239</f>
        <v>0</v>
      </c>
      <c r="AG24" s="166" t="n">
        <f aca="false">'[34]Daily Change'!$D$1239</f>
        <v>0</v>
      </c>
      <c r="AH24" s="166" t="n">
        <f aca="false">'[34]Daily Change'!$C$1240</f>
        <v>0</v>
      </c>
      <c r="AI24" s="166" t="n">
        <f aca="false">'[34]Daily Change'!$D$1240</f>
        <v>0</v>
      </c>
      <c r="AJ24" s="166" t="n">
        <f aca="false">[34]Liq!$L$97</f>
        <v>0</v>
      </c>
    </row>
    <row r="25" customFormat="false" ht="12.75" hidden="false" customHeight="true" outlineLevel="0" collapsed="false">
      <c r="A25" s="1"/>
      <c r="D25" s="70"/>
      <c r="E25" s="1"/>
      <c r="F25" s="194" t="s">
        <v>157</v>
      </c>
      <c r="G25" s="9"/>
      <c r="H25" s="9"/>
      <c r="I25" s="193" t="n">
        <v>0</v>
      </c>
      <c r="J25" s="1"/>
      <c r="K25" s="1"/>
      <c r="L25" s="1"/>
      <c r="M25" s="1"/>
      <c r="N25" s="213"/>
      <c r="O25" s="213"/>
      <c r="P25" s="213"/>
      <c r="Q25" s="1"/>
      <c r="R25" s="1"/>
      <c r="S25" s="165" t="n">
        <f aca="false">+S24+1</f>
        <v>37182</v>
      </c>
      <c r="T25" s="166" t="n">
        <f aca="false">'[35]LT-WFALLON'!$I$4</f>
        <v>0</v>
      </c>
      <c r="U25" s="166" t="n">
        <f aca="false">'[35]LT-WFALLON'!$I$40</f>
        <v>0</v>
      </c>
      <c r="V25" s="166" t="n">
        <f aca="false">'[35]LT-WFALLON'!$N$4+'[35]LT-WFALLON'!$N$40</f>
        <v>0</v>
      </c>
      <c r="W25" s="166" t="n">
        <f aca="false">'[35]LT-WFALLON'!$O$4+'[35]LT-WFALLON'!$O$40</f>
        <v>0</v>
      </c>
      <c r="X25" s="166" t="n">
        <f aca="false">'[35]LT-WFALLON'!$Q$4+'[35]LT-WFALLON'!$Q$40</f>
        <v>0</v>
      </c>
      <c r="Y25" s="166" t="n">
        <f aca="false">'[35]LT-WFALLON'!$F$4+'[35]LT-WFALLON'!$F$40</f>
        <v>0</v>
      </c>
      <c r="Z25" s="166" t="n">
        <f aca="false">'[35]LT-WFALLON'!$G$4+'[35]LT-WFALLON'!$G$40</f>
        <v>0</v>
      </c>
      <c r="AA25" s="166" t="n">
        <f aca="false">[36]Liq!$S$97</f>
        <v>0</v>
      </c>
      <c r="AB25" s="166"/>
      <c r="AC25" s="166"/>
      <c r="AD25" s="166" t="n">
        <f aca="false">[36]Liq!$D$97</f>
        <v>0</v>
      </c>
      <c r="AE25" s="166" t="n">
        <f aca="false">[36]Liq!$F$97</f>
        <v>0</v>
      </c>
      <c r="AF25" s="166" t="n">
        <f aca="false">'[36]Daily Change'!$C$1239</f>
        <v>0</v>
      </c>
      <c r="AG25" s="166" t="n">
        <f aca="false">'[36]Daily Change'!$D$1239</f>
        <v>0</v>
      </c>
      <c r="AH25" s="166" t="n">
        <f aca="false">'[36]Daily Change'!$C$1240</f>
        <v>0</v>
      </c>
      <c r="AI25" s="166" t="n">
        <f aca="false">'[36]Daily Change'!$D$1240</f>
        <v>0</v>
      </c>
      <c r="AJ25" s="166" t="n">
        <f aca="false">[36]Liq!$L$97</f>
        <v>0</v>
      </c>
      <c r="AK25" s="70"/>
    </row>
    <row r="26" customFormat="false" ht="12.75" hidden="false" customHeight="true" outlineLevel="0" collapsed="false">
      <c r="E26" s="1"/>
      <c r="F26" s="194" t="s">
        <v>158</v>
      </c>
      <c r="G26" s="9"/>
      <c r="H26" s="9"/>
      <c r="I26" s="193" t="n">
        <v>0</v>
      </c>
      <c r="J26" s="1"/>
      <c r="K26" s="1"/>
      <c r="L26" s="1"/>
      <c r="M26" s="1"/>
      <c r="Q26" s="1"/>
      <c r="R26" s="9"/>
      <c r="S26" s="165" t="n">
        <f aca="false">+S25+1</f>
        <v>37183</v>
      </c>
      <c r="T26" s="166" t="n">
        <f aca="false">'[37]LT-WFALLON'!$I$4</f>
        <v>0</v>
      </c>
      <c r="U26" s="166" t="n">
        <f aca="false">'[37]LT-WFALLON'!$I$40</f>
        <v>0</v>
      </c>
      <c r="V26" s="166" t="n">
        <f aca="false">'[37]LT-WFALLON'!$N$4+'[37]LT-WFALLON'!$N$40</f>
        <v>0</v>
      </c>
      <c r="W26" s="166" t="n">
        <f aca="false">'[37]LT-WFALLON'!$O$4+'[37]LT-WFALLON'!$O$40</f>
        <v>0</v>
      </c>
      <c r="X26" s="166" t="n">
        <f aca="false">'[37]LT-WFALLON'!$Q$4+'[37]LT-WFALLON'!$Q$40</f>
        <v>0</v>
      </c>
      <c r="Y26" s="166" t="n">
        <f aca="false">'[37]LT-WFALLON'!$F$4+'[37]LT-WFALLON'!$F$40</f>
        <v>0</v>
      </c>
      <c r="Z26" s="166" t="n">
        <f aca="false">'[37]LT-WFALLON'!$G$4+'[37]LT-WFALLON'!$G$40</f>
        <v>0</v>
      </c>
      <c r="AA26" s="166" t="n">
        <f aca="false">[38]Liq!$S$97</f>
        <v>0</v>
      </c>
      <c r="AB26" s="166"/>
      <c r="AC26" s="166"/>
      <c r="AD26" s="166" t="n">
        <f aca="false">[38]Liq!$D$97</f>
        <v>0</v>
      </c>
      <c r="AE26" s="166" t="n">
        <f aca="false">[38]Liq!$F$97</f>
        <v>0</v>
      </c>
      <c r="AF26" s="166" t="n">
        <f aca="false">'[38]Daily Change'!$C$1239</f>
        <v>0</v>
      </c>
      <c r="AG26" s="166" t="n">
        <f aca="false">'[38]Daily Change'!$D$1239</f>
        <v>0</v>
      </c>
      <c r="AH26" s="166" t="n">
        <f aca="false">'[38]Daily Change'!$C$1240</f>
        <v>0</v>
      </c>
      <c r="AI26" s="166" t="n">
        <f aca="false">'[38]Daily Change'!$D$1240</f>
        <v>0</v>
      </c>
      <c r="AJ26" s="166" t="n">
        <f aca="false">[38]Liq!$L$97</f>
        <v>0</v>
      </c>
      <c r="AK26" s="70"/>
    </row>
    <row r="27" customFormat="false" ht="12.75" hidden="false" customHeight="true" outlineLevel="0" collapsed="false">
      <c r="A27" s="148" t="s">
        <v>162</v>
      </c>
      <c r="D27" s="70"/>
      <c r="E27" s="1"/>
      <c r="F27" s="214" t="s">
        <v>159</v>
      </c>
      <c r="G27" s="9"/>
      <c r="H27" s="9"/>
      <c r="I27" s="193" t="n">
        <v>0</v>
      </c>
      <c r="J27" s="1"/>
      <c r="K27" s="1"/>
      <c r="L27" s="1"/>
      <c r="M27" s="1"/>
      <c r="N27" s="70"/>
      <c r="O27" s="70"/>
      <c r="P27" s="70"/>
      <c r="Q27" s="1"/>
      <c r="R27" s="9"/>
      <c r="S27" s="165" t="n">
        <f aca="false">+S26+1</f>
        <v>37184</v>
      </c>
      <c r="T27" s="166" t="n">
        <f aca="false">'[39]LT-WFALLON'!$I$4</f>
        <v>0</v>
      </c>
      <c r="U27" s="166" t="n">
        <f aca="false">'[39]LT-WFALLON'!$I$40</f>
        <v>0</v>
      </c>
      <c r="V27" s="166" t="n">
        <f aca="false">'[39]LT-WFALLON'!$N$4+'[39]LT-WFALLON'!$N$40</f>
        <v>0</v>
      </c>
      <c r="W27" s="166" t="n">
        <f aca="false">'[39]LT-WFALLON'!$O$4+'[39]LT-WFALLON'!$O$40</f>
        <v>0</v>
      </c>
      <c r="X27" s="166" t="n">
        <f aca="false">'[39]LT-WFALLON'!$Q$4+'[39]LT-WFALLON'!$Q$40</f>
        <v>0</v>
      </c>
      <c r="Y27" s="166" t="n">
        <f aca="false">'[39]LT-WFALLON'!$F$4+'[39]LT-WFALLON'!$F$40</f>
        <v>0</v>
      </c>
      <c r="Z27" s="166" t="n">
        <f aca="false">'[39]LT-WFALLON'!$G$4+'[39]LT-WFALLON'!$G$40</f>
        <v>0</v>
      </c>
      <c r="AA27" s="166" t="n">
        <f aca="false">[40]Liq!$S$97</f>
        <v>0</v>
      </c>
      <c r="AB27" s="166"/>
      <c r="AC27" s="166"/>
      <c r="AD27" s="166" t="n">
        <f aca="false">[40]Liq!$D$97</f>
        <v>0</v>
      </c>
      <c r="AE27" s="166" t="n">
        <f aca="false">[40]Liq!$F$97</f>
        <v>0</v>
      </c>
      <c r="AF27" s="166" t="n">
        <f aca="false">'[40]Daily Change'!$C$1239</f>
        <v>0</v>
      </c>
      <c r="AG27" s="166" t="n">
        <f aca="false">'[40]Daily Change'!$D$1239</f>
        <v>0</v>
      </c>
      <c r="AH27" s="166" t="n">
        <f aca="false">'[40]Daily Change'!$C$1240</f>
        <v>0</v>
      </c>
      <c r="AI27" s="166" t="n">
        <f aca="false">'[40]Daily Change'!$D$1240</f>
        <v>0</v>
      </c>
      <c r="AJ27" s="166" t="n">
        <f aca="false">[40]Liq!$L$97</f>
        <v>0</v>
      </c>
      <c r="AK27" s="70"/>
    </row>
    <row r="28" customFormat="false" ht="12.75" hidden="false" customHeight="true" outlineLevel="0" collapsed="false">
      <c r="A28" s="49" t="s">
        <v>163</v>
      </c>
      <c r="D28" s="164" t="n">
        <f aca="false">N38</f>
        <v>0</v>
      </c>
      <c r="E28" s="1"/>
      <c r="F28" s="194"/>
      <c r="G28" s="215"/>
      <c r="H28" s="9"/>
      <c r="I28" s="216"/>
      <c r="J28" s="1"/>
      <c r="K28" s="1"/>
      <c r="L28" s="1"/>
      <c r="M28" s="1"/>
      <c r="N28" s="164" t="n">
        <v>0</v>
      </c>
      <c r="O28" s="164" t="n">
        <f aca="false">D38-P38</f>
        <v>0</v>
      </c>
      <c r="P28" s="164"/>
      <c r="Q28" s="1"/>
      <c r="R28" s="70"/>
      <c r="S28" s="165" t="n">
        <f aca="false">+S27+1</f>
        <v>37185</v>
      </c>
      <c r="T28" s="166" t="n">
        <f aca="false">'[41]LT-WFALLON'!$I$4</f>
        <v>0</v>
      </c>
      <c r="U28" s="166" t="n">
        <f aca="false">'[41]LT-WFALLON'!$I$40</f>
        <v>0</v>
      </c>
      <c r="V28" s="166" t="n">
        <f aca="false">'[41]LT-WFALLON'!$N$4+'[41]LT-WFALLON'!$N$40</f>
        <v>0</v>
      </c>
      <c r="W28" s="166" t="n">
        <f aca="false">'[41]LT-WFALLON'!$O$4+'[41]LT-WFALLON'!$O$40</f>
        <v>0</v>
      </c>
      <c r="X28" s="166" t="n">
        <f aca="false">'[41]LT-WFALLON'!$Q$4+'[41]LT-WFALLON'!$Q$40</f>
        <v>0</v>
      </c>
      <c r="Y28" s="166" t="n">
        <f aca="false">'[41]LT-WFALLON'!$F$4+'[41]LT-WFALLON'!$F$40</f>
        <v>0</v>
      </c>
      <c r="Z28" s="166" t="n">
        <f aca="false">'[41]LT-WFALLON'!$G$4+'[41]LT-WFALLON'!$G$40</f>
        <v>0</v>
      </c>
      <c r="AA28" s="166" t="n">
        <f aca="false">[42]Liq!$S$97</f>
        <v>0</v>
      </c>
      <c r="AB28" s="166"/>
      <c r="AC28" s="166"/>
      <c r="AD28" s="166" t="n">
        <f aca="false">[42]Liq!$D$97</f>
        <v>0</v>
      </c>
      <c r="AE28" s="166" t="n">
        <f aca="false">[42]Liq!$F$97</f>
        <v>0</v>
      </c>
      <c r="AF28" s="166" t="n">
        <f aca="false">'[42]Daily Change'!$C$1239</f>
        <v>0</v>
      </c>
      <c r="AG28" s="166" t="n">
        <f aca="false">'[42]Daily Change'!$D$1239</f>
        <v>0</v>
      </c>
      <c r="AH28" s="166" t="n">
        <f aca="false">'[42]Daily Change'!$C$1240</f>
        <v>0</v>
      </c>
      <c r="AI28" s="166" t="n">
        <f aca="false">'[42]Daily Change'!$D$1240</f>
        <v>0</v>
      </c>
      <c r="AJ28" s="166" t="n">
        <f aca="false">[42]Liq!$L$97</f>
        <v>0</v>
      </c>
      <c r="AK28" s="70"/>
    </row>
    <row r="29" customFormat="false" ht="12.75" hidden="false" customHeight="true" outlineLevel="0" collapsed="false">
      <c r="A29" s="49" t="s">
        <v>164</v>
      </c>
      <c r="D29" s="167" t="n">
        <f aca="false">E173+G173+C178+C179</f>
        <v>0</v>
      </c>
      <c r="E29" s="1"/>
      <c r="F29" s="217" t="s">
        <v>165</v>
      </c>
      <c r="G29" s="218"/>
      <c r="H29" s="219"/>
      <c r="I29" s="220" t="n">
        <f aca="false">I23-I27</f>
        <v>0</v>
      </c>
      <c r="J29" s="70"/>
      <c r="K29" s="1"/>
      <c r="L29" s="1"/>
      <c r="M29" s="1"/>
      <c r="N29" s="167" t="n">
        <v>0</v>
      </c>
      <c r="O29" s="221"/>
      <c r="P29" s="167"/>
      <c r="Q29" s="1"/>
      <c r="R29" s="9"/>
      <c r="S29" s="165" t="n">
        <f aca="false">+S28+1</f>
        <v>37186</v>
      </c>
      <c r="T29" s="166" t="n">
        <f aca="false">'[43]LT-WFALLON'!$I$4</f>
        <v>0</v>
      </c>
      <c r="U29" s="166" t="n">
        <f aca="false">'[43]LT-WFALLON'!$I$40</f>
        <v>0</v>
      </c>
      <c r="V29" s="166" t="n">
        <f aca="false">'[43]LT-WFALLON'!$N$4+'[43]LT-WFALLON'!$N$40</f>
        <v>0</v>
      </c>
      <c r="W29" s="166" t="n">
        <f aca="false">'[43]LT-WFALLON'!$O$4+'[43]LT-WFALLON'!$O$40</f>
        <v>0</v>
      </c>
      <c r="X29" s="166" t="n">
        <f aca="false">'[43]LT-WFALLON'!$Q$4+'[43]LT-WFALLON'!$Q$40</f>
        <v>0</v>
      </c>
      <c r="Y29" s="166" t="n">
        <f aca="false">'[43]LT-WFALLON'!$F$4+'[43]LT-WFALLON'!$F$40</f>
        <v>0</v>
      </c>
      <c r="Z29" s="166" t="n">
        <f aca="false">'[43]LT-WFALLON'!$G$4+'[43]LT-WFALLON'!$G$40</f>
        <v>0</v>
      </c>
      <c r="AA29" s="166" t="n">
        <f aca="false">[44]Liq!$S$97</f>
        <v>0</v>
      </c>
      <c r="AB29" s="166"/>
      <c r="AC29" s="166"/>
      <c r="AD29" s="166" t="n">
        <f aca="false">[44]Liq!$D$97</f>
        <v>0</v>
      </c>
      <c r="AE29" s="166" t="n">
        <f aca="false">[44]Liq!$F$97</f>
        <v>0</v>
      </c>
      <c r="AF29" s="166" t="n">
        <f aca="false">'[44]Daily Change'!$C$1239</f>
        <v>0</v>
      </c>
      <c r="AG29" s="166" t="n">
        <f aca="false">'[44]Daily Change'!$D$1239</f>
        <v>0</v>
      </c>
      <c r="AH29" s="166" t="n">
        <f aca="false">'[44]Daily Change'!$C$1240</f>
        <v>0</v>
      </c>
      <c r="AI29" s="166" t="n">
        <f aca="false">'[44]Daily Change'!$D$1240</f>
        <v>0</v>
      </c>
      <c r="AJ29" s="166" t="n">
        <f aca="false">[44]Liq!$L$97</f>
        <v>0</v>
      </c>
      <c r="AK29" s="70"/>
    </row>
    <row r="30" customFormat="false" ht="12.75" hidden="false" customHeight="true" outlineLevel="0" collapsed="false">
      <c r="A30" s="1" t="s">
        <v>166</v>
      </c>
      <c r="D30" s="167" t="n">
        <f aca="false">C173</f>
        <v>0</v>
      </c>
      <c r="E30" s="1"/>
      <c r="F30" s="1"/>
      <c r="G30" s="1"/>
      <c r="H30" s="1"/>
      <c r="I30" s="1"/>
      <c r="J30" s="70"/>
      <c r="K30" s="1"/>
      <c r="L30" s="1"/>
      <c r="M30" s="1"/>
      <c r="N30" s="167" t="n">
        <v>0</v>
      </c>
      <c r="O30" s="221"/>
      <c r="P30" s="167"/>
      <c r="Q30" s="1"/>
      <c r="R30" s="9"/>
      <c r="S30" s="165" t="n">
        <f aca="false">+S29+1</f>
        <v>37187</v>
      </c>
      <c r="T30" s="166" t="n">
        <f aca="false">'[45]LT-WFALLON'!$I$4</f>
        <v>0</v>
      </c>
      <c r="U30" s="166" t="n">
        <f aca="false">'[45]LT-WFALLON'!$I$40</f>
        <v>0</v>
      </c>
      <c r="V30" s="166" t="n">
        <f aca="false">'[45]LT-WFALLON'!$N$4+'[45]LT-WFALLON'!$N$40</f>
        <v>0</v>
      </c>
      <c r="W30" s="166" t="n">
        <f aca="false">'[45]LT-WFALLON'!$O$4+'[45]LT-WFALLON'!$O$40</f>
        <v>0</v>
      </c>
      <c r="X30" s="166" t="n">
        <f aca="false">'[45]LT-WFALLON'!$Q$4+'[45]LT-WFALLON'!$Q$40</f>
        <v>0</v>
      </c>
      <c r="Y30" s="166" t="n">
        <f aca="false">'[45]LT-WFALLON'!$F$4+'[45]LT-WFALLON'!$F$40</f>
        <v>0</v>
      </c>
      <c r="Z30" s="166" t="n">
        <f aca="false">'[45]LT-WFALLON'!$G$4+'[45]LT-WFALLON'!$G$40</f>
        <v>0</v>
      </c>
      <c r="AA30" s="166" t="n">
        <f aca="false">[46]Liq!$S$97</f>
        <v>0</v>
      </c>
      <c r="AB30" s="166"/>
      <c r="AC30" s="166"/>
      <c r="AD30" s="166" t="n">
        <f aca="false">[46]Liq!$D$97</f>
        <v>0</v>
      </c>
      <c r="AE30" s="166" t="n">
        <f aca="false">[46]Liq!$F$97</f>
        <v>0</v>
      </c>
      <c r="AF30" s="166" t="n">
        <f aca="false">'[46]Daily Change'!$C$1239</f>
        <v>0</v>
      </c>
      <c r="AG30" s="166" t="n">
        <f aca="false">'[46]Daily Change'!$D$1239</f>
        <v>0</v>
      </c>
      <c r="AH30" s="166" t="n">
        <f aca="false">'[46]Daily Change'!$C$1240</f>
        <v>0</v>
      </c>
      <c r="AI30" s="166" t="n">
        <f aca="false">'[46]Daily Change'!$D$1240</f>
        <v>0</v>
      </c>
      <c r="AJ30" s="166" t="n">
        <f aca="false">[46]Liq!$L$97</f>
        <v>0</v>
      </c>
      <c r="AK30" s="70"/>
    </row>
    <row r="31" customFormat="false" ht="12.75" hidden="false" customHeight="true" outlineLevel="0" collapsed="false">
      <c r="A31" s="222" t="s">
        <v>167</v>
      </c>
      <c r="B31" s="223"/>
      <c r="C31" s="223"/>
      <c r="D31" s="224" t="n">
        <f aca="false">D173</f>
        <v>0</v>
      </c>
      <c r="E31" s="1"/>
      <c r="F31" s="1"/>
      <c r="G31" s="1"/>
      <c r="H31" s="1"/>
      <c r="I31" s="1"/>
      <c r="J31" s="70"/>
      <c r="K31" s="1"/>
      <c r="L31" s="1"/>
      <c r="M31" s="1"/>
      <c r="N31" s="167" t="n">
        <v>0</v>
      </c>
      <c r="O31" s="221"/>
      <c r="P31" s="167"/>
      <c r="Q31" s="1"/>
      <c r="R31" s="70"/>
      <c r="S31" s="165" t="n">
        <f aca="false">+S30+1</f>
        <v>37188</v>
      </c>
      <c r="T31" s="166" t="n">
        <f aca="false">'[47]LT-WFALLON'!$I$4</f>
        <v>0</v>
      </c>
      <c r="U31" s="166" t="n">
        <f aca="false">'[47]LT-WFALLON'!$I$40</f>
        <v>0</v>
      </c>
      <c r="V31" s="166" t="n">
        <f aca="false">'[47]LT-WFALLON'!$N$4+'[47]LT-WFALLON'!$N$40</f>
        <v>0</v>
      </c>
      <c r="W31" s="166" t="n">
        <f aca="false">'[47]LT-WFALLON'!$O$4+'[47]LT-WFALLON'!$O$40</f>
        <v>0</v>
      </c>
      <c r="X31" s="166" t="n">
        <f aca="false">'[47]LT-WFALLON'!$Q$4+'[47]LT-WFALLON'!$Q$40</f>
        <v>0</v>
      </c>
      <c r="Y31" s="166" t="n">
        <f aca="false">'[47]LT-WFALLON'!$F$4+'[47]LT-WFALLON'!$F$40</f>
        <v>0</v>
      </c>
      <c r="Z31" s="166" t="n">
        <f aca="false">'[47]LT-WFALLON'!$G$4+'[47]LT-WFALLON'!$G$40</f>
        <v>0</v>
      </c>
      <c r="AA31" s="166" t="n">
        <f aca="false">[48]Liq!$S$97</f>
        <v>0</v>
      </c>
      <c r="AB31" s="166"/>
      <c r="AC31" s="166"/>
      <c r="AD31" s="166" t="n">
        <f aca="false">[48]Liq!$D$97</f>
        <v>0</v>
      </c>
      <c r="AE31" s="166" t="n">
        <f aca="false">[48]Liq!$F$97</f>
        <v>0</v>
      </c>
      <c r="AF31" s="166" t="n">
        <f aca="false">'[48]Daily Change'!$C$1239</f>
        <v>0</v>
      </c>
      <c r="AG31" s="166" t="n">
        <f aca="false">'[48]Daily Change'!$D$1239</f>
        <v>0</v>
      </c>
      <c r="AH31" s="166" t="n">
        <f aca="false">'[48]Daily Change'!$C$1240</f>
        <v>0</v>
      </c>
      <c r="AI31" s="166" t="n">
        <f aca="false">'[48]Daily Change'!$D$1240</f>
        <v>0</v>
      </c>
      <c r="AJ31" s="166" t="n">
        <f aca="false">[48]Liq!$L$97</f>
        <v>0</v>
      </c>
      <c r="AK31" s="70"/>
    </row>
    <row r="32" customFormat="false" ht="12.75" hidden="false" customHeight="true" outlineLevel="0" collapsed="false">
      <c r="A32" s="222" t="s">
        <v>168</v>
      </c>
      <c r="B32" s="223"/>
      <c r="C32" s="223"/>
      <c r="D32" s="224" t="n">
        <f aca="false">F173</f>
        <v>0</v>
      </c>
      <c r="E32" s="1"/>
      <c r="F32" s="140"/>
      <c r="G32" s="225"/>
      <c r="H32" s="225"/>
      <c r="I32" s="225"/>
      <c r="J32" s="225"/>
      <c r="K32" s="225"/>
      <c r="L32" s="226"/>
      <c r="M32" s="1"/>
      <c r="N32" s="167" t="n">
        <v>0</v>
      </c>
      <c r="O32" s="221"/>
      <c r="P32" s="167"/>
      <c r="Q32" s="1"/>
      <c r="R32" s="70"/>
      <c r="S32" s="165" t="n">
        <f aca="false">+S31+1</f>
        <v>37189</v>
      </c>
      <c r="T32" s="166" t="n">
        <f aca="false">'[49]LT-WFALLON'!$I$4</f>
        <v>0</v>
      </c>
      <c r="U32" s="166" t="n">
        <f aca="false">'[49]LT-WFALLON'!$I$40</f>
        <v>0</v>
      </c>
      <c r="V32" s="166" t="n">
        <f aca="false">'[49]LT-WFALLON'!$N$4+'[49]LT-WFALLON'!$N$40</f>
        <v>0</v>
      </c>
      <c r="W32" s="166" t="n">
        <f aca="false">'[49]LT-WFALLON'!$O$4+'[49]LT-WFALLON'!$O$40</f>
        <v>0</v>
      </c>
      <c r="X32" s="166" t="n">
        <f aca="false">'[49]LT-WFALLON'!$Q$4+'[49]LT-WFALLON'!$Q$40</f>
        <v>0</v>
      </c>
      <c r="Y32" s="166" t="n">
        <f aca="false">'[49]LT-WFALLON'!$F$4+'[49]LT-WFALLON'!$F$40</f>
        <v>0</v>
      </c>
      <c r="Z32" s="166" t="n">
        <f aca="false">'[49]LT-WFALLON'!$G$4+'[49]LT-WFALLON'!$G$40</f>
        <v>0</v>
      </c>
      <c r="AA32" s="166" t="n">
        <f aca="false">[50]Liq!$S$97</f>
        <v>0</v>
      </c>
      <c r="AB32" s="166"/>
      <c r="AC32" s="166"/>
      <c r="AD32" s="166" t="n">
        <f aca="false">[50]Liq!$D$97</f>
        <v>0</v>
      </c>
      <c r="AE32" s="166" t="n">
        <f aca="false">[50]Liq!$F$97</f>
        <v>0</v>
      </c>
      <c r="AF32" s="166" t="n">
        <f aca="false">'[50]Daily Change'!$C$1239</f>
        <v>0</v>
      </c>
      <c r="AG32" s="166" t="n">
        <f aca="false">'[50]Daily Change'!$D$1239</f>
        <v>0</v>
      </c>
      <c r="AH32" s="166" t="n">
        <f aca="false">'[50]Daily Change'!$C$1240</f>
        <v>0</v>
      </c>
      <c r="AI32" s="166" t="n">
        <f aca="false">'[50]Daily Change'!$D$1240</f>
        <v>0</v>
      </c>
      <c r="AJ32" s="166" t="n">
        <f aca="false">[50]Liq!$L$97</f>
        <v>0</v>
      </c>
      <c r="AK32" s="70"/>
    </row>
    <row r="33" customFormat="false" ht="12.75" hidden="false" customHeight="true" outlineLevel="0" collapsed="false">
      <c r="A33" s="49" t="s">
        <v>169</v>
      </c>
      <c r="D33" s="167" t="n">
        <v>0</v>
      </c>
      <c r="E33" s="1"/>
      <c r="F33" s="227"/>
      <c r="G33" s="70"/>
      <c r="H33" s="70"/>
      <c r="I33" s="70"/>
      <c r="J33" s="23" t="s">
        <v>170</v>
      </c>
      <c r="K33" s="70"/>
      <c r="L33" s="228" t="s">
        <v>115</v>
      </c>
      <c r="M33" s="1"/>
      <c r="N33" s="167" t="n">
        <v>0</v>
      </c>
      <c r="O33" s="221"/>
      <c r="P33" s="167"/>
      <c r="Q33" s="1"/>
      <c r="R33" s="70"/>
      <c r="S33" s="165" t="n">
        <f aca="false">+S32+1</f>
        <v>37190</v>
      </c>
      <c r="T33" s="166" t="n">
        <f aca="false">'[51]LT-WFALLON'!$I$4</f>
        <v>0</v>
      </c>
      <c r="U33" s="166" t="n">
        <f aca="false">'[51]LT-WFALLON'!$I$40</f>
        <v>0</v>
      </c>
      <c r="V33" s="166" t="n">
        <f aca="false">'[51]LT-WFALLON'!$N$4+'[51]LT-WFALLON'!$N$40</f>
        <v>0</v>
      </c>
      <c r="W33" s="166" t="n">
        <f aca="false">'[51]LT-WFALLON'!$O$4+'[51]LT-WFALLON'!$O$40</f>
        <v>0</v>
      </c>
      <c r="X33" s="166" t="n">
        <f aca="false">'[51]LT-WFALLON'!$Q$4+'[51]LT-WFALLON'!$Q$40</f>
        <v>0</v>
      </c>
      <c r="Y33" s="166" t="n">
        <f aca="false">'[51]LT-WFALLON'!$F$4+'[51]LT-WFALLON'!$F$40</f>
        <v>0</v>
      </c>
      <c r="Z33" s="166" t="n">
        <f aca="false">'[51]LT-WFALLON'!$G$4+'[51]LT-WFALLON'!$G$40</f>
        <v>0</v>
      </c>
      <c r="AA33" s="166" t="n">
        <f aca="false">[52]Liq!$S$97</f>
        <v>0</v>
      </c>
      <c r="AB33" s="166"/>
      <c r="AC33" s="166"/>
      <c r="AD33" s="166" t="n">
        <f aca="false">[52]Liq!$D$97</f>
        <v>0</v>
      </c>
      <c r="AE33" s="166" t="n">
        <f aca="false">[52]Liq!$F$97</f>
        <v>0</v>
      </c>
      <c r="AF33" s="166" t="n">
        <f aca="false">'[52]Daily Change'!$C$1239</f>
        <v>0</v>
      </c>
      <c r="AG33" s="166" t="n">
        <f aca="false">'[52]Daily Change'!$D$1239</f>
        <v>0</v>
      </c>
      <c r="AH33" s="166" t="n">
        <f aca="false">'[52]Daily Change'!$C$1240</f>
        <v>0</v>
      </c>
      <c r="AI33" s="166" t="n">
        <f aca="false">'[52]Daily Change'!$D$1240</f>
        <v>0</v>
      </c>
      <c r="AJ33" s="166" t="n">
        <f aca="false">[52]Liq!$L$97</f>
        <v>0</v>
      </c>
      <c r="AK33" s="70"/>
    </row>
    <row r="34" customFormat="false" ht="12.75" hidden="false" customHeight="true" outlineLevel="0" collapsed="false">
      <c r="A34" s="49" t="s">
        <v>171</v>
      </c>
      <c r="D34" s="177" t="n">
        <v>0</v>
      </c>
      <c r="E34" s="1"/>
      <c r="F34" s="229" t="s">
        <v>172</v>
      </c>
      <c r="G34" s="229"/>
      <c r="H34" s="230" t="s">
        <v>82</v>
      </c>
      <c r="I34" s="230" t="s">
        <v>80</v>
      </c>
      <c r="J34" s="231" t="s">
        <v>173</v>
      </c>
      <c r="K34" s="232" t="s">
        <v>81</v>
      </c>
      <c r="L34" s="233" t="s">
        <v>131</v>
      </c>
      <c r="M34" s="1"/>
      <c r="N34" s="167" t="n">
        <v>0</v>
      </c>
      <c r="O34" s="221"/>
      <c r="P34" s="167"/>
      <c r="Q34" s="1"/>
      <c r="R34" s="70"/>
      <c r="S34" s="165" t="n">
        <f aca="false">+S33+1</f>
        <v>37191</v>
      </c>
      <c r="T34" s="166" t="n">
        <f aca="false">'[53]LT-WFALLON'!$I$4</f>
        <v>0</v>
      </c>
      <c r="U34" s="166" t="n">
        <f aca="false">'[53]LT-WFALLON'!$I$40</f>
        <v>0</v>
      </c>
      <c r="V34" s="166" t="n">
        <f aca="false">'[53]LT-WFALLON'!$N$4+'[53]LT-WFALLON'!$N$40</f>
        <v>0</v>
      </c>
      <c r="W34" s="166" t="n">
        <f aca="false">'[53]LT-WFALLON'!$O$4+'[53]LT-WFALLON'!$O$40</f>
        <v>0</v>
      </c>
      <c r="X34" s="166" t="n">
        <f aca="false">'[53]LT-WFALLON'!$Q$4+'[53]LT-WFALLON'!$Q$40</f>
        <v>0</v>
      </c>
      <c r="Y34" s="166" t="n">
        <f aca="false">'[53]LT-WFALLON'!$F$4+'[53]LT-WFALLON'!$F$40</f>
        <v>0</v>
      </c>
      <c r="Z34" s="166" t="n">
        <f aca="false">'[53]LT-WFALLON'!$G$4+'[53]LT-WFALLON'!$G$40</f>
        <v>0</v>
      </c>
      <c r="AA34" s="166" t="n">
        <f aca="false">[54]Liq!$S$97</f>
        <v>0</v>
      </c>
      <c r="AB34" s="166"/>
      <c r="AC34" s="166"/>
      <c r="AD34" s="166" t="n">
        <f aca="false">[54]Liq!$D$97</f>
        <v>0</v>
      </c>
      <c r="AE34" s="166" t="n">
        <f aca="false">[54]Liq!$F$97</f>
        <v>0</v>
      </c>
      <c r="AF34" s="166" t="n">
        <f aca="false">'[54]Daily Change'!$C$1239</f>
        <v>0</v>
      </c>
      <c r="AG34" s="166" t="n">
        <f aca="false">'[54]Daily Change'!$D$1239</f>
        <v>0</v>
      </c>
      <c r="AH34" s="166" t="n">
        <f aca="false">'[54]Daily Change'!$C$1240</f>
        <v>0</v>
      </c>
      <c r="AI34" s="166" t="n">
        <f aca="false">'[54]Daily Change'!$D$1240</f>
        <v>0</v>
      </c>
      <c r="AJ34" s="166" t="n">
        <f aca="false">[54]Liq!$L$97</f>
        <v>0</v>
      </c>
    </row>
    <row r="35" customFormat="false" ht="12.75" hidden="false" customHeight="true" outlineLevel="0" collapsed="false">
      <c r="A35" s="49" t="s">
        <v>174</v>
      </c>
      <c r="D35" s="177" t="n">
        <f aca="false">C127</f>
        <v>0</v>
      </c>
      <c r="E35" s="1"/>
      <c r="F35" s="227"/>
      <c r="G35" s="70"/>
      <c r="H35" s="234"/>
      <c r="I35" s="234"/>
      <c r="J35" s="234"/>
      <c r="K35" s="234"/>
      <c r="L35" s="235"/>
      <c r="M35" s="1"/>
      <c r="N35" s="167" t="n">
        <v>0</v>
      </c>
      <c r="O35" s="221"/>
      <c r="P35" s="167"/>
      <c r="Q35" s="1"/>
      <c r="R35" s="70"/>
      <c r="S35" s="165" t="n">
        <f aca="false">+S34+1</f>
        <v>37192</v>
      </c>
      <c r="T35" s="166" t="n">
        <f aca="false">'[55]LT-WFALLON'!$I$4</f>
        <v>0</v>
      </c>
      <c r="U35" s="166" t="n">
        <f aca="false">'[55]LT-WFALLON'!$I$40</f>
        <v>0</v>
      </c>
      <c r="V35" s="166" t="n">
        <f aca="false">'[55]LT-WFALLON'!$N$4+'[55]LT-WFALLON'!$N$40</f>
        <v>0</v>
      </c>
      <c r="W35" s="166" t="n">
        <f aca="false">'[55]LT-WFALLON'!$O$4+'[55]LT-WFALLON'!$O$40</f>
        <v>0</v>
      </c>
      <c r="X35" s="166" t="n">
        <f aca="false">'[55]LT-WFALLON'!$Q$4+'[55]LT-WFALLON'!$Q$40</f>
        <v>0</v>
      </c>
      <c r="Y35" s="166" t="n">
        <f aca="false">'[55]LT-WFALLON'!$F$4+'[55]LT-WFALLON'!$F$40</f>
        <v>0</v>
      </c>
      <c r="Z35" s="166" t="n">
        <f aca="false">'[55]LT-WFALLON'!$G$4+'[55]LT-WFALLON'!$G$40</f>
        <v>0</v>
      </c>
      <c r="AA35" s="166" t="n">
        <f aca="false">[56]Liq!$S$97</f>
        <v>0</v>
      </c>
      <c r="AB35" s="166"/>
      <c r="AC35" s="166"/>
      <c r="AD35" s="166" t="n">
        <f aca="false">[56]Liq!$D$97</f>
        <v>0</v>
      </c>
      <c r="AE35" s="166" t="n">
        <f aca="false">[56]Liq!$F$97</f>
        <v>0</v>
      </c>
      <c r="AF35" s="166" t="n">
        <f aca="false">'[56]Daily Change'!$C$1239</f>
        <v>0</v>
      </c>
      <c r="AG35" s="166" t="n">
        <f aca="false">'[56]Daily Change'!$D$1239</f>
        <v>0</v>
      </c>
      <c r="AH35" s="166" t="n">
        <f aca="false">'[56]Daily Change'!$C$1240</f>
        <v>0</v>
      </c>
      <c r="AI35" s="166" t="n">
        <f aca="false">'[56]Daily Change'!$D$1240</f>
        <v>0</v>
      </c>
      <c r="AJ35" s="166" t="n">
        <f aca="false">[56]Liq!$L$97</f>
        <v>0</v>
      </c>
    </row>
    <row r="36" customFormat="false" ht="12.75" hidden="false" customHeight="true" outlineLevel="0" collapsed="false">
      <c r="A36" s="49" t="s">
        <v>175</v>
      </c>
      <c r="D36" s="177" t="n">
        <f aca="false">H173</f>
        <v>0</v>
      </c>
      <c r="E36" s="1"/>
      <c r="F36" s="227" t="s">
        <v>176</v>
      </c>
      <c r="G36" s="70"/>
      <c r="H36" s="234"/>
      <c r="I36" s="234"/>
      <c r="J36" s="234" t="n">
        <f aca="false">N50</f>
        <v>0</v>
      </c>
      <c r="K36" s="234" t="n">
        <f aca="false">N38</f>
        <v>0</v>
      </c>
      <c r="L36" s="235"/>
      <c r="M36" s="1"/>
      <c r="N36" s="167" t="n">
        <v>0</v>
      </c>
      <c r="O36" s="221"/>
      <c r="P36" s="167"/>
      <c r="Q36" s="1"/>
      <c r="R36" s="70"/>
      <c r="S36" s="165" t="n">
        <f aca="false">+S35+1</f>
        <v>37193</v>
      </c>
      <c r="T36" s="166" t="n">
        <f aca="false">'[57]LT-WFALLON'!$I$4</f>
        <v>0</v>
      </c>
      <c r="U36" s="166" t="n">
        <f aca="false">'[57]LT-WFALLON'!$I$40</f>
        <v>0</v>
      </c>
      <c r="V36" s="166" t="n">
        <f aca="false">'[57]LT-WFALLON'!$N$4+'[57]LT-WFALLON'!$N$40</f>
        <v>0</v>
      </c>
      <c r="W36" s="166" t="n">
        <f aca="false">'[57]LT-WFALLON'!$O$4+'[57]LT-WFALLON'!$O$40</f>
        <v>0</v>
      </c>
      <c r="X36" s="166" t="n">
        <f aca="false">'[57]LT-WFALLON'!$Q$4+'[57]LT-WFALLON'!$Q$40</f>
        <v>0</v>
      </c>
      <c r="Y36" s="166" t="n">
        <f aca="false">'[57]LT-WFALLON'!$F$4+'[57]LT-WFALLON'!$F$40</f>
        <v>0</v>
      </c>
      <c r="Z36" s="166" t="n">
        <f aca="false">'[57]LT-WFALLON'!$G$4+'[57]LT-WFALLON'!$G$40</f>
        <v>0</v>
      </c>
      <c r="AA36" s="166" t="n">
        <f aca="false">[58]Liq!$S$97</f>
        <v>0</v>
      </c>
      <c r="AB36" s="166"/>
      <c r="AC36" s="166"/>
      <c r="AD36" s="166" t="n">
        <f aca="false">[58]Liq!$D$97</f>
        <v>0</v>
      </c>
      <c r="AE36" s="166" t="n">
        <f aca="false">[58]Liq!$F$97</f>
        <v>0</v>
      </c>
      <c r="AF36" s="166" t="n">
        <f aca="false">'[58]Daily Change'!$C$1239</f>
        <v>0</v>
      </c>
      <c r="AG36" s="166" t="n">
        <f aca="false">'[58]Daily Change'!$D$1239</f>
        <v>0</v>
      </c>
      <c r="AH36" s="166" t="n">
        <f aca="false">'[58]Daily Change'!$C$1240</f>
        <v>0</v>
      </c>
      <c r="AI36" s="166" t="n">
        <f aca="false">'[58]Daily Change'!$D$1240</f>
        <v>0</v>
      </c>
      <c r="AJ36" s="166" t="n">
        <f aca="false">[58]Liq!$L$97</f>
        <v>0</v>
      </c>
    </row>
    <row r="37" customFormat="false" ht="12.75" hidden="false" customHeight="true" outlineLevel="0" collapsed="false">
      <c r="A37" s="49" t="s">
        <v>177</v>
      </c>
      <c r="D37" s="177" t="n">
        <f aca="false">SUM(E87+E88)*-1</f>
        <v>-0</v>
      </c>
      <c r="E37" s="1"/>
      <c r="F37" s="227" t="s">
        <v>178</v>
      </c>
      <c r="G37" s="70"/>
      <c r="H37" s="236" t="n">
        <f aca="false">N16</f>
        <v>0</v>
      </c>
      <c r="I37" s="236"/>
      <c r="J37" s="234"/>
      <c r="K37" s="234"/>
      <c r="L37" s="235"/>
      <c r="M37" s="1"/>
      <c r="N37" s="167" t="n">
        <v>0</v>
      </c>
      <c r="O37" s="221"/>
      <c r="P37" s="167"/>
      <c r="Q37" s="1"/>
      <c r="R37" s="70"/>
      <c r="S37" s="165" t="n">
        <f aca="false">+S36+1</f>
        <v>37194</v>
      </c>
      <c r="T37" s="166" t="n">
        <f aca="false">'[59]LT-WFALLON'!$I$4</f>
        <v>0</v>
      </c>
      <c r="U37" s="166" t="n">
        <f aca="false">'[59]LT-WFALLON'!$I$40</f>
        <v>0</v>
      </c>
      <c r="V37" s="166" t="n">
        <f aca="false">'[59]LT-WFALLON'!$N$4+'[59]LT-WFALLON'!$N$40</f>
        <v>0</v>
      </c>
      <c r="W37" s="166" t="n">
        <f aca="false">'[59]LT-WFALLON'!$O$4+'[59]LT-WFALLON'!$O$40</f>
        <v>0</v>
      </c>
      <c r="X37" s="166" t="n">
        <f aca="false">'[59]LT-WFALLON'!$Q$4+'[59]LT-WFALLON'!$Q$40</f>
        <v>0</v>
      </c>
      <c r="Y37" s="166" t="n">
        <f aca="false">'[59]LT-WFALLON'!$F$4+'[59]LT-WFALLON'!$F$40</f>
        <v>0</v>
      </c>
      <c r="Z37" s="166" t="n">
        <f aca="false">'[59]LT-WFALLON'!$G$4+'[59]LT-WFALLON'!$G$40</f>
        <v>0</v>
      </c>
      <c r="AA37" s="166" t="n">
        <f aca="false">[60]Liq!$S$97</f>
        <v>0</v>
      </c>
      <c r="AB37" s="166"/>
      <c r="AC37" s="166"/>
      <c r="AD37" s="166" t="n">
        <f aca="false">[60]Liq!$D$97</f>
        <v>0</v>
      </c>
      <c r="AE37" s="166" t="n">
        <f aca="false">[60]Liq!$F$97</f>
        <v>0</v>
      </c>
      <c r="AF37" s="166" t="n">
        <f aca="false">'[60]Daily Change'!$C$1239</f>
        <v>0</v>
      </c>
      <c r="AG37" s="166" t="n">
        <f aca="false">'[60]Daily Change'!$D$1239</f>
        <v>0</v>
      </c>
      <c r="AH37" s="166" t="n">
        <f aca="false">'[60]Daily Change'!$C$1240</f>
        <v>0</v>
      </c>
      <c r="AI37" s="166" t="n">
        <f aca="false">'[60]Daily Change'!$D$1240</f>
        <v>0</v>
      </c>
      <c r="AJ37" s="166" t="n">
        <f aca="false">[60]Liq!$L$97</f>
        <v>0</v>
      </c>
    </row>
    <row r="38" customFormat="false" ht="12.75" hidden="false" customHeight="true" outlineLevel="0" collapsed="false">
      <c r="A38" s="155" t="s">
        <v>179</v>
      </c>
      <c r="D38" s="182" t="n">
        <f aca="false">SUM(D28:D37)</f>
        <v>0</v>
      </c>
      <c r="E38" s="1"/>
      <c r="F38" s="227" t="s">
        <v>180</v>
      </c>
      <c r="G38" s="70"/>
      <c r="H38" s="236" t="n">
        <f aca="false">N24</f>
        <v>0</v>
      </c>
      <c r="I38" s="236" t="n">
        <f aca="false">H38</f>
        <v>0</v>
      </c>
      <c r="J38" s="234"/>
      <c r="K38" s="234"/>
      <c r="L38" s="235"/>
      <c r="M38" s="1"/>
      <c r="N38" s="182" t="n">
        <v>0</v>
      </c>
      <c r="O38" s="182" t="n">
        <f aca="false">SUM(O28:O36)</f>
        <v>0</v>
      </c>
      <c r="P38" s="182"/>
      <c r="Q38" s="1"/>
      <c r="R38" s="70"/>
      <c r="S38" s="237" t="n">
        <f aca="false">+S37+1</f>
        <v>37195</v>
      </c>
      <c r="T38" s="238" t="n">
        <f aca="false">'[61]LT-WFALLON'!$I$4</f>
        <v>0</v>
      </c>
      <c r="U38" s="238" t="n">
        <f aca="false">'[61]LT-WFALLON'!$I$40</f>
        <v>0</v>
      </c>
      <c r="V38" s="238" t="n">
        <f aca="false">'[61]LT-WFALLON'!$N$4+'[61]LT-WFALLON'!$N$40</f>
        <v>0</v>
      </c>
      <c r="W38" s="238" t="n">
        <f aca="false">'[61]LT-WFALLON'!$O$4+'[61]LT-WFALLON'!$O$40</f>
        <v>0</v>
      </c>
      <c r="X38" s="238" t="n">
        <f aca="false">'[61]LT-WFALLON'!$Q$4+'[61]LT-WFALLON'!$Q$40</f>
        <v>0</v>
      </c>
      <c r="Y38" s="238" t="n">
        <f aca="false">'[61]LT-WFALLON'!$F$4+'[61]LT-WFALLON'!$F$40</f>
        <v>0</v>
      </c>
      <c r="Z38" s="238" t="n">
        <f aca="false">'[61]LT-WFALLON'!$G$4+'[61]LT-WFALLON'!$G$40</f>
        <v>0</v>
      </c>
      <c r="AA38" s="238" t="n">
        <f aca="false">[62]Liq!$S$97</f>
        <v>0</v>
      </c>
      <c r="AB38" s="238"/>
      <c r="AC38" s="238"/>
      <c r="AD38" s="238" t="n">
        <f aca="false">[62]Liq!$D$97</f>
        <v>0</v>
      </c>
      <c r="AE38" s="238" t="n">
        <f aca="false">[62]Liq!$F$97</f>
        <v>0</v>
      </c>
      <c r="AF38" s="238" t="n">
        <f aca="false">'[62]Daily Change'!$C$1239</f>
        <v>0</v>
      </c>
      <c r="AG38" s="238" t="n">
        <f aca="false">'[62]Daily Change'!$D$1239</f>
        <v>0</v>
      </c>
      <c r="AH38" s="238" t="n">
        <f aca="false">'[62]Daily Change'!$C$1240</f>
        <v>0</v>
      </c>
      <c r="AI38" s="238" t="n">
        <f aca="false">'[62]Daily Change'!$D$1240</f>
        <v>0</v>
      </c>
      <c r="AJ38" s="238" t="n">
        <f aca="false">[62]Liq!$L$97</f>
        <v>0</v>
      </c>
    </row>
    <row r="39" customFormat="false" ht="12.75" hidden="false" customHeight="true" outlineLevel="0" collapsed="false">
      <c r="A39" s="1"/>
      <c r="D39" s="1"/>
      <c r="F39" s="227" t="s">
        <v>181</v>
      </c>
      <c r="G39" s="70"/>
      <c r="H39" s="236" t="n">
        <f aca="false">D28</f>
        <v>0</v>
      </c>
      <c r="I39" s="236"/>
      <c r="J39" s="234"/>
      <c r="K39" s="234"/>
      <c r="L39" s="235"/>
      <c r="M39" s="1"/>
      <c r="N39" s="1"/>
      <c r="O39" s="1"/>
      <c r="P39" s="1"/>
      <c r="Q39" s="1"/>
      <c r="R39" s="70"/>
      <c r="S39" s="70"/>
      <c r="U39" s="213"/>
      <c r="V39" s="213"/>
      <c r="W39" s="213"/>
      <c r="X39" s="213"/>
      <c r="Y39" s="213"/>
      <c r="Z39" s="213"/>
      <c r="AA39" s="213"/>
      <c r="AB39" s="213"/>
      <c r="AC39" s="213"/>
    </row>
    <row r="40" customFormat="false" ht="12.75" hidden="false" customHeight="true" outlineLevel="0" collapsed="false">
      <c r="A40" s="148" t="s">
        <v>182</v>
      </c>
      <c r="D40" s="182" t="n">
        <f aca="false">+D38+D24+D16</f>
        <v>0</v>
      </c>
      <c r="E40" s="1"/>
      <c r="F40" s="187"/>
      <c r="G40" s="70"/>
      <c r="H40" s="239"/>
      <c r="I40" s="236"/>
      <c r="J40" s="234"/>
      <c r="K40" s="234"/>
      <c r="L40" s="235"/>
      <c r="M40" s="1"/>
      <c r="N40" s="182" t="n">
        <v>0</v>
      </c>
      <c r="O40" s="182" t="n">
        <f aca="false">+O38+O24+O16</f>
        <v>0</v>
      </c>
      <c r="P40" s="182"/>
      <c r="Q40" s="1"/>
      <c r="R40" s="70"/>
      <c r="S40" s="1"/>
      <c r="T40" s="1"/>
      <c r="U40" s="1"/>
    </row>
    <row r="41" customFormat="false" ht="12.75" hidden="false" customHeight="true" outlineLevel="0" collapsed="false">
      <c r="A41" s="1"/>
      <c r="C41" s="4"/>
      <c r="D41" s="1"/>
      <c r="E41" s="1"/>
      <c r="F41" s="227" t="s">
        <v>183</v>
      </c>
      <c r="G41" s="9"/>
      <c r="H41" s="236" t="n">
        <f aca="false">E117</f>
        <v>0</v>
      </c>
      <c r="I41" s="236" t="n">
        <f aca="false">E108</f>
        <v>0</v>
      </c>
      <c r="J41" s="234" t="n">
        <f aca="false">E71+E72+E73</f>
        <v>0</v>
      </c>
      <c r="K41" s="234" t="n">
        <f aca="false">SUM(D29:D37)</f>
        <v>0</v>
      </c>
      <c r="L41" s="235" t="n">
        <f aca="false">SUM(E29:E37)</f>
        <v>0</v>
      </c>
      <c r="M41" s="1"/>
      <c r="N41" s="1"/>
      <c r="O41" s="1"/>
      <c r="P41" s="1"/>
      <c r="Q41" s="1"/>
      <c r="R41" s="70"/>
      <c r="S41" s="1"/>
      <c r="T41" s="1"/>
      <c r="U41" s="1"/>
      <c r="AN41" s="1"/>
      <c r="AO41" s="1"/>
      <c r="AP41" s="1"/>
      <c r="AQ41" s="1"/>
      <c r="AR41" s="1"/>
      <c r="AS41" s="1"/>
    </row>
    <row r="42" customFormat="false" ht="12.75" hidden="false" customHeight="true" outlineLevel="0" collapsed="false">
      <c r="A42" s="127"/>
      <c r="C42" s="4"/>
      <c r="E42" s="1"/>
      <c r="F42" s="227" t="s">
        <v>178</v>
      </c>
      <c r="G42" s="70"/>
      <c r="H42" s="239"/>
      <c r="I42" s="239"/>
      <c r="J42" s="239"/>
      <c r="K42" s="240"/>
      <c r="L42" s="241"/>
      <c r="M42" s="1"/>
      <c r="N42" s="1"/>
      <c r="O42" s="1"/>
      <c r="P42" s="1"/>
      <c r="Q42" s="70"/>
      <c r="R42" s="70"/>
      <c r="S42" s="1"/>
      <c r="T42" s="1"/>
      <c r="U42" s="1"/>
      <c r="AN42" s="1"/>
      <c r="AO42" s="1"/>
      <c r="AP42" s="1"/>
      <c r="AQ42" s="1"/>
      <c r="AR42" s="1"/>
      <c r="AS42" s="1"/>
    </row>
    <row r="43" customFormat="false" ht="12.75" hidden="false" customHeight="true" outlineLevel="0" collapsed="false">
      <c r="A43" s="148" t="s">
        <v>184</v>
      </c>
      <c r="C43" s="4"/>
      <c r="D43" s="70"/>
      <c r="E43" s="9"/>
      <c r="F43" s="227" t="s">
        <v>180</v>
      </c>
      <c r="G43" s="70"/>
      <c r="H43" s="236"/>
      <c r="I43" s="236"/>
      <c r="J43" s="234"/>
      <c r="K43" s="234"/>
      <c r="L43" s="235" t="n">
        <f aca="false">+H138</f>
        <v>0</v>
      </c>
      <c r="M43" s="1"/>
      <c r="N43" s="1"/>
      <c r="O43" s="1"/>
      <c r="P43" s="1"/>
      <c r="Q43" s="70"/>
      <c r="R43" s="70"/>
      <c r="S43" s="1"/>
      <c r="T43" s="1"/>
      <c r="U43" s="1"/>
      <c r="AN43" s="1"/>
      <c r="AO43" s="1"/>
      <c r="AP43" s="1"/>
      <c r="AQ43" s="1"/>
      <c r="AR43" s="1"/>
      <c r="AS43" s="1"/>
    </row>
    <row r="44" customFormat="false" ht="12.75" hidden="false" customHeight="true" outlineLevel="0" collapsed="false">
      <c r="A44" s="242" t="s">
        <v>185</v>
      </c>
      <c r="C44" s="4"/>
      <c r="D44" s="243" t="n">
        <f aca="false">N50</f>
        <v>0</v>
      </c>
      <c r="E44" s="9"/>
      <c r="F44" s="227" t="s">
        <v>186</v>
      </c>
      <c r="G44" s="70"/>
      <c r="H44" s="236"/>
      <c r="I44" s="236"/>
      <c r="J44" s="234"/>
      <c r="K44" s="240"/>
      <c r="L44" s="241"/>
      <c r="M44" s="1"/>
      <c r="N44" s="244" t="n">
        <v>0</v>
      </c>
      <c r="O44" s="244" t="n">
        <f aca="false">D50-P50</f>
        <v>0</v>
      </c>
      <c r="P44" s="243" t="n">
        <v>0</v>
      </c>
      <c r="Q44" s="70"/>
      <c r="R44" s="70"/>
      <c r="S44" s="1"/>
      <c r="T44" s="1"/>
      <c r="U44" s="1"/>
      <c r="AN44" s="1"/>
      <c r="AO44" s="1"/>
      <c r="AP44" s="1"/>
      <c r="AQ44" s="1"/>
      <c r="AR44" s="1"/>
      <c r="AS44" s="1"/>
    </row>
    <row r="45" customFormat="false" ht="12.75" hidden="false" customHeight="true" outlineLevel="0" collapsed="false">
      <c r="A45" s="245" t="s">
        <v>187</v>
      </c>
      <c r="C45" s="4"/>
      <c r="D45" s="177" t="n">
        <v>0</v>
      </c>
      <c r="E45" s="9"/>
      <c r="F45" s="227" t="s">
        <v>142</v>
      </c>
      <c r="G45" s="9"/>
      <c r="H45" s="236" t="n">
        <f aca="false">SUM(H37:H41)</f>
        <v>0</v>
      </c>
      <c r="I45" s="236" t="n">
        <f aca="false">SUM(I37:I41)</f>
        <v>0</v>
      </c>
      <c r="J45" s="236" t="n">
        <f aca="false">SUM(J35:J41)</f>
        <v>0</v>
      </c>
      <c r="K45" s="234" t="n">
        <f aca="false">K36+K41</f>
        <v>0</v>
      </c>
      <c r="L45" s="235" t="n">
        <f aca="false">+F275</f>
        <v>0</v>
      </c>
      <c r="M45" s="1"/>
      <c r="N45" s="246" t="n">
        <v>0</v>
      </c>
      <c r="O45" s="246"/>
      <c r="P45" s="177" t="n">
        <v>0</v>
      </c>
      <c r="Q45" s="70"/>
      <c r="R45" s="70"/>
      <c r="S45" s="1"/>
      <c r="T45" s="1"/>
      <c r="U45" s="1"/>
      <c r="AN45" s="1"/>
      <c r="AO45" s="1"/>
      <c r="AP45" s="1"/>
      <c r="AQ45" s="1"/>
      <c r="AR45" s="1"/>
      <c r="AS45" s="1"/>
    </row>
    <row r="46" customFormat="false" ht="12.75" hidden="false" customHeight="true" outlineLevel="0" collapsed="false">
      <c r="A46" s="245" t="s">
        <v>188</v>
      </c>
      <c r="C46" s="4"/>
      <c r="D46" s="177" t="n">
        <f aca="false">E71</f>
        <v>0</v>
      </c>
      <c r="E46" s="1"/>
      <c r="F46" s="187"/>
      <c r="G46" s="9"/>
      <c r="H46" s="240"/>
      <c r="I46" s="240"/>
      <c r="J46" s="234"/>
      <c r="K46" s="240"/>
      <c r="L46" s="241"/>
      <c r="M46" s="1"/>
      <c r="N46" s="246" t="n">
        <v>0</v>
      </c>
      <c r="O46" s="246"/>
      <c r="P46" s="177" t="n">
        <v>0</v>
      </c>
      <c r="Q46" s="70"/>
      <c r="R46" s="70"/>
      <c r="S46" s="1"/>
      <c r="T46" s="1"/>
      <c r="U46" s="1"/>
      <c r="AN46" s="1"/>
      <c r="AO46" s="1"/>
      <c r="AP46" s="1"/>
      <c r="AQ46" s="1"/>
      <c r="AR46" s="1"/>
      <c r="AS46" s="1"/>
    </row>
    <row r="47" customFormat="false" ht="12.75" hidden="false" customHeight="true" outlineLevel="0" collapsed="false">
      <c r="A47" s="245" t="s">
        <v>189</v>
      </c>
      <c r="C47" s="4"/>
      <c r="D47" s="177" t="n">
        <f aca="false">E72</f>
        <v>0</v>
      </c>
      <c r="E47" s="1"/>
      <c r="F47" s="227"/>
      <c r="G47" s="247" t="s">
        <v>83</v>
      </c>
      <c r="H47" s="248" t="n">
        <f aca="false">H45-D40</f>
        <v>0</v>
      </c>
      <c r="I47" s="248" t="n">
        <f aca="false">+I45-D24</f>
        <v>0</v>
      </c>
      <c r="J47" s="248" t="n">
        <f aca="false">+J45-D50</f>
        <v>0</v>
      </c>
      <c r="K47" s="249" t="n">
        <f aca="false">+K45-D38</f>
        <v>0</v>
      </c>
      <c r="L47" s="250" t="n">
        <f aca="false">+L43-L45</f>
        <v>0</v>
      </c>
      <c r="M47" s="1"/>
      <c r="N47" s="246" t="n">
        <v>0</v>
      </c>
      <c r="O47" s="246"/>
      <c r="P47" s="177" t="n">
        <v>0</v>
      </c>
      <c r="Q47" s="70"/>
      <c r="R47" s="70"/>
      <c r="AN47" s="1"/>
      <c r="AO47" s="1"/>
      <c r="AP47" s="1"/>
      <c r="AQ47" s="1"/>
      <c r="AR47" s="1"/>
      <c r="AS47" s="1"/>
    </row>
    <row r="48" customFormat="false" ht="12.75" hidden="false" customHeight="true" outlineLevel="0" collapsed="false">
      <c r="A48" s="245" t="s">
        <v>190</v>
      </c>
      <c r="C48" s="4"/>
      <c r="D48" s="177" t="n">
        <f aca="false">E73</f>
        <v>0</v>
      </c>
      <c r="E48" s="1"/>
      <c r="F48" s="251"/>
      <c r="G48" s="252"/>
      <c r="H48" s="253"/>
      <c r="I48" s="253"/>
      <c r="J48" s="254"/>
      <c r="K48" s="255"/>
      <c r="L48" s="256"/>
      <c r="M48" s="1"/>
      <c r="N48" s="246" t="n">
        <v>0</v>
      </c>
      <c r="O48" s="246"/>
      <c r="P48" s="177" t="n">
        <v>0</v>
      </c>
      <c r="Q48" s="70"/>
      <c r="R48" s="70"/>
      <c r="AN48" s="1"/>
      <c r="AO48" s="1"/>
      <c r="AP48" s="1"/>
      <c r="AQ48" s="1"/>
      <c r="AR48" s="1"/>
      <c r="AS48" s="1"/>
    </row>
    <row r="49" customFormat="false" ht="12.75" hidden="true" customHeight="true" outlineLevel="0" collapsed="false">
      <c r="A49" s="245" t="s">
        <v>191</v>
      </c>
      <c r="C49" s="4"/>
      <c r="D49" s="177" t="n">
        <v>0</v>
      </c>
      <c r="E49" s="1"/>
      <c r="F49" s="1"/>
      <c r="G49" s="1"/>
      <c r="H49" s="1"/>
      <c r="I49" s="1"/>
      <c r="J49" s="213"/>
      <c r="K49" s="1"/>
      <c r="L49" s="1"/>
      <c r="M49" s="1"/>
      <c r="N49" s="177" t="n">
        <v>0</v>
      </c>
      <c r="O49" s="177" t="n">
        <v>0</v>
      </c>
      <c r="P49" s="204" t="n">
        <v>0</v>
      </c>
      <c r="Q49" s="70"/>
      <c r="R49" s="70"/>
      <c r="AN49" s="1"/>
      <c r="AO49" s="1"/>
      <c r="AP49" s="1"/>
      <c r="AQ49" s="1"/>
      <c r="AR49" s="1"/>
      <c r="AS49" s="1"/>
    </row>
    <row r="50" customFormat="false" ht="12.75" hidden="false" customHeight="true" outlineLevel="0" collapsed="false">
      <c r="A50" s="245" t="s">
        <v>192</v>
      </c>
      <c r="C50" s="4"/>
      <c r="D50" s="257" t="n">
        <f aca="false">SUM(D44:D48)</f>
        <v>0</v>
      </c>
      <c r="E50" s="1"/>
      <c r="F50" s="1"/>
      <c r="G50" s="1"/>
      <c r="H50" s="1"/>
      <c r="I50" s="1"/>
      <c r="J50" s="213"/>
      <c r="K50" s="1"/>
      <c r="L50" s="1"/>
      <c r="M50" s="1"/>
      <c r="N50" s="257" t="n">
        <v>0</v>
      </c>
      <c r="O50" s="257" t="n">
        <f aca="false">SUM(O44:O48)</f>
        <v>0</v>
      </c>
      <c r="P50" s="257" t="n">
        <v>0</v>
      </c>
      <c r="Q50" s="70"/>
      <c r="R50" s="70"/>
      <c r="V50" s="258" t="n">
        <f aca="false">Y55+AA55</f>
        <v>0</v>
      </c>
      <c r="AN50" s="1"/>
      <c r="AO50" s="1"/>
      <c r="AP50" s="1"/>
      <c r="AQ50" s="1"/>
      <c r="AR50" s="1"/>
      <c r="AS50" s="1"/>
    </row>
    <row r="51" customFormat="false" ht="12.75" hidden="false" customHeight="true" outlineLevel="0" collapsed="false">
      <c r="A51" s="127"/>
      <c r="C51" s="4"/>
      <c r="D51" s="1"/>
      <c r="E51" s="213"/>
      <c r="F51" s="1"/>
      <c r="G51" s="155"/>
      <c r="H51" s="213"/>
      <c r="I51" s="1"/>
      <c r="J51" s="213"/>
      <c r="K51" s="1"/>
      <c r="L51" s="1"/>
      <c r="M51" s="1"/>
      <c r="N51" s="1"/>
      <c r="O51" s="1"/>
      <c r="P51" s="1"/>
      <c r="Q51" s="70"/>
      <c r="R51" s="70"/>
      <c r="V51" s="258" t="n">
        <f aca="false">W55</f>
        <v>0</v>
      </c>
      <c r="AN51" s="1"/>
      <c r="AO51" s="1"/>
      <c r="AP51" s="1"/>
      <c r="AQ51" s="1"/>
      <c r="AR51" s="1"/>
      <c r="AS51" s="1"/>
    </row>
    <row r="52" customFormat="false" ht="12.75" hidden="false" customHeight="true" outlineLevel="0" collapsed="false">
      <c r="A52" s="1"/>
      <c r="B52" s="1"/>
      <c r="C52" s="1"/>
      <c r="D52" s="1"/>
      <c r="G52" s="1"/>
      <c r="H52" s="1"/>
      <c r="I52" s="1"/>
      <c r="J52" s="213"/>
      <c r="K52" s="1"/>
      <c r="L52" s="1"/>
      <c r="M52" s="1"/>
      <c r="N52" s="1"/>
      <c r="O52" s="1"/>
      <c r="P52" s="1"/>
      <c r="Q52" s="70"/>
      <c r="R52" s="70"/>
      <c r="AN52" s="1"/>
      <c r="AO52" s="1"/>
      <c r="AP52" s="1"/>
      <c r="AQ52" s="1"/>
      <c r="AR52" s="1"/>
      <c r="AS52" s="1"/>
    </row>
    <row r="53" customFormat="false" ht="12.75" hidden="false" customHeight="true" outlineLevel="0" collapsed="false">
      <c r="A53" s="148" t="s">
        <v>193</v>
      </c>
      <c r="C53" s="4"/>
      <c r="D53" s="209" t="n">
        <v>0</v>
      </c>
      <c r="E53" s="1"/>
      <c r="F53" s="1"/>
      <c r="G53" s="1"/>
      <c r="H53" s="1"/>
      <c r="I53" s="1"/>
      <c r="J53" s="70"/>
      <c r="K53" s="1"/>
      <c r="L53" s="1"/>
      <c r="M53" s="1"/>
      <c r="N53" s="1"/>
      <c r="O53" s="1"/>
      <c r="P53" s="1"/>
      <c r="Q53" s="70"/>
      <c r="R53" s="70"/>
      <c r="AJ53" s="1"/>
      <c r="AK53" s="1"/>
      <c r="AN53" s="1"/>
      <c r="AO53" s="1"/>
      <c r="AP53" s="1"/>
      <c r="AQ53" s="1"/>
      <c r="AR53" s="1"/>
      <c r="AS53" s="1"/>
    </row>
    <row r="54" customFormat="false" ht="12.75" hidden="false" customHeight="true" outlineLevel="0" collapsed="false">
      <c r="A54" s="1"/>
      <c r="E54" s="1"/>
      <c r="F54" s="1"/>
      <c r="G54" s="1"/>
      <c r="H54" s="1"/>
      <c r="I54" s="1"/>
      <c r="J54" s="70"/>
      <c r="K54" s="1"/>
      <c r="L54" s="1"/>
      <c r="M54" s="1"/>
      <c r="N54" s="1"/>
      <c r="O54" s="1"/>
      <c r="P54" s="1"/>
      <c r="Q54" s="70"/>
      <c r="R54" s="70"/>
      <c r="AJ54" s="1"/>
      <c r="AK54" s="1"/>
      <c r="AN54" s="1"/>
      <c r="AO54" s="1"/>
      <c r="AP54" s="1"/>
      <c r="AQ54" s="1"/>
      <c r="AR54" s="1"/>
      <c r="AS54" s="1"/>
    </row>
    <row r="55" customFormat="false" ht="12.75" hidden="true" customHeight="true" outlineLevel="0" collapsed="false">
      <c r="A55" s="1"/>
      <c r="E55" s="1"/>
      <c r="F55" s="1"/>
      <c r="G55" s="1"/>
      <c r="H55" s="1"/>
      <c r="I55" s="1"/>
      <c r="J55" s="70"/>
      <c r="K55" s="1"/>
      <c r="L55" s="1"/>
      <c r="M55" s="1"/>
      <c r="N55" s="1"/>
      <c r="O55" s="1"/>
      <c r="P55" s="1"/>
      <c r="Q55" s="70"/>
      <c r="R55" s="70"/>
      <c r="AJ55" s="1"/>
      <c r="AK55" s="1"/>
      <c r="AN55" s="1"/>
      <c r="AO55" s="1"/>
      <c r="AP55" s="1"/>
      <c r="AQ55" s="1"/>
      <c r="AR55" s="1"/>
      <c r="AS55" s="1"/>
    </row>
    <row r="56" customFormat="false" ht="12.75" hidden="true" customHeight="true" outlineLevel="0" collapsed="false">
      <c r="A56" s="1"/>
      <c r="E56" s="1"/>
      <c r="F56" s="1"/>
      <c r="G56" s="1"/>
      <c r="H56" s="1"/>
      <c r="I56" s="1"/>
      <c r="J56" s="70"/>
      <c r="K56" s="70"/>
      <c r="L56" s="247"/>
      <c r="M56" s="40"/>
      <c r="N56" s="40"/>
      <c r="O56" s="70"/>
      <c r="P56" s="70"/>
      <c r="Q56" s="70"/>
      <c r="R56" s="70"/>
      <c r="AJ56" s="1"/>
      <c r="AK56" s="1"/>
      <c r="AN56" s="1"/>
      <c r="AO56" s="1"/>
      <c r="AP56" s="1"/>
      <c r="AQ56" s="1"/>
      <c r="AR56" s="1"/>
      <c r="AS56" s="1"/>
    </row>
    <row r="57" customFormat="false" ht="12.75" hidden="true" customHeight="true" outlineLevel="0" collapsed="false">
      <c r="A57" s="1"/>
      <c r="D57" s="1"/>
      <c r="E57" s="1"/>
      <c r="F57" s="1"/>
      <c r="G57" s="1"/>
      <c r="H57" s="1"/>
      <c r="I57" s="259"/>
      <c r="J57" s="70"/>
      <c r="K57" s="70"/>
      <c r="L57" s="247"/>
      <c r="M57" s="40"/>
      <c r="N57" s="40"/>
      <c r="O57" s="70"/>
      <c r="P57" s="70"/>
      <c r="Q57" s="70"/>
      <c r="R57" s="70"/>
      <c r="AJ57" s="1"/>
      <c r="AK57" s="1"/>
      <c r="AN57" s="1"/>
      <c r="AO57" s="1"/>
      <c r="AP57" s="1"/>
      <c r="AQ57" s="1"/>
      <c r="AR57" s="1"/>
      <c r="AS57" s="1"/>
    </row>
    <row r="58" customFormat="false" ht="12.75" hidden="true" customHeight="true" outlineLevel="0" collapsed="false">
      <c r="A58" s="1"/>
      <c r="D58" s="1"/>
      <c r="E58" s="1"/>
      <c r="F58" s="1"/>
      <c r="G58" s="1"/>
      <c r="H58" s="1"/>
      <c r="I58" s="259"/>
      <c r="J58" s="70"/>
      <c r="K58" s="70"/>
      <c r="L58" s="247"/>
      <c r="M58" s="40"/>
      <c r="N58" s="40"/>
      <c r="O58" s="70"/>
      <c r="P58" s="70"/>
      <c r="Q58" s="70"/>
      <c r="R58" s="70"/>
      <c r="AJ58" s="1"/>
      <c r="AK58" s="1"/>
      <c r="AN58" s="1"/>
      <c r="AO58" s="1"/>
      <c r="AP58" s="1"/>
      <c r="AQ58" s="1"/>
      <c r="AR58" s="1"/>
      <c r="AS58" s="1"/>
    </row>
    <row r="59" customFormat="false" ht="12.75" hidden="true" customHeight="true" outlineLevel="0" collapsed="false">
      <c r="A59" s="1"/>
      <c r="D59" s="1"/>
      <c r="E59" s="1"/>
      <c r="F59" s="1"/>
      <c r="G59" s="1"/>
      <c r="H59" s="1"/>
      <c r="I59" s="259"/>
      <c r="J59" s="70"/>
      <c r="K59" s="70"/>
      <c r="L59" s="247"/>
      <c r="M59" s="40"/>
      <c r="N59" s="40"/>
      <c r="O59" s="70"/>
      <c r="P59" s="70"/>
      <c r="Q59" s="70"/>
      <c r="R59" s="70"/>
      <c r="AJ59" s="1"/>
      <c r="AK59" s="1"/>
      <c r="AN59" s="1"/>
      <c r="AO59" s="1"/>
      <c r="AP59" s="1"/>
      <c r="AQ59" s="1"/>
      <c r="AR59" s="1"/>
      <c r="AS59" s="1"/>
    </row>
    <row r="60" customFormat="false" ht="12.75" hidden="true" customHeight="true" outlineLevel="0" collapsed="false">
      <c r="A60" s="1"/>
      <c r="D60" s="1"/>
      <c r="E60" s="1"/>
      <c r="F60" s="1"/>
      <c r="G60" s="1"/>
      <c r="H60" s="1"/>
      <c r="I60" s="259"/>
      <c r="J60" s="70"/>
      <c r="K60" s="70"/>
      <c r="L60" s="247"/>
      <c r="M60" s="40"/>
      <c r="N60" s="40"/>
      <c r="O60" s="70"/>
      <c r="P60" s="70"/>
      <c r="Q60" s="70"/>
      <c r="R60" s="70"/>
      <c r="AJ60" s="1"/>
      <c r="AK60" s="1"/>
      <c r="AN60" s="1"/>
      <c r="AO60" s="1"/>
      <c r="AP60" s="1"/>
      <c r="AQ60" s="1"/>
      <c r="AR60" s="1"/>
      <c r="AS60" s="1"/>
    </row>
    <row r="61" customFormat="false" ht="12.75" hidden="true" customHeight="true" outlineLevel="0" collapsed="false">
      <c r="A61" s="1"/>
      <c r="D61" s="1"/>
      <c r="E61" s="1"/>
      <c r="F61" s="1"/>
      <c r="G61" s="1"/>
      <c r="H61" s="1"/>
      <c r="I61" s="259"/>
      <c r="J61" s="70"/>
      <c r="K61" s="70"/>
      <c r="L61" s="247"/>
      <c r="M61" s="40"/>
      <c r="N61" s="40"/>
      <c r="O61" s="70"/>
      <c r="P61" s="70"/>
      <c r="Q61" s="70"/>
      <c r="R61" s="70"/>
      <c r="AJ61" s="1"/>
      <c r="AK61" s="1"/>
      <c r="AN61" s="1"/>
      <c r="AO61" s="1"/>
      <c r="AP61" s="1"/>
      <c r="AQ61" s="1"/>
      <c r="AR61" s="1"/>
      <c r="AS61" s="1"/>
    </row>
    <row r="62" customFormat="false" ht="12.75" hidden="true" customHeight="true" outlineLevel="0" collapsed="false">
      <c r="A62" s="1"/>
      <c r="D62" s="1"/>
      <c r="E62" s="1"/>
      <c r="F62" s="1"/>
      <c r="G62" s="1"/>
      <c r="H62" s="1"/>
      <c r="I62" s="1"/>
      <c r="J62" s="70"/>
      <c r="K62" s="70"/>
      <c r="L62" s="247"/>
      <c r="M62" s="40"/>
      <c r="N62" s="40"/>
      <c r="O62" s="70"/>
      <c r="P62" s="70"/>
      <c r="Q62" s="70"/>
      <c r="R62" s="70"/>
      <c r="AJ62" s="1"/>
      <c r="AK62" s="1"/>
      <c r="AN62" s="1"/>
      <c r="AO62" s="1"/>
      <c r="AP62" s="1"/>
      <c r="AQ62" s="1"/>
      <c r="AR62" s="1"/>
      <c r="AS62" s="1"/>
    </row>
    <row r="63" customFormat="false" ht="12.75" hidden="false" customHeight="true" outlineLevel="0" collapsed="false">
      <c r="A63" s="1"/>
      <c r="E63" s="1"/>
      <c r="F63" s="1"/>
      <c r="G63" s="1"/>
      <c r="H63" s="1"/>
      <c r="I63" s="1"/>
      <c r="J63" s="70"/>
      <c r="K63" s="70"/>
      <c r="L63" s="247"/>
      <c r="M63" s="40"/>
      <c r="N63" s="40"/>
      <c r="O63" s="70"/>
      <c r="P63" s="70"/>
      <c r="Q63" s="70"/>
      <c r="R63" s="70"/>
      <c r="AJ63" s="1"/>
      <c r="AK63" s="1"/>
      <c r="AN63" s="1"/>
      <c r="AO63" s="1"/>
      <c r="AP63" s="1"/>
      <c r="AQ63" s="1"/>
      <c r="AR63" s="1"/>
      <c r="AS63" s="1"/>
    </row>
    <row r="64" customFormat="false" ht="12.75" hidden="false" customHeight="true" outlineLevel="0" collapsed="false">
      <c r="A64" s="1"/>
      <c r="E64" s="1"/>
      <c r="F64" s="1"/>
      <c r="G64" s="1"/>
      <c r="H64" s="260" t="s">
        <v>81</v>
      </c>
      <c r="I64" s="1"/>
      <c r="J64" s="70"/>
      <c r="K64" s="70"/>
      <c r="L64" s="247"/>
      <c r="M64" s="40"/>
      <c r="N64" s="40"/>
      <c r="O64" s="70"/>
      <c r="P64" s="70"/>
      <c r="Q64" s="70"/>
      <c r="R64" s="70"/>
      <c r="AJ64" s="1"/>
      <c r="AK64" s="1"/>
      <c r="AN64" s="1"/>
      <c r="AO64" s="1"/>
      <c r="AP64" s="1"/>
      <c r="AQ64" s="1"/>
      <c r="AR64" s="1"/>
      <c r="AS64" s="1"/>
    </row>
    <row r="65" customFormat="false" ht="12.75" hidden="false" customHeight="true" outlineLevel="0" collapsed="false">
      <c r="A65" s="1"/>
      <c r="H65" s="261" t="n">
        <f aca="false">H70</f>
        <v>37165</v>
      </c>
      <c r="I65" s="262" t="n">
        <f aca="false">H65+1</f>
        <v>37166</v>
      </c>
      <c r="J65" s="262" t="n">
        <f aca="false">I65+1</f>
        <v>37167</v>
      </c>
      <c r="K65" s="262" t="n">
        <f aca="false">J65+1</f>
        <v>37168</v>
      </c>
      <c r="L65" s="262" t="n">
        <f aca="false">K65+1</f>
        <v>37169</v>
      </c>
      <c r="M65" s="262" t="n">
        <f aca="false">L65+1</f>
        <v>37170</v>
      </c>
      <c r="N65" s="262" t="n">
        <f aca="false">M65+1</f>
        <v>37171</v>
      </c>
      <c r="O65" s="262" t="n">
        <f aca="false">N65+1</f>
        <v>37172</v>
      </c>
      <c r="P65" s="262" t="n">
        <f aca="false">O65+1</f>
        <v>37173</v>
      </c>
      <c r="Q65" s="262" t="n">
        <f aca="false">P65+1</f>
        <v>37174</v>
      </c>
      <c r="R65" s="262" t="n">
        <f aca="false">Q65+1</f>
        <v>37175</v>
      </c>
      <c r="S65" s="262" t="n">
        <f aca="false">R65+1</f>
        <v>37176</v>
      </c>
      <c r="T65" s="262" t="n">
        <f aca="false">S65+1</f>
        <v>37177</v>
      </c>
      <c r="U65" s="262" t="n">
        <f aca="false">T65+1</f>
        <v>37178</v>
      </c>
      <c r="V65" s="262" t="n">
        <f aca="false">U65+1</f>
        <v>37179</v>
      </c>
      <c r="W65" s="262" t="n">
        <f aca="false">V65+1</f>
        <v>37180</v>
      </c>
      <c r="X65" s="262" t="n">
        <f aca="false">W65+1</f>
        <v>37181</v>
      </c>
      <c r="Y65" s="262" t="n">
        <f aca="false">X65+1</f>
        <v>37182</v>
      </c>
      <c r="Z65" s="262" t="n">
        <f aca="false">Y65+1</f>
        <v>37183</v>
      </c>
      <c r="AA65" s="262" t="n">
        <f aca="false">Z65+1</f>
        <v>37184</v>
      </c>
      <c r="AB65" s="262" t="n">
        <f aca="false">AA65+1</f>
        <v>37185</v>
      </c>
      <c r="AC65" s="262" t="n">
        <f aca="false">AB65+1</f>
        <v>37186</v>
      </c>
      <c r="AD65" s="262" t="n">
        <f aca="false">AC65+1</f>
        <v>37187</v>
      </c>
      <c r="AE65" s="262" t="n">
        <f aca="false">AD65+1</f>
        <v>37188</v>
      </c>
      <c r="AF65" s="262" t="n">
        <f aca="false">AE65+1</f>
        <v>37189</v>
      </c>
      <c r="AG65" s="262" t="n">
        <f aca="false">AF65+1</f>
        <v>37190</v>
      </c>
      <c r="AH65" s="262" t="n">
        <f aca="false">AG65+1</f>
        <v>37191</v>
      </c>
      <c r="AI65" s="262" t="n">
        <f aca="false">AH65+1</f>
        <v>37192</v>
      </c>
      <c r="AJ65" s="262" t="n">
        <f aca="false">AI65+1</f>
        <v>37193</v>
      </c>
      <c r="AK65" s="262" t="n">
        <f aca="false">AJ65+1</f>
        <v>37194</v>
      </c>
      <c r="AL65" s="263" t="n">
        <f aca="false">AK65+1</f>
        <v>37195</v>
      </c>
      <c r="AN65" s="1"/>
      <c r="AO65" s="1"/>
      <c r="AP65" s="1"/>
      <c r="AQ65" s="1"/>
      <c r="AR65" s="1"/>
      <c r="AS65" s="1"/>
    </row>
    <row r="66" customFormat="false" ht="12.75" hidden="false" customHeight="true" outlineLevel="0" collapsed="false">
      <c r="D66" s="1"/>
      <c r="E66" s="1"/>
      <c r="F66" s="1"/>
      <c r="G66" s="264" t="s">
        <v>194</v>
      </c>
      <c r="H66" s="265" t="n">
        <f aca="false">VLOOKUP(H$65,$S$8:$AG$38,7,0)+VLOOKUP(H$65,$S$8:$AG38,8,0)</f>
        <v>0</v>
      </c>
      <c r="I66" s="265" t="n">
        <f aca="false">VLOOKUP(I$65,$S$8:$AG$38,7,0)+VLOOKUP(I$65,$S$8:$AG38,8,0)</f>
        <v>0</v>
      </c>
      <c r="J66" s="265" t="n">
        <f aca="false">VLOOKUP(J$65,$S$8:$AG$38,7,0)+VLOOKUP(J$65,$S$8:$AG38,8,0)</f>
        <v>0</v>
      </c>
      <c r="K66" s="265" t="n">
        <f aca="false">VLOOKUP(K$65,$S$8:$AG$38,7,0)+VLOOKUP(K$65,$S$8:$AG38,8,0)</f>
        <v>0</v>
      </c>
      <c r="L66" s="265" t="n">
        <f aca="false">VLOOKUP(L$65,$S$8:$AG$38,7,0)+VLOOKUP(L$65,$S$8:$AG38,8,0)</f>
        <v>0</v>
      </c>
      <c r="M66" s="265" t="n">
        <f aca="false">VLOOKUP(M$65,$S$8:$AG$38,7,0)+VLOOKUP(M$65,$S$8:$AG38,8,0)</f>
        <v>0</v>
      </c>
      <c r="N66" s="265" t="n">
        <f aca="false">VLOOKUP(N$65,$S$8:$AG$38,7,0)+VLOOKUP(N$65,$S$8:$AG38,8,0)</f>
        <v>0</v>
      </c>
      <c r="O66" s="265" t="n">
        <f aca="false">VLOOKUP(O$65,$S$8:$AG$38,7,0)+VLOOKUP(O$65,$S$8:$AG38,8,0)</f>
        <v>0</v>
      </c>
      <c r="P66" s="265" t="n">
        <f aca="false">VLOOKUP(P$65,$S$8:$AG$38,7,0)+VLOOKUP(P$65,$S$8:$AG38,8,0)</f>
        <v>0</v>
      </c>
      <c r="Q66" s="265" t="n">
        <f aca="false">VLOOKUP(Q$65,$S$8:$AG$38,7,0)+VLOOKUP(Q$65,$S$8:$AG38,8,0)</f>
        <v>0</v>
      </c>
      <c r="R66" s="265" t="n">
        <f aca="false">VLOOKUP(R$65,$S$8:$AG$38,7,0)+VLOOKUP(R$65,$S$8:$AG38,8,0)</f>
        <v>0</v>
      </c>
      <c r="S66" s="265" t="n">
        <f aca="false">VLOOKUP(S$65,$S$8:$AG$38,7,0)+VLOOKUP(S$65,$S$8:$AG38,8,0)</f>
        <v>0</v>
      </c>
      <c r="T66" s="265" t="n">
        <f aca="false">VLOOKUP(T$65,$S$8:$AG$38,7,0)+VLOOKUP(T$65,$S$8:$AG38,8,0)</f>
        <v>0</v>
      </c>
      <c r="U66" s="265" t="n">
        <f aca="false">VLOOKUP(U$65,$S$8:$AG$38,7,0)+VLOOKUP(U$65,$S$8:$AG38,8,0)</f>
        <v>0</v>
      </c>
      <c r="V66" s="265" t="n">
        <f aca="false">VLOOKUP(V$65,$S$8:$AG$38,7,0)+VLOOKUP(V$65,$S$8:$AG38,8,0)</f>
        <v>0</v>
      </c>
      <c r="W66" s="265" t="n">
        <f aca="false">VLOOKUP(W$65,$S$8:$AG$38,7,0)+VLOOKUP(W$65,$S$8:$AG38,8,0)</f>
        <v>0</v>
      </c>
      <c r="X66" s="265" t="n">
        <f aca="false">VLOOKUP(X$65,$S$8:$AG$38,7,0)+VLOOKUP(X$65,$S$8:$AG38,8,0)</f>
        <v>0</v>
      </c>
      <c r="Y66" s="265" t="n">
        <f aca="false">VLOOKUP(Y$65,$S$8:$AG$38,7,0)+VLOOKUP(Y$65,$S$8:$AG38,8,0)</f>
        <v>0</v>
      </c>
      <c r="Z66" s="265" t="n">
        <f aca="false">VLOOKUP(Z$65,$S$8:$AG$38,7,0)+VLOOKUP(Z$65,$S$8:$AG38,8,0)</f>
        <v>0</v>
      </c>
      <c r="AA66" s="265" t="n">
        <f aca="false">VLOOKUP(AA$65,$S$8:$AG$38,7,0)+VLOOKUP(AA$65,$S$8:$AG38,8,0)</f>
        <v>0</v>
      </c>
      <c r="AB66" s="265" t="n">
        <f aca="false">VLOOKUP(AB$65,$S$8:$AG$38,7,0)+VLOOKUP(AB$65,$S$8:$AG38,8,0)</f>
        <v>0</v>
      </c>
      <c r="AC66" s="265" t="n">
        <f aca="false">VLOOKUP(AC$65,$S$8:$AG$38,7,0)+VLOOKUP(AC$65,$S$8:$AG38,8,0)</f>
        <v>0</v>
      </c>
      <c r="AD66" s="265" t="n">
        <f aca="false">VLOOKUP(AD$65,$S$8:$AG$38,7,0)+VLOOKUP(AD$65,$S$8:$AG38,8,0)</f>
        <v>0</v>
      </c>
      <c r="AE66" s="265" t="n">
        <f aca="false">VLOOKUP(AE$65,$S$8:$AG$38,7,0)+VLOOKUP(AE$65,$S$8:$AG38,8,0)</f>
        <v>0</v>
      </c>
      <c r="AF66" s="265" t="n">
        <f aca="false">VLOOKUP(AF$65,$S$8:$AG$38,7,0)+VLOOKUP(AF$65,$S$8:$AG38,8,0)</f>
        <v>0</v>
      </c>
      <c r="AG66" s="265" t="n">
        <f aca="false">VLOOKUP(AG$65,$S$8:$AG$38,7,0)+VLOOKUP(AG$65,$S$8:$AG38,8,0)</f>
        <v>0</v>
      </c>
      <c r="AH66" s="265" t="n">
        <f aca="false">VLOOKUP(AH$65,$S$8:$AG$38,7,0)+VLOOKUP(AH$65,$S$8:$AG38,8,0)</f>
        <v>0</v>
      </c>
      <c r="AI66" s="265" t="n">
        <f aca="false">VLOOKUP(AI$65,$S$8:$AG$38,7,0)+VLOOKUP(AI$65,$S$8:$AG38,8,0)</f>
        <v>0</v>
      </c>
      <c r="AJ66" s="265" t="n">
        <f aca="false">VLOOKUP(AJ$65,$S$8:$AG$38,7,0)+VLOOKUP(AJ$65,$S$8:$AG38,8,0)</f>
        <v>0</v>
      </c>
      <c r="AK66" s="265" t="n">
        <f aca="false">VLOOKUP(AK$65,$S$8:$AG$38,7,0)+VLOOKUP(AK$65,$S$8:$AG38,8,0)</f>
        <v>0</v>
      </c>
      <c r="AL66" s="265" t="n">
        <f aca="false">VLOOKUP(AL$65,$S$8:$AG$38,7,0)+VLOOKUP(AL$65,$S$8:$AG38,8,0)</f>
        <v>0</v>
      </c>
      <c r="AO66" s="1"/>
      <c r="AP66" s="1"/>
      <c r="AQ66" s="1"/>
      <c r="AR66" s="1"/>
      <c r="AS66" s="1"/>
      <c r="AT66" s="1"/>
    </row>
    <row r="67" customFormat="false" ht="12.75" hidden="false" customHeight="true" outlineLevel="0" collapsed="false">
      <c r="A67" s="266" t="s">
        <v>195</v>
      </c>
      <c r="B67" s="266"/>
      <c r="C67" s="267"/>
      <c r="D67" s="267"/>
      <c r="E67" s="268" t="s">
        <v>196</v>
      </c>
      <c r="F67" s="267"/>
      <c r="G67" s="269" t="s">
        <v>197</v>
      </c>
      <c r="H67" s="270" t="n">
        <v>0</v>
      </c>
      <c r="I67" s="271" t="n">
        <v>0</v>
      </c>
      <c r="J67" s="271" t="n">
        <v>0</v>
      </c>
      <c r="K67" s="271" t="n">
        <v>0</v>
      </c>
      <c r="L67" s="271" t="n">
        <v>0</v>
      </c>
      <c r="M67" s="271" t="n">
        <v>0</v>
      </c>
      <c r="N67" s="271"/>
      <c r="O67" s="271"/>
      <c r="P67" s="271" t="n">
        <v>0</v>
      </c>
      <c r="Q67" s="271" t="n">
        <v>0</v>
      </c>
      <c r="R67" s="271" t="n">
        <v>0</v>
      </c>
      <c r="S67" s="271" t="n">
        <v>0</v>
      </c>
      <c r="T67" s="271" t="n">
        <v>0</v>
      </c>
      <c r="U67" s="271"/>
      <c r="V67" s="271" t="n">
        <v>0</v>
      </c>
      <c r="W67" s="271" t="n">
        <v>0</v>
      </c>
      <c r="X67" s="271" t="n">
        <v>0</v>
      </c>
      <c r="Y67" s="271" t="n">
        <v>0</v>
      </c>
      <c r="Z67" s="271" t="n">
        <v>0</v>
      </c>
      <c r="AA67" s="271" t="n">
        <v>0</v>
      </c>
      <c r="AB67" s="271"/>
      <c r="AC67" s="271"/>
      <c r="AD67" s="271" t="n">
        <v>0</v>
      </c>
      <c r="AE67" s="271" t="n">
        <v>0</v>
      </c>
      <c r="AF67" s="271"/>
      <c r="AG67" s="271"/>
      <c r="AH67" s="271"/>
      <c r="AI67" s="271"/>
      <c r="AJ67" s="271"/>
      <c r="AK67" s="271"/>
      <c r="AL67" s="272"/>
      <c r="AM67" s="267"/>
      <c r="AN67" s="267"/>
      <c r="AO67" s="1"/>
      <c r="AP67" s="1"/>
      <c r="AQ67" s="1"/>
      <c r="AR67" s="1"/>
      <c r="AS67" s="1"/>
      <c r="AT67" s="1"/>
    </row>
    <row r="68" customFormat="false" ht="12.75" hidden="false" customHeight="true" outlineLevel="0" collapsed="false">
      <c r="A68" s="273" t="s">
        <v>82</v>
      </c>
      <c r="B68" s="274" t="n">
        <f aca="false">+H47</f>
        <v>0</v>
      </c>
      <c r="C68" s="267"/>
      <c r="D68" s="275" t="s">
        <v>198</v>
      </c>
      <c r="E68" s="275" t="s">
        <v>142</v>
      </c>
      <c r="F68" s="276" t="s">
        <v>199</v>
      </c>
      <c r="G68" s="264" t="s">
        <v>200</v>
      </c>
      <c r="H68" s="277" t="n">
        <f aca="false">SUM(H66:H67)</f>
        <v>0</v>
      </c>
      <c r="I68" s="278" t="n">
        <f aca="false">SUM(I66:I67)</f>
        <v>0</v>
      </c>
      <c r="J68" s="278" t="n">
        <f aca="false">SUM(J66:J67)</f>
        <v>0</v>
      </c>
      <c r="K68" s="278" t="n">
        <f aca="false">SUM(K66:K67)</f>
        <v>0</v>
      </c>
      <c r="L68" s="278" t="n">
        <f aca="false">SUM(L66:L67)</f>
        <v>0</v>
      </c>
      <c r="M68" s="278" t="n">
        <f aca="false">SUM(M66:M67)</f>
        <v>0</v>
      </c>
      <c r="N68" s="278" t="n">
        <f aca="false">SUM(N66:N67)</f>
        <v>0</v>
      </c>
      <c r="O68" s="278" t="n">
        <f aca="false">SUM(O66:O67)</f>
        <v>0</v>
      </c>
      <c r="P68" s="278" t="n">
        <f aca="false">SUM(P66:P67)</f>
        <v>0</v>
      </c>
      <c r="Q68" s="278" t="n">
        <f aca="false">SUM(Q66:Q67)</f>
        <v>0</v>
      </c>
      <c r="R68" s="278" t="n">
        <f aca="false">SUM(R66:R67)</f>
        <v>0</v>
      </c>
      <c r="S68" s="278" t="n">
        <f aca="false">SUM(S66:S67)</f>
        <v>0</v>
      </c>
      <c r="T68" s="278" t="n">
        <f aca="false">SUM(T66:T67)</f>
        <v>0</v>
      </c>
      <c r="U68" s="278" t="n">
        <f aca="false">SUM(U66:U67)</f>
        <v>0</v>
      </c>
      <c r="V68" s="278" t="n">
        <f aca="false">SUM(V66:V67)</f>
        <v>0</v>
      </c>
      <c r="W68" s="278" t="n">
        <f aca="false">SUM(W66:W67)</f>
        <v>0</v>
      </c>
      <c r="X68" s="278" t="n">
        <f aca="false">SUM(X66:X67)</f>
        <v>0</v>
      </c>
      <c r="Y68" s="278" t="n">
        <f aca="false">SUM(Y66:Y67)</f>
        <v>0</v>
      </c>
      <c r="Z68" s="278" t="n">
        <f aca="false">SUM(Z66:Z67)</f>
        <v>0</v>
      </c>
      <c r="AA68" s="278" t="n">
        <f aca="false">SUM(AA66:AA67)</f>
        <v>0</v>
      </c>
      <c r="AB68" s="278" t="n">
        <f aca="false">SUM(AB66:AB67)</f>
        <v>0</v>
      </c>
      <c r="AC68" s="278" t="n">
        <f aca="false">SUM(AC66:AC67)</f>
        <v>0</v>
      </c>
      <c r="AD68" s="278" t="n">
        <f aca="false">SUM(AD66:AD67)</f>
        <v>0</v>
      </c>
      <c r="AE68" s="278" t="n">
        <f aca="false">SUM(AE66:AE67)</f>
        <v>0</v>
      </c>
      <c r="AF68" s="278" t="n">
        <f aca="false">SUM(AF66:AF67)</f>
        <v>0</v>
      </c>
      <c r="AG68" s="278" t="n">
        <f aca="false">SUM(AG66:AG67)</f>
        <v>0</v>
      </c>
      <c r="AH68" s="278" t="n">
        <f aca="false">SUM(AH66:AH67)</f>
        <v>0</v>
      </c>
      <c r="AI68" s="278" t="n">
        <f aca="false">SUM(AI66:AI67)</f>
        <v>0</v>
      </c>
      <c r="AJ68" s="278" t="n">
        <f aca="false">SUM(AJ66:AJ67)</f>
        <v>0</v>
      </c>
      <c r="AK68" s="278" t="n">
        <f aca="false">SUM(AK66:AK67)</f>
        <v>0</v>
      </c>
      <c r="AL68" s="279" t="n">
        <f aca="false">SUM(AL66:AL67)</f>
        <v>0</v>
      </c>
      <c r="AM68" s="267"/>
      <c r="AN68" s="1"/>
      <c r="AO68" s="1"/>
      <c r="AP68" s="1"/>
      <c r="AQ68" s="1"/>
      <c r="AR68" s="1"/>
      <c r="AS68" s="1"/>
      <c r="AT68" s="1"/>
    </row>
    <row r="69" customFormat="false" ht="12.75" hidden="false" customHeight="true" outlineLevel="0" collapsed="false">
      <c r="A69" s="273" t="s">
        <v>80</v>
      </c>
      <c r="B69" s="274" t="n">
        <f aca="false">+I47</f>
        <v>0</v>
      </c>
      <c r="C69" s="267"/>
      <c r="D69" s="280" t="s">
        <v>201</v>
      </c>
      <c r="E69" s="280" t="s">
        <v>201</v>
      </c>
      <c r="F69" s="281" t="s">
        <v>137</v>
      </c>
      <c r="G69" s="282"/>
      <c r="H69" s="283" t="s">
        <v>202</v>
      </c>
      <c r="I69" s="267"/>
      <c r="J69" s="267"/>
      <c r="K69" s="267"/>
      <c r="L69" s="267"/>
      <c r="M69" s="267"/>
      <c r="N69" s="267"/>
      <c r="O69" s="267"/>
      <c r="P69" s="267"/>
      <c r="Q69" s="267"/>
      <c r="R69" s="267"/>
      <c r="S69" s="267"/>
      <c r="T69" s="267"/>
      <c r="U69" s="267"/>
      <c r="V69" s="267"/>
      <c r="W69" s="267"/>
      <c r="X69" s="267"/>
      <c r="Y69" s="267"/>
      <c r="Z69" s="267"/>
      <c r="AA69" s="267"/>
      <c r="AB69" s="267"/>
      <c r="AC69" s="267"/>
      <c r="AD69" s="267"/>
      <c r="AE69" s="267"/>
      <c r="AF69" s="267"/>
      <c r="AG69" s="267"/>
      <c r="AH69" s="267"/>
      <c r="AI69" s="267"/>
      <c r="AJ69" s="267"/>
      <c r="AK69" s="267"/>
      <c r="AL69" s="267"/>
      <c r="AM69" s="267"/>
      <c r="AN69" s="1"/>
      <c r="AO69" s="1"/>
      <c r="AP69" s="1"/>
      <c r="AQ69" s="1"/>
      <c r="AR69" s="1"/>
      <c r="AS69" s="1"/>
      <c r="AT69" s="1"/>
    </row>
    <row r="70" customFormat="false" ht="12.75" hidden="false" customHeight="true" outlineLevel="0" collapsed="false">
      <c r="A70" s="284"/>
      <c r="B70" s="284"/>
      <c r="C70" s="267"/>
      <c r="D70" s="285"/>
      <c r="E70" s="285"/>
      <c r="F70" s="285"/>
      <c r="G70" s="284"/>
      <c r="H70" s="286" t="n">
        <f aca="false">B4</f>
        <v>37165</v>
      </c>
      <c r="I70" s="286" t="n">
        <f aca="false">C4</f>
        <v>0</v>
      </c>
      <c r="J70" s="286" t="n">
        <f aca="false">D4</f>
        <v>0</v>
      </c>
      <c r="K70" s="286" t="str">
        <f aca="false">E4</f>
        <v>Check Figures</v>
      </c>
      <c r="L70" s="286" t="n">
        <f aca="false">F4</f>
        <v>0</v>
      </c>
      <c r="M70" s="286" t="n">
        <f aca="false">G4</f>
        <v>0</v>
      </c>
      <c r="N70" s="286" t="n">
        <f aca="false">H4</f>
        <v>0</v>
      </c>
      <c r="O70" s="286" t="n">
        <f aca="false">I4</f>
        <v>0</v>
      </c>
      <c r="P70" s="286" t="n">
        <f aca="false">J4</f>
        <v>0</v>
      </c>
      <c r="Q70" s="286" t="n">
        <f aca="false">K4</f>
        <v>0</v>
      </c>
      <c r="R70" s="286" t="n">
        <f aca="false">L4</f>
        <v>0</v>
      </c>
      <c r="S70" s="286" t="n">
        <f aca="false">M4</f>
        <v>0</v>
      </c>
      <c r="T70" s="286" t="n">
        <f aca="false">N4</f>
        <v>0</v>
      </c>
      <c r="U70" s="286" t="n">
        <f aca="false">O4</f>
        <v>0</v>
      </c>
      <c r="V70" s="286" t="n">
        <f aca="false">P4</f>
        <v>0</v>
      </c>
      <c r="W70" s="286" t="n">
        <f aca="false">Q4</f>
        <v>0</v>
      </c>
      <c r="X70" s="286" t="n">
        <f aca="false">R4</f>
        <v>0</v>
      </c>
      <c r="Y70" s="286" t="n">
        <f aca="false">S4</f>
        <v>0</v>
      </c>
      <c r="Z70" s="286" t="n">
        <f aca="false">T4</f>
        <v>0</v>
      </c>
      <c r="AA70" s="286" t="n">
        <f aca="false">U4</f>
        <v>0</v>
      </c>
      <c r="AB70" s="286" t="n">
        <f aca="false">V4</f>
        <v>0</v>
      </c>
      <c r="AC70" s="286" t="n">
        <f aca="false">W4</f>
        <v>0</v>
      </c>
      <c r="AD70" s="286" t="n">
        <f aca="false">X4</f>
        <v>0</v>
      </c>
      <c r="AE70" s="286" t="n">
        <f aca="false">Y4</f>
        <v>0</v>
      </c>
      <c r="AF70" s="286" t="n">
        <f aca="false">Z4</f>
        <v>0</v>
      </c>
      <c r="AG70" s="286" t="n">
        <f aca="false">AA4</f>
        <v>0</v>
      </c>
      <c r="AH70" s="286" t="n">
        <f aca="false">AB4</f>
        <v>0</v>
      </c>
      <c r="AI70" s="286" t="n">
        <f aca="false">AC4</f>
        <v>0</v>
      </c>
      <c r="AJ70" s="286" t="n">
        <f aca="false">AD4</f>
        <v>0</v>
      </c>
      <c r="AK70" s="286" t="n">
        <f aca="false">AE4</f>
        <v>0</v>
      </c>
      <c r="AL70" s="286" t="n">
        <f aca="false">AF4</f>
        <v>0</v>
      </c>
      <c r="AM70" s="275" t="s">
        <v>142</v>
      </c>
      <c r="AN70" s="1"/>
      <c r="AO70" s="1"/>
      <c r="AP70" s="1"/>
      <c r="AQ70" s="1"/>
      <c r="AR70" s="1"/>
      <c r="AS70" s="1"/>
      <c r="AT70" s="1"/>
    </row>
    <row r="71" customFormat="false" ht="12.75" hidden="false" customHeight="true" outlineLevel="0" collapsed="false">
      <c r="A71" s="287" t="s">
        <v>203</v>
      </c>
      <c r="B71" s="288"/>
      <c r="C71" s="289"/>
      <c r="D71" s="290" t="n">
        <v>0</v>
      </c>
      <c r="E71" s="291" t="n">
        <f aca="false">AM71</f>
        <v>0</v>
      </c>
      <c r="F71" s="292" t="n">
        <f aca="false">E71-D71</f>
        <v>0</v>
      </c>
      <c r="G71" s="284"/>
      <c r="H71" s="290"/>
      <c r="I71" s="290"/>
      <c r="J71" s="290"/>
      <c r="K71" s="290"/>
      <c r="L71" s="290"/>
      <c r="M71" s="290"/>
      <c r="N71" s="290"/>
      <c r="O71" s="290"/>
      <c r="P71" s="290"/>
      <c r="Q71" s="290"/>
      <c r="R71" s="290"/>
      <c r="S71" s="290"/>
      <c r="T71" s="290"/>
      <c r="U71" s="290"/>
      <c r="V71" s="290"/>
      <c r="W71" s="290"/>
      <c r="X71" s="290"/>
      <c r="Y71" s="290"/>
      <c r="Z71" s="290"/>
      <c r="AA71" s="290"/>
      <c r="AB71" s="290"/>
      <c r="AC71" s="290"/>
      <c r="AD71" s="290"/>
      <c r="AE71" s="290"/>
      <c r="AF71" s="290"/>
      <c r="AG71" s="290"/>
      <c r="AH71" s="290"/>
      <c r="AI71" s="290"/>
      <c r="AJ71" s="290"/>
      <c r="AK71" s="290"/>
      <c r="AL71" s="290"/>
      <c r="AM71" s="293" t="n">
        <f aca="false">SUM(H71:AL71)</f>
        <v>0</v>
      </c>
      <c r="AN71" s="59"/>
      <c r="AO71" s="59"/>
      <c r="AP71" s="59"/>
      <c r="AQ71" s="59"/>
      <c r="AR71" s="59"/>
      <c r="AS71" s="59"/>
      <c r="AT71" s="59"/>
      <c r="AU71" s="294"/>
      <c r="AV71" s="294"/>
      <c r="AW71" s="294"/>
      <c r="AX71" s="294"/>
    </row>
    <row r="72" customFormat="false" ht="12.75" hidden="true" customHeight="true" outlineLevel="0" collapsed="false">
      <c r="A72" s="295" t="s">
        <v>204</v>
      </c>
      <c r="B72" s="288"/>
      <c r="C72" s="289"/>
      <c r="D72" s="296" t="n">
        <v>0</v>
      </c>
      <c r="E72" s="297" t="n">
        <f aca="false">AM72</f>
        <v>0</v>
      </c>
      <c r="F72" s="298" t="n">
        <f aca="false">E72-D72</f>
        <v>0</v>
      </c>
      <c r="G72" s="284"/>
      <c r="H72" s="299"/>
      <c r="I72" s="299"/>
      <c r="J72" s="299"/>
      <c r="K72" s="299"/>
      <c r="L72" s="299"/>
      <c r="M72" s="299"/>
      <c r="N72" s="299"/>
      <c r="O72" s="299"/>
      <c r="P72" s="299"/>
      <c r="Q72" s="299"/>
      <c r="R72" s="299"/>
      <c r="S72" s="299"/>
      <c r="T72" s="299"/>
      <c r="U72" s="299"/>
      <c r="V72" s="299"/>
      <c r="W72" s="299"/>
      <c r="X72" s="299"/>
      <c r="Y72" s="299"/>
      <c r="Z72" s="299"/>
      <c r="AA72" s="299"/>
      <c r="AB72" s="299"/>
      <c r="AC72" s="299"/>
      <c r="AD72" s="299"/>
      <c r="AE72" s="299"/>
      <c r="AF72" s="299"/>
      <c r="AG72" s="299"/>
      <c r="AH72" s="299"/>
      <c r="AI72" s="299"/>
      <c r="AJ72" s="299"/>
      <c r="AK72" s="299"/>
      <c r="AL72" s="299"/>
      <c r="AM72" s="293" t="n">
        <f aca="false">SUM(H72:AL72)</f>
        <v>0</v>
      </c>
      <c r="AN72" s="59"/>
      <c r="AO72" s="59"/>
      <c r="AP72" s="59"/>
      <c r="AQ72" s="59"/>
      <c r="AR72" s="59"/>
      <c r="AS72" s="59"/>
      <c r="AT72" s="59"/>
      <c r="AU72" s="294"/>
      <c r="AV72" s="294"/>
      <c r="AW72" s="294"/>
      <c r="AX72" s="294"/>
    </row>
    <row r="73" customFormat="false" ht="12.75" hidden="true" customHeight="true" outlineLevel="0" collapsed="false">
      <c r="A73" s="295" t="s">
        <v>173</v>
      </c>
      <c r="B73" s="288"/>
      <c r="C73" s="289"/>
      <c r="D73" s="296" t="n">
        <v>0</v>
      </c>
      <c r="E73" s="297" t="n">
        <f aca="false">AM73</f>
        <v>0</v>
      </c>
      <c r="F73" s="298" t="n">
        <f aca="false">E73-D73</f>
        <v>0</v>
      </c>
      <c r="G73" s="284"/>
      <c r="H73" s="299"/>
      <c r="I73" s="299"/>
      <c r="J73" s="299"/>
      <c r="K73" s="299"/>
      <c r="L73" s="299"/>
      <c r="M73" s="299"/>
      <c r="N73" s="299"/>
      <c r="O73" s="299"/>
      <c r="P73" s="299"/>
      <c r="Q73" s="299"/>
      <c r="R73" s="299"/>
      <c r="S73" s="299"/>
      <c r="T73" s="299"/>
      <c r="U73" s="299"/>
      <c r="V73" s="299"/>
      <c r="W73" s="299"/>
      <c r="X73" s="299"/>
      <c r="Y73" s="299"/>
      <c r="Z73" s="299"/>
      <c r="AA73" s="299"/>
      <c r="AB73" s="299"/>
      <c r="AC73" s="299"/>
      <c r="AD73" s="299"/>
      <c r="AE73" s="299"/>
      <c r="AF73" s="299"/>
      <c r="AG73" s="299"/>
      <c r="AH73" s="299"/>
      <c r="AI73" s="299"/>
      <c r="AJ73" s="299"/>
      <c r="AK73" s="299"/>
      <c r="AL73" s="299"/>
      <c r="AM73" s="293" t="n">
        <f aca="false">SUM(H73:AL73)</f>
        <v>0</v>
      </c>
      <c r="AN73" s="59"/>
      <c r="AO73" s="59"/>
      <c r="AP73" s="59"/>
      <c r="AQ73" s="59"/>
      <c r="AR73" s="59"/>
      <c r="AS73" s="59"/>
      <c r="AT73" s="59"/>
      <c r="AU73" s="294"/>
      <c r="AV73" s="294"/>
      <c r="AW73" s="294"/>
      <c r="AX73" s="294"/>
    </row>
    <row r="74" customFormat="false" ht="12.75" hidden="false" customHeight="true" outlineLevel="0" collapsed="false">
      <c r="A74" s="300" t="s">
        <v>205</v>
      </c>
      <c r="B74" s="284"/>
      <c r="C74" s="267"/>
      <c r="D74" s="301"/>
      <c r="E74" s="302"/>
      <c r="F74" s="302"/>
      <c r="G74" s="284"/>
      <c r="H74" s="301"/>
      <c r="I74" s="301"/>
      <c r="J74" s="301"/>
      <c r="K74" s="301"/>
      <c r="L74" s="301"/>
      <c r="M74" s="301"/>
      <c r="N74" s="301"/>
      <c r="O74" s="301"/>
      <c r="P74" s="301"/>
      <c r="Q74" s="301"/>
      <c r="R74" s="301"/>
      <c r="S74" s="301"/>
      <c r="T74" s="301"/>
      <c r="U74" s="301"/>
      <c r="V74" s="301"/>
      <c r="W74" s="301"/>
      <c r="X74" s="301"/>
      <c r="Y74" s="301"/>
      <c r="Z74" s="301"/>
      <c r="AA74" s="301"/>
      <c r="AB74" s="301"/>
      <c r="AC74" s="301"/>
      <c r="AD74" s="301"/>
      <c r="AE74" s="301"/>
      <c r="AF74" s="301"/>
      <c r="AG74" s="301"/>
      <c r="AH74" s="301"/>
      <c r="AI74" s="301"/>
      <c r="AJ74" s="301"/>
      <c r="AK74" s="301"/>
      <c r="AL74" s="301"/>
      <c r="AM74" s="301"/>
      <c r="AN74" s="59"/>
      <c r="AO74" s="59"/>
      <c r="AP74" s="59"/>
      <c r="AQ74" s="59"/>
      <c r="AR74" s="59"/>
      <c r="AS74" s="59"/>
      <c r="AT74" s="59"/>
      <c r="AU74" s="294"/>
      <c r="AV74" s="294"/>
      <c r="AW74" s="294"/>
      <c r="AX74" s="294"/>
    </row>
    <row r="75" customFormat="false" ht="12.75" hidden="false" customHeight="true" outlineLevel="0" collapsed="false">
      <c r="A75" s="284" t="s">
        <v>206</v>
      </c>
      <c r="B75" s="284"/>
      <c r="C75" s="267"/>
      <c r="D75" s="301"/>
      <c r="E75" s="302"/>
      <c r="F75" s="302"/>
      <c r="G75" s="284"/>
      <c r="H75" s="301"/>
      <c r="I75" s="301"/>
      <c r="J75" s="301"/>
      <c r="K75" s="301"/>
      <c r="L75" s="301"/>
      <c r="M75" s="301"/>
      <c r="N75" s="301"/>
      <c r="O75" s="301"/>
      <c r="P75" s="301"/>
      <c r="Q75" s="301"/>
      <c r="R75" s="301"/>
      <c r="S75" s="301"/>
      <c r="T75" s="301"/>
      <c r="U75" s="301"/>
      <c r="V75" s="301"/>
      <c r="W75" s="301"/>
      <c r="X75" s="301"/>
      <c r="Y75" s="301"/>
      <c r="Z75" s="301"/>
      <c r="AA75" s="301"/>
      <c r="AB75" s="301"/>
      <c r="AC75" s="301"/>
      <c r="AD75" s="301"/>
      <c r="AE75" s="301"/>
      <c r="AF75" s="301"/>
      <c r="AG75" s="301"/>
      <c r="AH75" s="301"/>
      <c r="AI75" s="301"/>
      <c r="AJ75" s="301"/>
      <c r="AK75" s="301"/>
      <c r="AL75" s="301"/>
      <c r="AM75" s="301"/>
      <c r="AN75" s="59"/>
      <c r="AO75" s="59"/>
      <c r="AP75" s="59"/>
      <c r="AQ75" s="59"/>
      <c r="AR75" s="59"/>
      <c r="AS75" s="59"/>
      <c r="AT75" s="59"/>
      <c r="AU75" s="294"/>
      <c r="AV75" s="294"/>
      <c r="AW75" s="294"/>
      <c r="AX75" s="294"/>
    </row>
    <row r="76" customFormat="false" ht="12.75" hidden="false" customHeight="true" outlineLevel="0" collapsed="false">
      <c r="A76" s="303" t="s">
        <v>207</v>
      </c>
      <c r="B76" s="304"/>
      <c r="C76" s="289"/>
      <c r="D76" s="290" t="n">
        <v>0</v>
      </c>
      <c r="E76" s="291" t="n">
        <f aca="false">AM76</f>
        <v>0</v>
      </c>
      <c r="F76" s="305" t="n">
        <f aca="false">E76-D76</f>
        <v>0</v>
      </c>
      <c r="G76" s="284"/>
      <c r="H76" s="306"/>
      <c r="I76" s="306"/>
      <c r="J76" s="306"/>
      <c r="K76" s="306"/>
      <c r="L76" s="306"/>
      <c r="M76" s="306"/>
      <c r="N76" s="306"/>
      <c r="O76" s="306"/>
      <c r="P76" s="306"/>
      <c r="Q76" s="306"/>
      <c r="R76" s="306"/>
      <c r="S76" s="306"/>
      <c r="T76" s="306"/>
      <c r="U76" s="306"/>
      <c r="V76" s="306"/>
      <c r="W76" s="306"/>
      <c r="X76" s="306"/>
      <c r="Y76" s="306"/>
      <c r="Z76" s="306"/>
      <c r="AA76" s="306"/>
      <c r="AB76" s="306"/>
      <c r="AC76" s="306"/>
      <c r="AD76" s="306"/>
      <c r="AE76" s="306"/>
      <c r="AF76" s="306"/>
      <c r="AG76" s="306"/>
      <c r="AH76" s="306"/>
      <c r="AI76" s="306"/>
      <c r="AJ76" s="306"/>
      <c r="AK76" s="306"/>
      <c r="AL76" s="306"/>
      <c r="AM76" s="293" t="n">
        <f aca="false">SUM(H76:AL76)</f>
        <v>0</v>
      </c>
      <c r="AN76" s="1"/>
      <c r="AO76" s="1"/>
      <c r="AP76" s="1"/>
      <c r="AQ76" s="1"/>
      <c r="AR76" s="1"/>
      <c r="AS76" s="1"/>
      <c r="AT76" s="1"/>
    </row>
    <row r="77" customFormat="false" ht="12.75" hidden="true" customHeight="true" outlineLevel="0" collapsed="false">
      <c r="A77" s="303" t="s">
        <v>208</v>
      </c>
      <c r="B77" s="304"/>
      <c r="C77" s="289"/>
      <c r="D77" s="290" t="n">
        <v>0</v>
      </c>
      <c r="E77" s="291" t="n">
        <f aca="false">AM77</f>
        <v>0</v>
      </c>
      <c r="F77" s="305" t="n">
        <f aca="false">E77-D77</f>
        <v>0</v>
      </c>
      <c r="G77" s="284"/>
      <c r="H77" s="306"/>
      <c r="I77" s="306"/>
      <c r="J77" s="306"/>
      <c r="K77" s="306"/>
      <c r="L77" s="306"/>
      <c r="M77" s="306"/>
      <c r="N77" s="306"/>
      <c r="O77" s="306"/>
      <c r="P77" s="306"/>
      <c r="Q77" s="306"/>
      <c r="R77" s="306"/>
      <c r="S77" s="306"/>
      <c r="T77" s="306"/>
      <c r="U77" s="306"/>
      <c r="V77" s="306"/>
      <c r="W77" s="306"/>
      <c r="X77" s="306"/>
      <c r="Y77" s="306"/>
      <c r="Z77" s="306"/>
      <c r="AA77" s="306"/>
      <c r="AB77" s="306"/>
      <c r="AC77" s="306"/>
      <c r="AD77" s="306"/>
      <c r="AE77" s="306"/>
      <c r="AF77" s="306"/>
      <c r="AG77" s="306"/>
      <c r="AH77" s="306"/>
      <c r="AI77" s="306"/>
      <c r="AJ77" s="306"/>
      <c r="AK77" s="306"/>
      <c r="AL77" s="306"/>
      <c r="AM77" s="293" t="n">
        <f aca="false">SUM(H77:AL77)</f>
        <v>0</v>
      </c>
      <c r="AN77" s="1"/>
      <c r="AO77" s="1"/>
      <c r="AP77" s="1"/>
      <c r="AQ77" s="1"/>
      <c r="AR77" s="1"/>
      <c r="AS77" s="1"/>
      <c r="AT77" s="1"/>
    </row>
    <row r="78" customFormat="false" ht="12.75" hidden="true" customHeight="true" outlineLevel="0" collapsed="false">
      <c r="A78" s="303" t="s">
        <v>209</v>
      </c>
      <c r="B78" s="304"/>
      <c r="C78" s="289"/>
      <c r="D78" s="290" t="n">
        <v>0</v>
      </c>
      <c r="E78" s="291" t="n">
        <f aca="false">AM78</f>
        <v>0</v>
      </c>
      <c r="F78" s="305" t="n">
        <f aca="false">E78-D78</f>
        <v>0</v>
      </c>
      <c r="G78" s="284"/>
      <c r="H78" s="306"/>
      <c r="I78" s="306"/>
      <c r="J78" s="306"/>
      <c r="K78" s="306"/>
      <c r="L78" s="306"/>
      <c r="M78" s="306"/>
      <c r="N78" s="306"/>
      <c r="O78" s="306"/>
      <c r="P78" s="306"/>
      <c r="Q78" s="306"/>
      <c r="R78" s="306"/>
      <c r="S78" s="306"/>
      <c r="T78" s="306"/>
      <c r="U78" s="306"/>
      <c r="V78" s="306"/>
      <c r="W78" s="306"/>
      <c r="X78" s="306"/>
      <c r="Y78" s="306"/>
      <c r="Z78" s="306"/>
      <c r="AA78" s="306"/>
      <c r="AB78" s="306"/>
      <c r="AC78" s="306"/>
      <c r="AD78" s="306"/>
      <c r="AE78" s="306"/>
      <c r="AF78" s="306"/>
      <c r="AG78" s="306"/>
      <c r="AH78" s="306"/>
      <c r="AI78" s="306"/>
      <c r="AJ78" s="306"/>
      <c r="AK78" s="306"/>
      <c r="AL78" s="306"/>
      <c r="AM78" s="293" t="n">
        <f aca="false">SUM(H78:AL78)</f>
        <v>0</v>
      </c>
      <c r="AN78" s="1"/>
      <c r="AO78" s="1"/>
      <c r="AP78" s="1"/>
      <c r="AQ78" s="1"/>
      <c r="AR78" s="1"/>
      <c r="AS78" s="1"/>
      <c r="AT78" s="1"/>
    </row>
    <row r="79" customFormat="false" ht="12.75" hidden="true" customHeight="true" outlineLevel="0" collapsed="false">
      <c r="A79" s="303" t="s">
        <v>210</v>
      </c>
      <c r="B79" s="304"/>
      <c r="C79" s="289"/>
      <c r="D79" s="290" t="n">
        <v>0</v>
      </c>
      <c r="E79" s="291" t="n">
        <f aca="false">AM79</f>
        <v>0</v>
      </c>
      <c r="F79" s="305" t="n">
        <f aca="false">E79-D79</f>
        <v>0</v>
      </c>
      <c r="G79" s="284"/>
      <c r="H79" s="306"/>
      <c r="I79" s="306"/>
      <c r="J79" s="306"/>
      <c r="K79" s="306"/>
      <c r="L79" s="306"/>
      <c r="M79" s="306"/>
      <c r="N79" s="306"/>
      <c r="O79" s="306"/>
      <c r="P79" s="306"/>
      <c r="Q79" s="306"/>
      <c r="R79" s="306"/>
      <c r="S79" s="306"/>
      <c r="T79" s="306"/>
      <c r="U79" s="306"/>
      <c r="V79" s="306"/>
      <c r="W79" s="306"/>
      <c r="X79" s="306"/>
      <c r="Y79" s="306"/>
      <c r="Z79" s="306"/>
      <c r="AA79" s="306"/>
      <c r="AB79" s="306"/>
      <c r="AC79" s="306"/>
      <c r="AD79" s="306"/>
      <c r="AE79" s="306"/>
      <c r="AF79" s="306"/>
      <c r="AG79" s="306"/>
      <c r="AH79" s="306"/>
      <c r="AI79" s="306"/>
      <c r="AJ79" s="306"/>
      <c r="AK79" s="306"/>
      <c r="AL79" s="306"/>
      <c r="AM79" s="293" t="n">
        <f aca="false">SUM(H79:AL79)</f>
        <v>0</v>
      </c>
      <c r="AN79" s="1"/>
      <c r="AO79" s="1"/>
      <c r="AP79" s="1"/>
      <c r="AQ79" s="1"/>
      <c r="AR79" s="1"/>
      <c r="AS79" s="1"/>
      <c r="AT79" s="1"/>
    </row>
    <row r="80" customFormat="false" ht="12.75" hidden="true" customHeight="true" outlineLevel="0" collapsed="false">
      <c r="A80" s="303" t="s">
        <v>211</v>
      </c>
      <c r="B80" s="304"/>
      <c r="C80" s="289"/>
      <c r="D80" s="290" t="n">
        <v>0</v>
      </c>
      <c r="E80" s="291" t="n">
        <f aca="false">AM80</f>
        <v>0</v>
      </c>
      <c r="F80" s="305" t="n">
        <f aca="false">E80-D80</f>
        <v>0</v>
      </c>
      <c r="G80" s="284"/>
      <c r="H80" s="306"/>
      <c r="I80" s="306"/>
      <c r="J80" s="306"/>
      <c r="K80" s="306"/>
      <c r="L80" s="306"/>
      <c r="M80" s="306"/>
      <c r="N80" s="306"/>
      <c r="O80" s="306"/>
      <c r="P80" s="306"/>
      <c r="Q80" s="306"/>
      <c r="R80" s="306"/>
      <c r="S80" s="306"/>
      <c r="T80" s="306"/>
      <c r="U80" s="306"/>
      <c r="V80" s="306"/>
      <c r="W80" s="306"/>
      <c r="X80" s="306"/>
      <c r="Y80" s="306"/>
      <c r="Z80" s="306"/>
      <c r="AA80" s="306"/>
      <c r="AB80" s="306"/>
      <c r="AC80" s="306"/>
      <c r="AD80" s="306"/>
      <c r="AE80" s="306"/>
      <c r="AF80" s="306"/>
      <c r="AG80" s="306"/>
      <c r="AH80" s="306"/>
      <c r="AI80" s="306"/>
      <c r="AJ80" s="306"/>
      <c r="AK80" s="306"/>
      <c r="AL80" s="306"/>
      <c r="AM80" s="293" t="n">
        <f aca="false">SUM(H80:AL80)</f>
        <v>0</v>
      </c>
      <c r="AN80" s="1"/>
      <c r="AO80" s="1"/>
      <c r="AP80" s="1"/>
      <c r="AQ80" s="1"/>
      <c r="AR80" s="1"/>
      <c r="AS80" s="1"/>
      <c r="AT80" s="1"/>
    </row>
    <row r="81" customFormat="false" ht="12.75" hidden="true" customHeight="true" outlineLevel="0" collapsed="false">
      <c r="A81" s="303" t="s">
        <v>212</v>
      </c>
      <c r="B81" s="304"/>
      <c r="C81" s="289"/>
      <c r="D81" s="290" t="n">
        <v>0</v>
      </c>
      <c r="E81" s="291" t="n">
        <f aca="false">AM81</f>
        <v>0</v>
      </c>
      <c r="F81" s="305" t="n">
        <f aca="false">E81-D81</f>
        <v>0</v>
      </c>
      <c r="G81" s="284"/>
      <c r="H81" s="306"/>
      <c r="I81" s="306"/>
      <c r="J81" s="306"/>
      <c r="K81" s="306"/>
      <c r="L81" s="306"/>
      <c r="M81" s="306"/>
      <c r="N81" s="306"/>
      <c r="O81" s="306"/>
      <c r="P81" s="306"/>
      <c r="Q81" s="306"/>
      <c r="R81" s="306"/>
      <c r="S81" s="306"/>
      <c r="T81" s="306"/>
      <c r="U81" s="306"/>
      <c r="V81" s="306"/>
      <c r="W81" s="306"/>
      <c r="X81" s="306"/>
      <c r="Y81" s="306"/>
      <c r="Z81" s="306"/>
      <c r="AA81" s="306"/>
      <c r="AB81" s="306"/>
      <c r="AC81" s="306"/>
      <c r="AD81" s="306"/>
      <c r="AE81" s="306"/>
      <c r="AF81" s="306"/>
      <c r="AG81" s="306"/>
      <c r="AH81" s="306"/>
      <c r="AI81" s="306"/>
      <c r="AJ81" s="306"/>
      <c r="AK81" s="306"/>
      <c r="AL81" s="306"/>
      <c r="AM81" s="293" t="n">
        <f aca="false">SUM(H81:AL81)</f>
        <v>0</v>
      </c>
      <c r="AN81" s="1"/>
      <c r="AO81" s="1"/>
      <c r="AP81" s="1"/>
      <c r="AQ81" s="1"/>
      <c r="AR81" s="1"/>
      <c r="AS81" s="1"/>
      <c r="AT81" s="1"/>
    </row>
    <row r="82" customFormat="false" ht="12.75" hidden="false" customHeight="true" outlineLevel="0" collapsed="false">
      <c r="A82" s="303" t="s">
        <v>213</v>
      </c>
      <c r="B82" s="304"/>
      <c r="C82" s="289"/>
      <c r="D82" s="290" t="n">
        <v>0</v>
      </c>
      <c r="E82" s="291" t="n">
        <f aca="false">AM82</f>
        <v>0</v>
      </c>
      <c r="F82" s="305" t="n">
        <f aca="false">E82-D82</f>
        <v>0</v>
      </c>
      <c r="G82" s="284"/>
      <c r="H82" s="306"/>
      <c r="I82" s="306"/>
      <c r="J82" s="306"/>
      <c r="K82" s="306"/>
      <c r="L82" s="306"/>
      <c r="M82" s="306"/>
      <c r="N82" s="306"/>
      <c r="O82" s="306"/>
      <c r="P82" s="306"/>
      <c r="Q82" s="306"/>
      <c r="R82" s="306"/>
      <c r="S82" s="306"/>
      <c r="T82" s="306"/>
      <c r="U82" s="306"/>
      <c r="V82" s="306"/>
      <c r="W82" s="306"/>
      <c r="X82" s="306"/>
      <c r="Y82" s="306"/>
      <c r="Z82" s="306"/>
      <c r="AA82" s="306"/>
      <c r="AB82" s="306"/>
      <c r="AC82" s="306"/>
      <c r="AD82" s="306"/>
      <c r="AE82" s="306"/>
      <c r="AF82" s="306"/>
      <c r="AG82" s="306"/>
      <c r="AH82" s="306"/>
      <c r="AI82" s="306"/>
      <c r="AJ82" s="306"/>
      <c r="AK82" s="306"/>
      <c r="AL82" s="306"/>
      <c r="AM82" s="293" t="n">
        <f aca="false">SUM(H82:AL82)</f>
        <v>0</v>
      </c>
      <c r="AN82" s="1"/>
      <c r="AO82" s="1"/>
      <c r="AP82" s="1"/>
      <c r="AQ82" s="1"/>
      <c r="AR82" s="1"/>
      <c r="AS82" s="1"/>
      <c r="AT82" s="1"/>
    </row>
    <row r="83" customFormat="false" ht="12.75" hidden="false" customHeight="true" outlineLevel="0" collapsed="false">
      <c r="A83" s="303" t="s">
        <v>214</v>
      </c>
      <c r="B83" s="304"/>
      <c r="C83" s="289"/>
      <c r="D83" s="290" t="n">
        <v>0</v>
      </c>
      <c r="E83" s="291" t="n">
        <f aca="false">AM83</f>
        <v>0</v>
      </c>
      <c r="F83" s="305" t="n">
        <f aca="false">E83-D83</f>
        <v>0</v>
      </c>
      <c r="G83" s="307" t="s">
        <v>215</v>
      </c>
      <c r="H83" s="308"/>
      <c r="I83" s="308"/>
      <c r="J83" s="308"/>
      <c r="K83" s="308"/>
      <c r="L83" s="308"/>
      <c r="M83" s="308"/>
      <c r="N83" s="308"/>
      <c r="O83" s="308"/>
      <c r="P83" s="308"/>
      <c r="Q83" s="308"/>
      <c r="R83" s="308"/>
      <c r="S83" s="308"/>
      <c r="T83" s="308"/>
      <c r="U83" s="308"/>
      <c r="V83" s="308"/>
      <c r="W83" s="308"/>
      <c r="X83" s="308"/>
      <c r="Y83" s="308"/>
      <c r="Z83" s="308"/>
      <c r="AA83" s="308"/>
      <c r="AB83" s="308"/>
      <c r="AC83" s="308"/>
      <c r="AD83" s="308"/>
      <c r="AE83" s="308"/>
      <c r="AF83" s="308"/>
      <c r="AG83" s="308"/>
      <c r="AH83" s="308"/>
      <c r="AI83" s="308"/>
      <c r="AJ83" s="308"/>
      <c r="AK83" s="308"/>
      <c r="AL83" s="308"/>
      <c r="AM83" s="293" t="n">
        <f aca="false">SUM(H83:AL83)</f>
        <v>0</v>
      </c>
      <c r="AN83" s="1"/>
      <c r="AO83" s="1"/>
      <c r="AP83" s="1"/>
      <c r="AQ83" s="1"/>
      <c r="AR83" s="1"/>
      <c r="AS83" s="1"/>
      <c r="AT83" s="1"/>
    </row>
    <row r="84" customFormat="false" ht="12.75" hidden="true" customHeight="true" outlineLevel="0" collapsed="false">
      <c r="A84" s="309" t="s">
        <v>216</v>
      </c>
      <c r="B84" s="304"/>
      <c r="C84" s="289"/>
      <c r="D84" s="290" t="n">
        <v>0</v>
      </c>
      <c r="E84" s="291" t="n">
        <f aca="false">AM84</f>
        <v>0</v>
      </c>
      <c r="F84" s="305" t="n">
        <f aca="false">E84-D84</f>
        <v>0</v>
      </c>
      <c r="G84" s="284"/>
      <c r="H84" s="306"/>
      <c r="I84" s="306"/>
      <c r="J84" s="306"/>
      <c r="K84" s="306"/>
      <c r="L84" s="306"/>
      <c r="M84" s="306"/>
      <c r="N84" s="306"/>
      <c r="O84" s="306"/>
      <c r="P84" s="306"/>
      <c r="Q84" s="306"/>
      <c r="R84" s="306"/>
      <c r="S84" s="306"/>
      <c r="T84" s="306"/>
      <c r="U84" s="306"/>
      <c r="V84" s="306"/>
      <c r="W84" s="306"/>
      <c r="X84" s="306"/>
      <c r="Y84" s="306"/>
      <c r="Z84" s="306"/>
      <c r="AA84" s="306"/>
      <c r="AB84" s="306"/>
      <c r="AC84" s="306"/>
      <c r="AD84" s="306"/>
      <c r="AE84" s="306"/>
      <c r="AF84" s="306"/>
      <c r="AG84" s="306"/>
      <c r="AH84" s="306"/>
      <c r="AI84" s="306"/>
      <c r="AJ84" s="306"/>
      <c r="AK84" s="306"/>
      <c r="AL84" s="306"/>
      <c r="AM84" s="293" t="n">
        <f aca="false">SUM(H84:AL84)</f>
        <v>0</v>
      </c>
      <c r="AN84" s="1"/>
      <c r="AO84" s="1"/>
      <c r="AP84" s="1"/>
      <c r="AQ84" s="1"/>
      <c r="AR84" s="1"/>
      <c r="AS84" s="1"/>
      <c r="AT84" s="1"/>
    </row>
    <row r="85" customFormat="false" ht="12.75" hidden="true" customHeight="true" outlineLevel="0" collapsed="false">
      <c r="A85" s="309" t="s">
        <v>216</v>
      </c>
      <c r="B85" s="304"/>
      <c r="C85" s="289"/>
      <c r="D85" s="290" t="n">
        <v>0</v>
      </c>
      <c r="E85" s="291" t="n">
        <f aca="false">AM85</f>
        <v>0</v>
      </c>
      <c r="F85" s="305" t="n">
        <f aca="false">E85-D85</f>
        <v>0</v>
      </c>
      <c r="G85" s="284"/>
      <c r="H85" s="306"/>
      <c r="I85" s="306"/>
      <c r="J85" s="306"/>
      <c r="K85" s="306"/>
      <c r="L85" s="306"/>
      <c r="M85" s="306"/>
      <c r="N85" s="306"/>
      <c r="O85" s="306"/>
      <c r="P85" s="306"/>
      <c r="Q85" s="306"/>
      <c r="R85" s="306"/>
      <c r="S85" s="306"/>
      <c r="T85" s="306"/>
      <c r="U85" s="306"/>
      <c r="V85" s="306"/>
      <c r="W85" s="306"/>
      <c r="X85" s="306"/>
      <c r="Y85" s="306"/>
      <c r="Z85" s="306"/>
      <c r="AA85" s="306"/>
      <c r="AB85" s="306"/>
      <c r="AC85" s="306"/>
      <c r="AD85" s="306"/>
      <c r="AE85" s="306"/>
      <c r="AF85" s="306"/>
      <c r="AG85" s="306"/>
      <c r="AH85" s="306"/>
      <c r="AI85" s="306"/>
      <c r="AJ85" s="306"/>
      <c r="AK85" s="306"/>
      <c r="AL85" s="306"/>
      <c r="AM85" s="293" t="n">
        <f aca="false">SUM(H85:AL85)</f>
        <v>0</v>
      </c>
      <c r="AN85" s="1"/>
      <c r="AO85" s="1"/>
      <c r="AP85" s="1"/>
      <c r="AQ85" s="1"/>
      <c r="AR85" s="1"/>
      <c r="AS85" s="1"/>
      <c r="AT85" s="1"/>
    </row>
    <row r="86" customFormat="false" ht="12.75" hidden="true" customHeight="true" outlineLevel="0" collapsed="false">
      <c r="A86" s="309" t="s">
        <v>216</v>
      </c>
      <c r="B86" s="304"/>
      <c r="C86" s="289"/>
      <c r="D86" s="290" t="n">
        <v>0</v>
      </c>
      <c r="E86" s="291" t="n">
        <f aca="false">AM86</f>
        <v>0</v>
      </c>
      <c r="F86" s="305" t="n">
        <f aca="false">E86-D86</f>
        <v>0</v>
      </c>
      <c r="G86" s="284"/>
      <c r="H86" s="306"/>
      <c r="I86" s="306"/>
      <c r="J86" s="306"/>
      <c r="K86" s="306"/>
      <c r="L86" s="306"/>
      <c r="M86" s="306"/>
      <c r="N86" s="306"/>
      <c r="O86" s="306"/>
      <c r="P86" s="306"/>
      <c r="Q86" s="306"/>
      <c r="R86" s="306"/>
      <c r="S86" s="306"/>
      <c r="T86" s="306"/>
      <c r="U86" s="306"/>
      <c r="V86" s="306"/>
      <c r="W86" s="306"/>
      <c r="X86" s="306"/>
      <c r="Y86" s="306"/>
      <c r="Z86" s="306"/>
      <c r="AA86" s="306"/>
      <c r="AB86" s="306"/>
      <c r="AC86" s="306"/>
      <c r="AD86" s="306"/>
      <c r="AE86" s="306"/>
      <c r="AF86" s="306"/>
      <c r="AG86" s="306"/>
      <c r="AH86" s="306"/>
      <c r="AI86" s="306"/>
      <c r="AJ86" s="306"/>
      <c r="AK86" s="306"/>
      <c r="AL86" s="306"/>
      <c r="AM86" s="293" t="n">
        <f aca="false">SUM(H86:AL86)</f>
        <v>0</v>
      </c>
      <c r="AN86" s="1"/>
      <c r="AO86" s="1"/>
      <c r="AP86" s="1"/>
      <c r="AQ86" s="1"/>
      <c r="AR86" s="1"/>
      <c r="AS86" s="1"/>
      <c r="AT86" s="1"/>
    </row>
    <row r="87" customFormat="false" ht="12.75" hidden="false" customHeight="true" outlineLevel="0" collapsed="false">
      <c r="A87" s="303" t="s">
        <v>217</v>
      </c>
      <c r="B87" s="304"/>
      <c r="C87" s="289"/>
      <c r="D87" s="290" t="n">
        <v>0</v>
      </c>
      <c r="E87" s="291" t="n">
        <f aca="false">AM87</f>
        <v>0</v>
      </c>
      <c r="F87" s="305" t="n">
        <f aca="false">E87-D87</f>
        <v>0</v>
      </c>
      <c r="G87" s="284"/>
      <c r="H87" s="306"/>
      <c r="I87" s="306"/>
      <c r="J87" s="306"/>
      <c r="K87" s="306"/>
      <c r="L87" s="306"/>
      <c r="M87" s="306"/>
      <c r="N87" s="306"/>
      <c r="O87" s="306"/>
      <c r="P87" s="306"/>
      <c r="Q87" s="306"/>
      <c r="R87" s="306"/>
      <c r="S87" s="306"/>
      <c r="T87" s="306"/>
      <c r="U87" s="306"/>
      <c r="V87" s="306"/>
      <c r="W87" s="306"/>
      <c r="X87" s="306"/>
      <c r="Y87" s="306"/>
      <c r="Z87" s="306"/>
      <c r="AA87" s="306"/>
      <c r="AB87" s="306"/>
      <c r="AC87" s="306"/>
      <c r="AD87" s="306"/>
      <c r="AE87" s="306"/>
      <c r="AF87" s="306"/>
      <c r="AG87" s="306"/>
      <c r="AH87" s="306"/>
      <c r="AI87" s="306"/>
      <c r="AJ87" s="306"/>
      <c r="AK87" s="306"/>
      <c r="AL87" s="306"/>
      <c r="AM87" s="293" t="n">
        <f aca="false">SUM(H87:AL87)</f>
        <v>0</v>
      </c>
      <c r="AN87" s="1"/>
      <c r="AO87" s="1"/>
      <c r="AP87" s="1"/>
      <c r="AQ87" s="1"/>
      <c r="AR87" s="1"/>
      <c r="AS87" s="1"/>
      <c r="AT87" s="1"/>
    </row>
    <row r="88" customFormat="false" ht="12.75" hidden="false" customHeight="true" outlineLevel="0" collapsed="false">
      <c r="A88" s="288" t="s">
        <v>218</v>
      </c>
      <c r="B88" s="304"/>
      <c r="C88" s="289"/>
      <c r="D88" s="290" t="n">
        <v>0</v>
      </c>
      <c r="E88" s="291" t="n">
        <f aca="false">AM88</f>
        <v>0</v>
      </c>
      <c r="F88" s="305" t="n">
        <f aca="false">E88-D88</f>
        <v>0</v>
      </c>
      <c r="G88" s="284"/>
      <c r="H88" s="306"/>
      <c r="I88" s="306"/>
      <c r="J88" s="306"/>
      <c r="K88" s="306"/>
      <c r="L88" s="306"/>
      <c r="M88" s="306"/>
      <c r="N88" s="306"/>
      <c r="O88" s="306"/>
      <c r="P88" s="306"/>
      <c r="Q88" s="306"/>
      <c r="R88" s="306"/>
      <c r="S88" s="306"/>
      <c r="T88" s="306"/>
      <c r="U88" s="306"/>
      <c r="V88" s="306"/>
      <c r="W88" s="306"/>
      <c r="X88" s="306"/>
      <c r="Y88" s="306"/>
      <c r="Z88" s="306"/>
      <c r="AA88" s="306"/>
      <c r="AB88" s="306"/>
      <c r="AC88" s="306"/>
      <c r="AD88" s="306"/>
      <c r="AE88" s="306"/>
      <c r="AF88" s="306"/>
      <c r="AG88" s="306"/>
      <c r="AH88" s="306"/>
      <c r="AI88" s="306"/>
      <c r="AJ88" s="306"/>
      <c r="AK88" s="306"/>
      <c r="AL88" s="306"/>
      <c r="AM88" s="293" t="n">
        <f aca="false">SUM(H88:AL88)</f>
        <v>0</v>
      </c>
      <c r="AN88" s="1"/>
      <c r="AO88" s="1"/>
      <c r="AP88" s="1"/>
      <c r="AQ88" s="1"/>
      <c r="AR88" s="1"/>
      <c r="AS88" s="1"/>
      <c r="AT88" s="1"/>
    </row>
    <row r="89" customFormat="false" ht="12.75" hidden="true" customHeight="true" outlineLevel="0" collapsed="false">
      <c r="A89" s="288" t="s">
        <v>219</v>
      </c>
      <c r="B89" s="304"/>
      <c r="C89" s="289"/>
      <c r="D89" s="290" t="n">
        <v>0</v>
      </c>
      <c r="E89" s="291" t="n">
        <f aca="false">AM89</f>
        <v>0</v>
      </c>
      <c r="F89" s="305" t="n">
        <f aca="false">E89-D89</f>
        <v>0</v>
      </c>
      <c r="G89" s="284"/>
      <c r="H89" s="306"/>
      <c r="I89" s="306"/>
      <c r="J89" s="306"/>
      <c r="K89" s="306"/>
      <c r="L89" s="306"/>
      <c r="M89" s="306"/>
      <c r="N89" s="306"/>
      <c r="O89" s="306"/>
      <c r="P89" s="306"/>
      <c r="Q89" s="306"/>
      <c r="R89" s="306"/>
      <c r="S89" s="306"/>
      <c r="T89" s="306"/>
      <c r="U89" s="306"/>
      <c r="V89" s="306"/>
      <c r="W89" s="306"/>
      <c r="X89" s="306"/>
      <c r="Y89" s="306"/>
      <c r="Z89" s="306"/>
      <c r="AA89" s="306"/>
      <c r="AB89" s="306"/>
      <c r="AC89" s="306"/>
      <c r="AD89" s="306"/>
      <c r="AE89" s="306"/>
      <c r="AF89" s="306"/>
      <c r="AG89" s="306"/>
      <c r="AH89" s="306"/>
      <c r="AI89" s="306"/>
      <c r="AJ89" s="306"/>
      <c r="AK89" s="306"/>
      <c r="AL89" s="306"/>
      <c r="AM89" s="293" t="n">
        <f aca="false">SUM(H89:AL89)</f>
        <v>0</v>
      </c>
      <c r="AN89" s="1"/>
      <c r="AO89" s="1"/>
      <c r="AP89" s="1"/>
      <c r="AQ89" s="1"/>
      <c r="AR89" s="1"/>
      <c r="AS89" s="1"/>
      <c r="AT89" s="1"/>
    </row>
    <row r="90" customFormat="false" ht="12.75" hidden="true" customHeight="true" outlineLevel="0" collapsed="false">
      <c r="A90" s="288" t="s">
        <v>220</v>
      </c>
      <c r="B90" s="304"/>
      <c r="C90" s="289"/>
      <c r="D90" s="290" t="n">
        <v>0</v>
      </c>
      <c r="E90" s="291" t="n">
        <f aca="false">AM90</f>
        <v>0</v>
      </c>
      <c r="F90" s="305" t="n">
        <f aca="false">E90-D90</f>
        <v>0</v>
      </c>
      <c r="G90" s="284"/>
      <c r="H90" s="306"/>
      <c r="I90" s="306"/>
      <c r="J90" s="306"/>
      <c r="K90" s="306"/>
      <c r="L90" s="306"/>
      <c r="M90" s="306"/>
      <c r="N90" s="306"/>
      <c r="O90" s="306"/>
      <c r="P90" s="306"/>
      <c r="Q90" s="306"/>
      <c r="R90" s="306"/>
      <c r="S90" s="306"/>
      <c r="T90" s="306"/>
      <c r="U90" s="306"/>
      <c r="V90" s="306"/>
      <c r="W90" s="306"/>
      <c r="X90" s="306"/>
      <c r="Y90" s="306"/>
      <c r="Z90" s="306"/>
      <c r="AA90" s="306"/>
      <c r="AB90" s="306"/>
      <c r="AC90" s="306"/>
      <c r="AD90" s="306"/>
      <c r="AE90" s="306"/>
      <c r="AF90" s="306"/>
      <c r="AG90" s="306"/>
      <c r="AH90" s="306"/>
      <c r="AI90" s="306"/>
      <c r="AJ90" s="306"/>
      <c r="AK90" s="306"/>
      <c r="AL90" s="306"/>
      <c r="AM90" s="293" t="n">
        <f aca="false">SUM(H90:AL90)</f>
        <v>0</v>
      </c>
      <c r="AN90" s="1"/>
      <c r="AO90" s="1"/>
      <c r="AP90" s="1"/>
      <c r="AQ90" s="1"/>
      <c r="AR90" s="1"/>
      <c r="AS90" s="1"/>
      <c r="AT90" s="1"/>
    </row>
    <row r="91" customFormat="false" ht="12.75" hidden="false" customHeight="true" outlineLevel="0" collapsed="false">
      <c r="A91" s="310" t="s">
        <v>221</v>
      </c>
      <c r="B91" s="311"/>
      <c r="C91" s="289"/>
      <c r="D91" s="290" t="n">
        <v>0</v>
      </c>
      <c r="E91" s="291" t="n">
        <f aca="false">AM91</f>
        <v>0</v>
      </c>
      <c r="F91" s="305" t="n">
        <f aca="false">E91-D91</f>
        <v>0</v>
      </c>
      <c r="G91" s="284"/>
      <c r="H91" s="312"/>
      <c r="I91" s="312"/>
      <c r="J91" s="312"/>
      <c r="K91" s="312"/>
      <c r="L91" s="312"/>
      <c r="M91" s="312"/>
      <c r="N91" s="312"/>
      <c r="O91" s="312"/>
      <c r="P91" s="312"/>
      <c r="Q91" s="312"/>
      <c r="R91" s="312"/>
      <c r="S91" s="312"/>
      <c r="T91" s="312"/>
      <c r="U91" s="312"/>
      <c r="V91" s="312"/>
      <c r="W91" s="312"/>
      <c r="X91" s="312"/>
      <c r="Y91" s="312"/>
      <c r="Z91" s="312"/>
      <c r="AA91" s="312"/>
      <c r="AB91" s="312"/>
      <c r="AC91" s="312"/>
      <c r="AD91" s="312"/>
      <c r="AE91" s="312"/>
      <c r="AF91" s="312"/>
      <c r="AG91" s="312"/>
      <c r="AH91" s="312"/>
      <c r="AI91" s="312"/>
      <c r="AJ91" s="312"/>
      <c r="AK91" s="312"/>
      <c r="AL91" s="312"/>
      <c r="AM91" s="293" t="n">
        <f aca="false">SUM(H91:AL91)</f>
        <v>0</v>
      </c>
      <c r="AN91" s="1"/>
      <c r="AO91" s="1"/>
      <c r="AP91" s="1"/>
      <c r="AQ91" s="1"/>
      <c r="AR91" s="1"/>
      <c r="AS91" s="1"/>
      <c r="AT91" s="1"/>
    </row>
    <row r="92" customFormat="false" ht="12.75" hidden="false" customHeight="true" outlineLevel="0" collapsed="false">
      <c r="A92" s="288" t="s">
        <v>222</v>
      </c>
      <c r="B92" s="304"/>
      <c r="C92" s="289"/>
      <c r="D92" s="290" t="n">
        <v>0</v>
      </c>
      <c r="E92" s="291" t="n">
        <f aca="false">AM92</f>
        <v>0</v>
      </c>
      <c r="F92" s="305" t="n">
        <f aca="false">E92-D92</f>
        <v>0</v>
      </c>
      <c r="G92" s="284"/>
      <c r="H92" s="306"/>
      <c r="I92" s="306"/>
      <c r="J92" s="306"/>
      <c r="K92" s="306"/>
      <c r="L92" s="306"/>
      <c r="M92" s="306"/>
      <c r="N92" s="306"/>
      <c r="O92" s="306"/>
      <c r="P92" s="306"/>
      <c r="Q92" s="306"/>
      <c r="R92" s="306"/>
      <c r="S92" s="306"/>
      <c r="T92" s="306"/>
      <c r="U92" s="306"/>
      <c r="V92" s="306"/>
      <c r="W92" s="306"/>
      <c r="X92" s="306"/>
      <c r="Y92" s="306"/>
      <c r="Z92" s="306"/>
      <c r="AA92" s="306"/>
      <c r="AB92" s="306"/>
      <c r="AC92" s="306"/>
      <c r="AD92" s="306"/>
      <c r="AE92" s="306"/>
      <c r="AF92" s="306"/>
      <c r="AG92" s="306"/>
      <c r="AH92" s="306"/>
      <c r="AI92" s="306"/>
      <c r="AJ92" s="306"/>
      <c r="AK92" s="306"/>
      <c r="AL92" s="306"/>
      <c r="AM92" s="293" t="n">
        <f aca="false">SUM(H92:AL92)</f>
        <v>0</v>
      </c>
      <c r="AN92" s="1"/>
      <c r="AO92" s="1"/>
      <c r="AP92" s="1"/>
      <c r="AQ92" s="1"/>
      <c r="AR92" s="1"/>
      <c r="AS92" s="1"/>
      <c r="AT92" s="1"/>
    </row>
    <row r="93" customFormat="false" ht="12.75" hidden="true" customHeight="true" outlineLevel="0" collapsed="false">
      <c r="A93" s="288" t="s">
        <v>223</v>
      </c>
      <c r="B93" s="304"/>
      <c r="C93" s="289"/>
      <c r="D93" s="290" t="n">
        <v>0</v>
      </c>
      <c r="E93" s="291" t="n">
        <f aca="false">AM93</f>
        <v>0</v>
      </c>
      <c r="F93" s="305" t="n">
        <f aca="false">E93-D93</f>
        <v>0</v>
      </c>
      <c r="G93" s="284"/>
      <c r="H93" s="306"/>
      <c r="I93" s="306"/>
      <c r="J93" s="306"/>
      <c r="K93" s="306"/>
      <c r="L93" s="306"/>
      <c r="M93" s="306"/>
      <c r="N93" s="306"/>
      <c r="O93" s="306"/>
      <c r="P93" s="306"/>
      <c r="Q93" s="306"/>
      <c r="R93" s="306"/>
      <c r="S93" s="306"/>
      <c r="T93" s="306"/>
      <c r="U93" s="306"/>
      <c r="V93" s="306"/>
      <c r="W93" s="306"/>
      <c r="X93" s="306"/>
      <c r="Y93" s="306"/>
      <c r="Z93" s="306"/>
      <c r="AA93" s="306"/>
      <c r="AB93" s="306"/>
      <c r="AC93" s="306"/>
      <c r="AD93" s="306"/>
      <c r="AE93" s="306"/>
      <c r="AF93" s="306"/>
      <c r="AG93" s="306"/>
      <c r="AH93" s="306"/>
      <c r="AI93" s="306"/>
      <c r="AJ93" s="306"/>
      <c r="AK93" s="306"/>
      <c r="AL93" s="306"/>
      <c r="AM93" s="293" t="n">
        <f aca="false">SUM(H93:AL93)</f>
        <v>0</v>
      </c>
      <c r="AN93" s="1"/>
      <c r="AO93" s="1"/>
      <c r="AP93" s="1"/>
      <c r="AQ93" s="1"/>
      <c r="AR93" s="1"/>
      <c r="AS93" s="1"/>
      <c r="AT93" s="1"/>
    </row>
    <row r="94" customFormat="false" ht="12.75" hidden="false" customHeight="true" outlineLevel="0" collapsed="false">
      <c r="A94" s="288" t="s">
        <v>213</v>
      </c>
      <c r="B94" s="304"/>
      <c r="C94" s="289"/>
      <c r="D94" s="290" t="n">
        <v>0</v>
      </c>
      <c r="E94" s="291" t="n">
        <f aca="false">AM94</f>
        <v>0</v>
      </c>
      <c r="F94" s="305" t="n">
        <f aca="false">E94-D94</f>
        <v>0</v>
      </c>
      <c r="G94" s="284"/>
      <c r="H94" s="306"/>
      <c r="I94" s="306"/>
      <c r="J94" s="306"/>
      <c r="K94" s="306"/>
      <c r="L94" s="306"/>
      <c r="M94" s="306"/>
      <c r="N94" s="306"/>
      <c r="O94" s="306"/>
      <c r="P94" s="306"/>
      <c r="Q94" s="306"/>
      <c r="R94" s="306"/>
      <c r="S94" s="306"/>
      <c r="T94" s="306"/>
      <c r="U94" s="306"/>
      <c r="V94" s="306"/>
      <c r="W94" s="306"/>
      <c r="X94" s="306"/>
      <c r="Y94" s="306"/>
      <c r="Z94" s="306"/>
      <c r="AA94" s="306"/>
      <c r="AB94" s="306"/>
      <c r="AC94" s="306"/>
      <c r="AD94" s="306"/>
      <c r="AE94" s="306"/>
      <c r="AF94" s="306"/>
      <c r="AG94" s="306"/>
      <c r="AH94" s="306"/>
      <c r="AI94" s="306"/>
      <c r="AJ94" s="306"/>
      <c r="AK94" s="306"/>
      <c r="AL94" s="306"/>
      <c r="AM94" s="293" t="n">
        <f aca="false">SUM(H94:AL94)</f>
        <v>0</v>
      </c>
      <c r="AN94" s="1"/>
      <c r="AO94" s="1"/>
      <c r="AP94" s="1"/>
      <c r="AQ94" s="1"/>
      <c r="AR94" s="1"/>
      <c r="AS94" s="1"/>
      <c r="AT94" s="1"/>
    </row>
    <row r="95" customFormat="false" ht="12.75" hidden="false" customHeight="true" outlineLevel="0" collapsed="false">
      <c r="A95" s="288" t="s">
        <v>214</v>
      </c>
      <c r="B95" s="304"/>
      <c r="C95" s="289"/>
      <c r="D95" s="290" t="n">
        <v>0</v>
      </c>
      <c r="E95" s="291" t="n">
        <f aca="false">AM95</f>
        <v>0</v>
      </c>
      <c r="F95" s="305" t="n">
        <f aca="false">E95-D95</f>
        <v>0</v>
      </c>
      <c r="G95" s="284"/>
      <c r="H95" s="306"/>
      <c r="I95" s="306"/>
      <c r="J95" s="306"/>
      <c r="K95" s="306"/>
      <c r="L95" s="306"/>
      <c r="M95" s="306"/>
      <c r="N95" s="306"/>
      <c r="O95" s="306"/>
      <c r="P95" s="306"/>
      <c r="Q95" s="306"/>
      <c r="R95" s="306"/>
      <c r="S95" s="306"/>
      <c r="T95" s="306"/>
      <c r="U95" s="306"/>
      <c r="V95" s="306"/>
      <c r="W95" s="306"/>
      <c r="X95" s="306"/>
      <c r="Y95" s="306"/>
      <c r="Z95" s="306"/>
      <c r="AA95" s="306"/>
      <c r="AB95" s="306"/>
      <c r="AC95" s="306"/>
      <c r="AD95" s="306"/>
      <c r="AE95" s="306"/>
      <c r="AF95" s="306"/>
      <c r="AG95" s="306"/>
      <c r="AH95" s="306"/>
      <c r="AI95" s="306"/>
      <c r="AJ95" s="306"/>
      <c r="AK95" s="306"/>
      <c r="AL95" s="306"/>
      <c r="AM95" s="293" t="n">
        <f aca="false">SUM(H95:AL95)</f>
        <v>0</v>
      </c>
      <c r="AN95" s="1"/>
      <c r="AO95" s="1"/>
      <c r="AP95" s="1"/>
      <c r="AQ95" s="1"/>
      <c r="AR95" s="1"/>
      <c r="AS95" s="1"/>
      <c r="AT95" s="1"/>
    </row>
    <row r="96" customFormat="false" ht="12.75" hidden="false" customHeight="true" outlineLevel="0" collapsed="false">
      <c r="A96" s="288" t="s">
        <v>224</v>
      </c>
      <c r="B96" s="304"/>
      <c r="C96" s="289"/>
      <c r="D96" s="290" t="n">
        <v>0</v>
      </c>
      <c r="E96" s="291" t="n">
        <f aca="false">AM96</f>
        <v>0</v>
      </c>
      <c r="F96" s="305" t="n">
        <f aca="false">E96-D96</f>
        <v>0</v>
      </c>
      <c r="G96" s="284"/>
      <c r="H96" s="306"/>
      <c r="I96" s="306"/>
      <c r="J96" s="306"/>
      <c r="K96" s="306"/>
      <c r="L96" s="306"/>
      <c r="M96" s="306"/>
      <c r="N96" s="306"/>
      <c r="O96" s="306"/>
      <c r="P96" s="306"/>
      <c r="Q96" s="306"/>
      <c r="R96" s="306"/>
      <c r="S96" s="306"/>
      <c r="T96" s="306"/>
      <c r="U96" s="306"/>
      <c r="V96" s="306"/>
      <c r="W96" s="306"/>
      <c r="X96" s="306"/>
      <c r="Y96" s="306"/>
      <c r="Z96" s="306"/>
      <c r="AA96" s="306"/>
      <c r="AB96" s="306"/>
      <c r="AC96" s="306"/>
      <c r="AD96" s="306"/>
      <c r="AE96" s="306"/>
      <c r="AF96" s="306"/>
      <c r="AG96" s="306"/>
      <c r="AH96" s="306"/>
      <c r="AI96" s="306"/>
      <c r="AJ96" s="306"/>
      <c r="AK96" s="306"/>
      <c r="AL96" s="306"/>
      <c r="AM96" s="293" t="n">
        <f aca="false">SUM(H96:AL96)</f>
        <v>0</v>
      </c>
      <c r="AN96" s="1"/>
      <c r="AO96" s="1"/>
      <c r="AP96" s="1"/>
      <c r="AQ96" s="1"/>
      <c r="AR96" s="1"/>
      <c r="AS96" s="1"/>
      <c r="AT96" s="1"/>
    </row>
    <row r="97" customFormat="false" ht="12.75" hidden="false" customHeight="true" outlineLevel="0" collapsed="false">
      <c r="A97" s="288" t="s">
        <v>225</v>
      </c>
      <c r="B97" s="304"/>
      <c r="C97" s="289"/>
      <c r="D97" s="290" t="n">
        <v>0</v>
      </c>
      <c r="E97" s="291" t="n">
        <f aca="false">AM97</f>
        <v>0</v>
      </c>
      <c r="F97" s="305" t="n">
        <f aca="false">E97-D97</f>
        <v>0</v>
      </c>
      <c r="G97" s="284"/>
      <c r="H97" s="306"/>
      <c r="I97" s="306"/>
      <c r="J97" s="306"/>
      <c r="K97" s="306"/>
      <c r="L97" s="306"/>
      <c r="M97" s="306"/>
      <c r="N97" s="306"/>
      <c r="O97" s="306"/>
      <c r="P97" s="306"/>
      <c r="Q97" s="306"/>
      <c r="R97" s="306"/>
      <c r="S97" s="306"/>
      <c r="T97" s="306"/>
      <c r="U97" s="306"/>
      <c r="V97" s="306"/>
      <c r="W97" s="306"/>
      <c r="X97" s="306"/>
      <c r="Y97" s="306"/>
      <c r="Z97" s="306"/>
      <c r="AA97" s="306"/>
      <c r="AB97" s="306"/>
      <c r="AC97" s="306"/>
      <c r="AD97" s="306"/>
      <c r="AE97" s="306"/>
      <c r="AF97" s="306"/>
      <c r="AG97" s="306"/>
      <c r="AH97" s="306"/>
      <c r="AI97" s="306"/>
      <c r="AJ97" s="306"/>
      <c r="AK97" s="306"/>
      <c r="AL97" s="306"/>
      <c r="AM97" s="293" t="n">
        <f aca="false">SUM(H97:AL97)</f>
        <v>0</v>
      </c>
      <c r="AN97" s="1"/>
      <c r="AO97" s="1"/>
      <c r="AP97" s="1"/>
      <c r="AQ97" s="1"/>
      <c r="AR97" s="1"/>
      <c r="AS97" s="1"/>
      <c r="AT97" s="1"/>
    </row>
    <row r="98" customFormat="false" ht="12.75" hidden="false" customHeight="true" outlineLevel="0" collapsed="false">
      <c r="A98" s="288" t="s">
        <v>226</v>
      </c>
      <c r="B98" s="304"/>
      <c r="C98" s="289"/>
      <c r="D98" s="290" t="n">
        <v>0</v>
      </c>
      <c r="E98" s="291" t="n">
        <f aca="false">AM98</f>
        <v>0</v>
      </c>
      <c r="F98" s="305" t="n">
        <f aca="false">E98-D98</f>
        <v>0</v>
      </c>
      <c r="G98" s="284"/>
      <c r="H98" s="306"/>
      <c r="I98" s="306"/>
      <c r="J98" s="306"/>
      <c r="K98" s="306"/>
      <c r="L98" s="306"/>
      <c r="M98" s="306"/>
      <c r="N98" s="306"/>
      <c r="O98" s="306"/>
      <c r="P98" s="306"/>
      <c r="Q98" s="306"/>
      <c r="R98" s="306"/>
      <c r="S98" s="306"/>
      <c r="T98" s="306"/>
      <c r="U98" s="306"/>
      <c r="V98" s="306"/>
      <c r="W98" s="306"/>
      <c r="X98" s="306"/>
      <c r="Y98" s="306"/>
      <c r="Z98" s="306"/>
      <c r="AA98" s="306"/>
      <c r="AB98" s="306"/>
      <c r="AC98" s="306"/>
      <c r="AD98" s="306"/>
      <c r="AE98" s="306"/>
      <c r="AF98" s="306"/>
      <c r="AG98" s="306"/>
      <c r="AH98" s="306"/>
      <c r="AI98" s="306"/>
      <c r="AJ98" s="306"/>
      <c r="AK98" s="306"/>
      <c r="AL98" s="306"/>
      <c r="AM98" s="293" t="n">
        <f aca="false">SUM(H98:AL98)</f>
        <v>0</v>
      </c>
      <c r="AN98" s="1"/>
      <c r="AO98" s="1"/>
      <c r="AP98" s="1"/>
      <c r="AQ98" s="1"/>
      <c r="AR98" s="1"/>
      <c r="AS98" s="1"/>
      <c r="AT98" s="1"/>
    </row>
    <row r="99" customFormat="false" ht="12.75" hidden="true" customHeight="true" outlineLevel="0" collapsed="false">
      <c r="A99" s="288" t="s">
        <v>227</v>
      </c>
      <c r="B99" s="304"/>
      <c r="C99" s="289"/>
      <c r="D99" s="290" t="n">
        <v>0</v>
      </c>
      <c r="E99" s="291" t="n">
        <f aca="false">AM99</f>
        <v>0</v>
      </c>
      <c r="F99" s="305" t="n">
        <f aca="false">E99-D99</f>
        <v>0</v>
      </c>
      <c r="G99" s="284"/>
      <c r="H99" s="306"/>
      <c r="I99" s="306"/>
      <c r="J99" s="306"/>
      <c r="K99" s="306"/>
      <c r="L99" s="306"/>
      <c r="M99" s="306"/>
      <c r="N99" s="306"/>
      <c r="O99" s="306"/>
      <c r="P99" s="306"/>
      <c r="Q99" s="306"/>
      <c r="R99" s="306"/>
      <c r="S99" s="306"/>
      <c r="T99" s="306"/>
      <c r="U99" s="306"/>
      <c r="V99" s="306"/>
      <c r="W99" s="306"/>
      <c r="X99" s="306"/>
      <c r="Y99" s="306"/>
      <c r="Z99" s="306"/>
      <c r="AA99" s="306"/>
      <c r="AB99" s="306"/>
      <c r="AC99" s="306"/>
      <c r="AD99" s="306"/>
      <c r="AE99" s="306"/>
      <c r="AF99" s="306"/>
      <c r="AG99" s="306"/>
      <c r="AH99" s="306"/>
      <c r="AI99" s="306"/>
      <c r="AJ99" s="306"/>
      <c r="AK99" s="306"/>
      <c r="AL99" s="306"/>
      <c r="AM99" s="293" t="n">
        <f aca="false">SUM(H99:AL99)</f>
        <v>0</v>
      </c>
      <c r="AN99" s="1"/>
      <c r="AO99" s="1"/>
      <c r="AP99" s="1"/>
      <c r="AQ99" s="1"/>
      <c r="AR99" s="1"/>
      <c r="AS99" s="1"/>
      <c r="AT99" s="1"/>
    </row>
    <row r="100" customFormat="false" ht="12.75" hidden="true" customHeight="true" outlineLevel="0" collapsed="false">
      <c r="A100" s="313" t="s">
        <v>216</v>
      </c>
      <c r="B100" s="304"/>
      <c r="C100" s="289"/>
      <c r="D100" s="290" t="n">
        <v>0</v>
      </c>
      <c r="E100" s="291" t="n">
        <f aca="false">AM100</f>
        <v>0</v>
      </c>
      <c r="F100" s="305" t="n">
        <f aca="false">E100-D100</f>
        <v>0</v>
      </c>
      <c r="G100" s="284"/>
      <c r="H100" s="306"/>
      <c r="I100" s="306"/>
      <c r="J100" s="306"/>
      <c r="K100" s="306"/>
      <c r="L100" s="306"/>
      <c r="M100" s="306"/>
      <c r="N100" s="306"/>
      <c r="O100" s="306"/>
      <c r="P100" s="306"/>
      <c r="Q100" s="306"/>
      <c r="R100" s="306"/>
      <c r="S100" s="306"/>
      <c r="T100" s="306"/>
      <c r="U100" s="306"/>
      <c r="V100" s="306"/>
      <c r="W100" s="306"/>
      <c r="X100" s="306"/>
      <c r="Y100" s="306"/>
      <c r="Z100" s="306"/>
      <c r="AA100" s="306"/>
      <c r="AB100" s="306"/>
      <c r="AC100" s="306"/>
      <c r="AD100" s="306"/>
      <c r="AE100" s="306"/>
      <c r="AF100" s="306"/>
      <c r="AG100" s="306"/>
      <c r="AH100" s="306"/>
      <c r="AI100" s="306"/>
      <c r="AJ100" s="306"/>
      <c r="AK100" s="306"/>
      <c r="AL100" s="306"/>
      <c r="AM100" s="293" t="n">
        <f aca="false">SUM(H100:AL100)</f>
        <v>0</v>
      </c>
      <c r="AN100" s="1"/>
      <c r="AO100" s="1"/>
      <c r="AP100" s="1"/>
      <c r="AQ100" s="1"/>
      <c r="AR100" s="1"/>
      <c r="AS100" s="1"/>
      <c r="AT100" s="1"/>
    </row>
    <row r="101" customFormat="false" ht="12.75" hidden="true" customHeight="true" outlineLevel="0" collapsed="false">
      <c r="A101" s="313" t="s">
        <v>216</v>
      </c>
      <c r="B101" s="304"/>
      <c r="C101" s="289"/>
      <c r="D101" s="290" t="n">
        <v>0</v>
      </c>
      <c r="E101" s="291" t="n">
        <f aca="false">AM101</f>
        <v>0</v>
      </c>
      <c r="F101" s="305" t="n">
        <f aca="false">E101-D101</f>
        <v>0</v>
      </c>
      <c r="G101" s="284"/>
      <c r="H101" s="306"/>
      <c r="I101" s="306"/>
      <c r="J101" s="306"/>
      <c r="K101" s="306"/>
      <c r="L101" s="306"/>
      <c r="M101" s="306"/>
      <c r="N101" s="306"/>
      <c r="O101" s="306"/>
      <c r="P101" s="306"/>
      <c r="Q101" s="306"/>
      <c r="R101" s="306"/>
      <c r="S101" s="306"/>
      <c r="T101" s="306"/>
      <c r="U101" s="306"/>
      <c r="V101" s="306"/>
      <c r="W101" s="306"/>
      <c r="X101" s="306"/>
      <c r="Y101" s="306"/>
      <c r="Z101" s="306"/>
      <c r="AA101" s="306"/>
      <c r="AB101" s="306"/>
      <c r="AC101" s="306"/>
      <c r="AD101" s="306"/>
      <c r="AE101" s="306"/>
      <c r="AF101" s="306"/>
      <c r="AG101" s="306"/>
      <c r="AH101" s="306"/>
      <c r="AI101" s="306"/>
      <c r="AJ101" s="306"/>
      <c r="AK101" s="306"/>
      <c r="AL101" s="306"/>
      <c r="AM101" s="293" t="n">
        <f aca="false">SUM(H101:AL101)</f>
        <v>0</v>
      </c>
      <c r="AN101" s="1"/>
      <c r="AO101" s="1"/>
      <c r="AP101" s="1"/>
      <c r="AQ101" s="1"/>
      <c r="AR101" s="1"/>
      <c r="AS101" s="1"/>
      <c r="AT101" s="1"/>
    </row>
    <row r="102" customFormat="false" ht="12.75" hidden="true" customHeight="true" outlineLevel="0" collapsed="false">
      <c r="A102" s="314" t="s">
        <v>228</v>
      </c>
      <c r="B102" s="304"/>
      <c r="C102" s="289"/>
      <c r="D102" s="290" t="n">
        <v>0</v>
      </c>
      <c r="E102" s="291" t="n">
        <f aca="false">AM102</f>
        <v>0</v>
      </c>
      <c r="F102" s="305" t="n">
        <f aca="false">E102-D102</f>
        <v>0</v>
      </c>
      <c r="G102" s="284"/>
      <c r="H102" s="306"/>
      <c r="I102" s="306"/>
      <c r="J102" s="306"/>
      <c r="K102" s="306"/>
      <c r="L102" s="306"/>
      <c r="M102" s="306"/>
      <c r="N102" s="306"/>
      <c r="O102" s="306"/>
      <c r="P102" s="306"/>
      <c r="Q102" s="306"/>
      <c r="R102" s="306"/>
      <c r="S102" s="306"/>
      <c r="T102" s="306"/>
      <c r="U102" s="306"/>
      <c r="V102" s="306"/>
      <c r="W102" s="306"/>
      <c r="X102" s="306"/>
      <c r="Y102" s="306"/>
      <c r="Z102" s="306"/>
      <c r="AA102" s="306"/>
      <c r="AB102" s="306"/>
      <c r="AC102" s="306"/>
      <c r="AD102" s="306"/>
      <c r="AE102" s="306"/>
      <c r="AF102" s="306"/>
      <c r="AG102" s="306"/>
      <c r="AH102" s="306"/>
      <c r="AI102" s="306"/>
      <c r="AJ102" s="306"/>
      <c r="AK102" s="306"/>
      <c r="AL102" s="306"/>
      <c r="AM102" s="293" t="n">
        <f aca="false">SUM(H102:AL102)</f>
        <v>0</v>
      </c>
      <c r="AN102" s="1"/>
      <c r="AO102" s="1"/>
      <c r="AP102" s="1"/>
      <c r="AQ102" s="1"/>
      <c r="AR102" s="1"/>
      <c r="AS102" s="1"/>
      <c r="AT102" s="1"/>
    </row>
    <row r="103" customFormat="false" ht="12.75" hidden="false" customHeight="true" outlineLevel="0" collapsed="false">
      <c r="A103" s="314" t="s">
        <v>229</v>
      </c>
      <c r="B103" s="288"/>
      <c r="C103" s="289"/>
      <c r="D103" s="290" t="n">
        <v>0</v>
      </c>
      <c r="E103" s="291" t="n">
        <f aca="false">AM103</f>
        <v>0</v>
      </c>
      <c r="F103" s="305" t="n">
        <f aca="false">E103-D103</f>
        <v>0</v>
      </c>
      <c r="G103" s="284"/>
      <c r="H103" s="308"/>
      <c r="I103" s="308"/>
      <c r="J103" s="308"/>
      <c r="K103" s="308"/>
      <c r="L103" s="308"/>
      <c r="M103" s="308"/>
      <c r="N103" s="308"/>
      <c r="O103" s="308"/>
      <c r="P103" s="308"/>
      <c r="Q103" s="308"/>
      <c r="R103" s="308"/>
      <c r="S103" s="308"/>
      <c r="T103" s="308"/>
      <c r="U103" s="308"/>
      <c r="V103" s="308"/>
      <c r="W103" s="308"/>
      <c r="X103" s="308"/>
      <c r="Y103" s="308"/>
      <c r="Z103" s="308"/>
      <c r="AA103" s="308"/>
      <c r="AB103" s="308"/>
      <c r="AC103" s="308"/>
      <c r="AD103" s="308"/>
      <c r="AE103" s="308"/>
      <c r="AF103" s="308"/>
      <c r="AG103" s="308"/>
      <c r="AH103" s="308"/>
      <c r="AI103" s="308"/>
      <c r="AJ103" s="308"/>
      <c r="AK103" s="308"/>
      <c r="AL103" s="308"/>
      <c r="AM103" s="293" t="n">
        <f aca="false">SUM(H103:AL103)</f>
        <v>0</v>
      </c>
      <c r="AN103" s="1"/>
      <c r="AO103" s="1"/>
      <c r="AP103" s="1"/>
      <c r="AQ103" s="1"/>
      <c r="AR103" s="1"/>
      <c r="AS103" s="1"/>
      <c r="AT103" s="1"/>
    </row>
    <row r="104" customFormat="false" ht="12.75" hidden="true" customHeight="true" outlineLevel="0" collapsed="false">
      <c r="A104" s="314" t="s">
        <v>230</v>
      </c>
      <c r="B104" s="288"/>
      <c r="C104" s="289"/>
      <c r="D104" s="290" t="n">
        <v>0</v>
      </c>
      <c r="E104" s="291" t="n">
        <f aca="false">AM104</f>
        <v>0</v>
      </c>
      <c r="F104" s="305" t="n">
        <f aca="false">E104-D104</f>
        <v>0</v>
      </c>
      <c r="G104" s="284"/>
      <c r="H104" s="315"/>
      <c r="I104" s="315"/>
      <c r="J104" s="315"/>
      <c r="K104" s="315"/>
      <c r="L104" s="315"/>
      <c r="M104" s="315"/>
      <c r="N104" s="315"/>
      <c r="O104" s="315"/>
      <c r="P104" s="315"/>
      <c r="Q104" s="315"/>
      <c r="R104" s="315"/>
      <c r="S104" s="315"/>
      <c r="T104" s="315"/>
      <c r="U104" s="315"/>
      <c r="V104" s="315"/>
      <c r="W104" s="315"/>
      <c r="X104" s="315"/>
      <c r="Y104" s="315"/>
      <c r="Z104" s="315"/>
      <c r="AA104" s="315"/>
      <c r="AB104" s="315"/>
      <c r="AC104" s="315"/>
      <c r="AD104" s="315"/>
      <c r="AE104" s="315"/>
      <c r="AF104" s="315"/>
      <c r="AG104" s="315"/>
      <c r="AH104" s="315"/>
      <c r="AI104" s="315"/>
      <c r="AJ104" s="315"/>
      <c r="AK104" s="315"/>
      <c r="AL104" s="315"/>
      <c r="AM104" s="293" t="n">
        <f aca="false">SUM(H104:AL104)</f>
        <v>0</v>
      </c>
      <c r="AN104" s="1"/>
      <c r="AO104" s="1"/>
      <c r="AP104" s="1"/>
      <c r="AQ104" s="1"/>
      <c r="AR104" s="1"/>
      <c r="AS104" s="1"/>
      <c r="AT104" s="1"/>
    </row>
    <row r="105" customFormat="false" ht="12.75" hidden="true" customHeight="true" outlineLevel="0" collapsed="false">
      <c r="A105" s="316" t="s">
        <v>216</v>
      </c>
      <c r="B105" s="288"/>
      <c r="C105" s="289"/>
      <c r="D105" s="290" t="n">
        <v>0</v>
      </c>
      <c r="E105" s="291" t="n">
        <f aca="false">AM105</f>
        <v>0</v>
      </c>
      <c r="F105" s="305" t="n">
        <f aca="false">E105-D105</f>
        <v>0</v>
      </c>
      <c r="G105" s="284"/>
      <c r="H105" s="315"/>
      <c r="I105" s="315"/>
      <c r="J105" s="315"/>
      <c r="K105" s="315"/>
      <c r="L105" s="315"/>
      <c r="M105" s="315"/>
      <c r="N105" s="315"/>
      <c r="O105" s="315"/>
      <c r="P105" s="315"/>
      <c r="Q105" s="315"/>
      <c r="R105" s="315"/>
      <c r="S105" s="315"/>
      <c r="T105" s="315"/>
      <c r="U105" s="315"/>
      <c r="V105" s="315"/>
      <c r="W105" s="315"/>
      <c r="X105" s="315"/>
      <c r="Y105" s="315"/>
      <c r="Z105" s="315"/>
      <c r="AA105" s="315"/>
      <c r="AB105" s="315"/>
      <c r="AC105" s="315"/>
      <c r="AD105" s="315"/>
      <c r="AE105" s="315"/>
      <c r="AF105" s="315"/>
      <c r="AG105" s="315"/>
      <c r="AH105" s="315"/>
      <c r="AI105" s="315"/>
      <c r="AJ105" s="315"/>
      <c r="AK105" s="315"/>
      <c r="AL105" s="315"/>
      <c r="AM105" s="293" t="n">
        <f aca="false">SUM(H105:AL105)</f>
        <v>0</v>
      </c>
      <c r="AN105" s="1"/>
      <c r="AO105" s="1"/>
      <c r="AP105" s="1"/>
      <c r="AQ105" s="1"/>
      <c r="AR105" s="1"/>
      <c r="AS105" s="1"/>
      <c r="AT105" s="1"/>
    </row>
    <row r="106" customFormat="false" ht="12.75" hidden="false" customHeight="true" outlineLevel="0" collapsed="false">
      <c r="A106" s="314" t="s">
        <v>231</v>
      </c>
      <c r="B106" s="288"/>
      <c r="C106" s="289"/>
      <c r="D106" s="290" t="n">
        <v>0</v>
      </c>
      <c r="E106" s="291" t="n">
        <f aca="false">AM106</f>
        <v>0</v>
      </c>
      <c r="F106" s="305" t="n">
        <f aca="false">E106-D106</f>
        <v>0</v>
      </c>
      <c r="G106" s="284"/>
      <c r="H106" s="317"/>
      <c r="I106" s="317"/>
      <c r="J106" s="317"/>
      <c r="K106" s="317"/>
      <c r="L106" s="317"/>
      <c r="M106" s="317"/>
      <c r="N106" s="317"/>
      <c r="O106" s="317"/>
      <c r="P106" s="317"/>
      <c r="Q106" s="317"/>
      <c r="R106" s="317"/>
      <c r="S106" s="317"/>
      <c r="T106" s="317"/>
      <c r="U106" s="317"/>
      <c r="V106" s="317"/>
      <c r="W106" s="317"/>
      <c r="X106" s="317"/>
      <c r="Y106" s="317"/>
      <c r="Z106" s="317"/>
      <c r="AA106" s="317"/>
      <c r="AB106" s="317"/>
      <c r="AC106" s="317"/>
      <c r="AD106" s="317"/>
      <c r="AE106" s="317"/>
      <c r="AF106" s="317"/>
      <c r="AG106" s="317"/>
      <c r="AH106" s="317"/>
      <c r="AI106" s="317"/>
      <c r="AJ106" s="317"/>
      <c r="AK106" s="317"/>
      <c r="AL106" s="317"/>
      <c r="AM106" s="293" t="n">
        <f aca="false">SUM(H106:AL106)</f>
        <v>0</v>
      </c>
      <c r="AN106" s="1"/>
      <c r="AO106" s="1"/>
      <c r="AP106" s="1"/>
      <c r="AQ106" s="1"/>
      <c r="AR106" s="1"/>
      <c r="AS106" s="1"/>
      <c r="AT106" s="1"/>
    </row>
    <row r="107" customFormat="false" ht="12" hidden="false" customHeight="true" outlineLevel="0" collapsed="false">
      <c r="A107" s="287" t="s">
        <v>232</v>
      </c>
      <c r="B107" s="288"/>
      <c r="C107" s="289"/>
      <c r="D107" s="318" t="n">
        <v>0</v>
      </c>
      <c r="E107" s="318" t="n">
        <f aca="false">SUM(E76:E106)-E87-E88</f>
        <v>0</v>
      </c>
      <c r="F107" s="318" t="n">
        <f aca="false">E107-D107</f>
        <v>0</v>
      </c>
      <c r="G107" s="284"/>
      <c r="H107" s="318" t="n">
        <v>0</v>
      </c>
      <c r="I107" s="318" t="n">
        <v>0</v>
      </c>
      <c r="J107" s="318" t="n">
        <v>0</v>
      </c>
      <c r="K107" s="318" t="n">
        <v>0</v>
      </c>
      <c r="L107" s="318" t="n">
        <v>0</v>
      </c>
      <c r="M107" s="318" t="n">
        <v>0</v>
      </c>
      <c r="N107" s="318" t="n">
        <v>0</v>
      </c>
      <c r="O107" s="318" t="n">
        <v>0</v>
      </c>
      <c r="P107" s="318" t="n">
        <v>0</v>
      </c>
      <c r="Q107" s="318" t="n">
        <v>0</v>
      </c>
      <c r="R107" s="318" t="n">
        <v>0</v>
      </c>
      <c r="S107" s="318" t="n">
        <v>0</v>
      </c>
      <c r="T107" s="318" t="n">
        <v>0</v>
      </c>
      <c r="U107" s="318" t="n">
        <v>0</v>
      </c>
      <c r="V107" s="318" t="n">
        <v>0</v>
      </c>
      <c r="W107" s="318" t="n">
        <v>0</v>
      </c>
      <c r="X107" s="318" t="n">
        <v>0</v>
      </c>
      <c r="Y107" s="318" t="n">
        <v>0</v>
      </c>
      <c r="Z107" s="318" t="n">
        <v>0</v>
      </c>
      <c r="AA107" s="318" t="n">
        <v>0</v>
      </c>
      <c r="AB107" s="318" t="n">
        <v>0</v>
      </c>
      <c r="AC107" s="318" t="n">
        <v>0</v>
      </c>
      <c r="AD107" s="318" t="n">
        <v>0</v>
      </c>
      <c r="AE107" s="318" t="n">
        <v>0</v>
      </c>
      <c r="AF107" s="318" t="n">
        <v>0</v>
      </c>
      <c r="AG107" s="318" t="n">
        <v>0</v>
      </c>
      <c r="AH107" s="318" t="n">
        <v>0</v>
      </c>
      <c r="AI107" s="318" t="n">
        <v>0</v>
      </c>
      <c r="AJ107" s="318" t="n">
        <v>0</v>
      </c>
      <c r="AK107" s="318" t="n">
        <v>0</v>
      </c>
      <c r="AL107" s="318" t="n">
        <v>0</v>
      </c>
      <c r="AM107" s="318" t="n">
        <f aca="false">SUM(AM76:AM106)</f>
        <v>0</v>
      </c>
      <c r="AN107" s="1"/>
      <c r="AO107" s="1"/>
      <c r="AP107" s="1"/>
      <c r="AQ107" s="1"/>
      <c r="AR107" s="1"/>
      <c r="AS107" s="1"/>
      <c r="AT107" s="1"/>
    </row>
    <row r="108" customFormat="false" ht="12.75" hidden="false" customHeight="true" outlineLevel="0" collapsed="false">
      <c r="A108" s="319" t="s">
        <v>233</v>
      </c>
      <c r="B108" s="288"/>
      <c r="C108" s="289"/>
      <c r="D108" s="290" t="n">
        <v>0</v>
      </c>
      <c r="E108" s="291" t="n">
        <f aca="false">AM108</f>
        <v>0</v>
      </c>
      <c r="F108" s="320" t="n">
        <f aca="false">E108-D108</f>
        <v>0</v>
      </c>
      <c r="G108" s="284"/>
      <c r="H108" s="321"/>
      <c r="I108" s="321"/>
      <c r="J108" s="321"/>
      <c r="K108" s="321"/>
      <c r="L108" s="321"/>
      <c r="M108" s="321"/>
      <c r="N108" s="321"/>
      <c r="O108" s="321"/>
      <c r="P108" s="321"/>
      <c r="Q108" s="321"/>
      <c r="R108" s="321"/>
      <c r="S108" s="321"/>
      <c r="T108" s="321"/>
      <c r="U108" s="321"/>
      <c r="V108" s="321"/>
      <c r="W108" s="321"/>
      <c r="X108" s="321"/>
      <c r="Y108" s="321"/>
      <c r="Z108" s="321"/>
      <c r="AA108" s="321"/>
      <c r="AB108" s="321"/>
      <c r="AC108" s="321"/>
      <c r="AD108" s="321"/>
      <c r="AE108" s="321"/>
      <c r="AF108" s="321"/>
      <c r="AG108" s="321"/>
      <c r="AH108" s="321"/>
      <c r="AI108" s="321"/>
      <c r="AJ108" s="321"/>
      <c r="AK108" s="321"/>
      <c r="AL108" s="321"/>
      <c r="AM108" s="293" t="n">
        <f aca="false">SUM(H108:AL108)</f>
        <v>0</v>
      </c>
      <c r="AN108" s="1"/>
      <c r="AO108" s="1"/>
      <c r="AP108" s="1"/>
      <c r="AQ108" s="1"/>
      <c r="AR108" s="1"/>
      <c r="AS108" s="1"/>
      <c r="AT108" s="1"/>
    </row>
    <row r="109" customFormat="false" ht="12.75" hidden="true" customHeight="true" outlineLevel="0" collapsed="false">
      <c r="A109" s="322" t="s">
        <v>216</v>
      </c>
      <c r="B109" s="288"/>
      <c r="C109" s="289"/>
      <c r="D109" s="290" t="n">
        <v>0</v>
      </c>
      <c r="E109" s="291" t="n">
        <f aca="false">AM109</f>
        <v>0</v>
      </c>
      <c r="F109" s="320" t="n">
        <f aca="false">E109-D109</f>
        <v>0</v>
      </c>
      <c r="G109" s="284"/>
      <c r="H109" s="323"/>
      <c r="I109" s="323"/>
      <c r="J109" s="323"/>
      <c r="K109" s="323"/>
      <c r="L109" s="323"/>
      <c r="M109" s="323"/>
      <c r="N109" s="323"/>
      <c r="O109" s="323"/>
      <c r="P109" s="323"/>
      <c r="Q109" s="323"/>
      <c r="R109" s="323"/>
      <c r="S109" s="323"/>
      <c r="T109" s="323"/>
      <c r="U109" s="323"/>
      <c r="V109" s="323"/>
      <c r="W109" s="323"/>
      <c r="X109" s="323"/>
      <c r="Y109" s="323"/>
      <c r="Z109" s="323"/>
      <c r="AA109" s="323"/>
      <c r="AB109" s="323"/>
      <c r="AC109" s="323"/>
      <c r="AD109" s="323"/>
      <c r="AE109" s="323"/>
      <c r="AF109" s="323"/>
      <c r="AG109" s="323"/>
      <c r="AH109" s="323"/>
      <c r="AI109" s="323"/>
      <c r="AJ109" s="323"/>
      <c r="AK109" s="323"/>
      <c r="AL109" s="323"/>
      <c r="AM109" s="293" t="n">
        <f aca="false">SUM(H109:AL109)</f>
        <v>0</v>
      </c>
      <c r="AN109" s="1"/>
      <c r="AO109" s="1"/>
      <c r="AP109" s="1"/>
      <c r="AQ109" s="1"/>
      <c r="AR109" s="1"/>
      <c r="AS109" s="1"/>
      <c r="AT109" s="1"/>
    </row>
    <row r="110" customFormat="false" ht="12.75" hidden="true" customHeight="true" outlineLevel="0" collapsed="false">
      <c r="A110" s="322" t="s">
        <v>216</v>
      </c>
      <c r="B110" s="288"/>
      <c r="C110" s="289"/>
      <c r="D110" s="290" t="n">
        <v>0</v>
      </c>
      <c r="E110" s="291" t="n">
        <f aca="false">AM110</f>
        <v>0</v>
      </c>
      <c r="F110" s="320" t="n">
        <f aca="false">E110-D110</f>
        <v>0</v>
      </c>
      <c r="G110" s="284"/>
      <c r="H110" s="323"/>
      <c r="I110" s="323"/>
      <c r="J110" s="323"/>
      <c r="K110" s="323"/>
      <c r="L110" s="323"/>
      <c r="M110" s="323"/>
      <c r="N110" s="323"/>
      <c r="O110" s="323"/>
      <c r="P110" s="323"/>
      <c r="Q110" s="323"/>
      <c r="R110" s="323"/>
      <c r="S110" s="323"/>
      <c r="T110" s="323"/>
      <c r="U110" s="323"/>
      <c r="V110" s="323"/>
      <c r="W110" s="323"/>
      <c r="X110" s="323"/>
      <c r="Y110" s="323"/>
      <c r="Z110" s="323"/>
      <c r="AA110" s="323"/>
      <c r="AB110" s="323"/>
      <c r="AC110" s="323"/>
      <c r="AD110" s="323"/>
      <c r="AE110" s="323"/>
      <c r="AF110" s="323"/>
      <c r="AG110" s="323"/>
      <c r="AH110" s="323"/>
      <c r="AI110" s="323"/>
      <c r="AJ110" s="323"/>
      <c r="AK110" s="323"/>
      <c r="AL110" s="323"/>
      <c r="AM110" s="293" t="n">
        <f aca="false">SUM(H110:AL110)</f>
        <v>0</v>
      </c>
      <c r="AN110" s="1"/>
      <c r="AO110" s="1"/>
      <c r="AP110" s="1"/>
      <c r="AQ110" s="1"/>
      <c r="AR110" s="1"/>
      <c r="AS110" s="1"/>
      <c r="AT110" s="1"/>
    </row>
    <row r="111" customFormat="false" ht="12.75" hidden="true" customHeight="true" outlineLevel="0" collapsed="false">
      <c r="A111" s="322" t="s">
        <v>216</v>
      </c>
      <c r="B111" s="288"/>
      <c r="C111" s="289"/>
      <c r="D111" s="290" t="n">
        <v>0</v>
      </c>
      <c r="E111" s="291" t="n">
        <f aca="false">AM111</f>
        <v>0</v>
      </c>
      <c r="F111" s="320" t="n">
        <f aca="false">E111-D111</f>
        <v>0</v>
      </c>
      <c r="G111" s="284"/>
      <c r="H111" s="323"/>
      <c r="I111" s="323"/>
      <c r="J111" s="323"/>
      <c r="K111" s="323"/>
      <c r="L111" s="323"/>
      <c r="M111" s="323"/>
      <c r="N111" s="323"/>
      <c r="O111" s="323"/>
      <c r="P111" s="323"/>
      <c r="Q111" s="323"/>
      <c r="R111" s="323"/>
      <c r="S111" s="323"/>
      <c r="T111" s="323"/>
      <c r="U111" s="323"/>
      <c r="V111" s="323"/>
      <c r="W111" s="323"/>
      <c r="X111" s="323"/>
      <c r="Y111" s="323"/>
      <c r="Z111" s="323"/>
      <c r="AA111" s="323"/>
      <c r="AB111" s="323"/>
      <c r="AC111" s="323"/>
      <c r="AD111" s="323"/>
      <c r="AE111" s="323"/>
      <c r="AF111" s="323"/>
      <c r="AG111" s="323"/>
      <c r="AH111" s="323"/>
      <c r="AI111" s="323"/>
      <c r="AJ111" s="323"/>
      <c r="AK111" s="323"/>
      <c r="AL111" s="323"/>
      <c r="AM111" s="293" t="n">
        <f aca="false">SUM(H111:AL111)</f>
        <v>0</v>
      </c>
      <c r="AN111" s="1"/>
      <c r="AO111" s="1"/>
      <c r="AP111" s="1"/>
      <c r="AQ111" s="1"/>
      <c r="AR111" s="1"/>
      <c r="AS111" s="1"/>
      <c r="AT111" s="1"/>
    </row>
    <row r="112" customFormat="false" ht="12.75" hidden="false" customHeight="true" outlineLevel="0" collapsed="false">
      <c r="A112" s="319" t="s">
        <v>43</v>
      </c>
      <c r="B112" s="288"/>
      <c r="C112" s="289"/>
      <c r="D112" s="290" t="n">
        <v>0</v>
      </c>
      <c r="E112" s="291" t="n">
        <f aca="false">AM112</f>
        <v>0</v>
      </c>
      <c r="F112" s="320" t="n">
        <f aca="false">E112-D112</f>
        <v>0</v>
      </c>
      <c r="G112" s="284"/>
      <c r="H112" s="323"/>
      <c r="I112" s="323"/>
      <c r="J112" s="323"/>
      <c r="K112" s="323"/>
      <c r="L112" s="323"/>
      <c r="M112" s="323"/>
      <c r="N112" s="323"/>
      <c r="O112" s="323"/>
      <c r="P112" s="323"/>
      <c r="Q112" s="323"/>
      <c r="R112" s="323"/>
      <c r="S112" s="323"/>
      <c r="T112" s="323"/>
      <c r="U112" s="323"/>
      <c r="V112" s="323"/>
      <c r="W112" s="323"/>
      <c r="X112" s="323"/>
      <c r="Y112" s="323"/>
      <c r="Z112" s="323"/>
      <c r="AA112" s="323"/>
      <c r="AB112" s="323"/>
      <c r="AC112" s="323"/>
      <c r="AD112" s="323"/>
      <c r="AE112" s="323"/>
      <c r="AF112" s="323"/>
      <c r="AG112" s="323"/>
      <c r="AH112" s="323"/>
      <c r="AI112" s="323"/>
      <c r="AJ112" s="323"/>
      <c r="AK112" s="323"/>
      <c r="AL112" s="323"/>
      <c r="AM112" s="293" t="n">
        <f aca="false">SUM(H112:AL112)</f>
        <v>0</v>
      </c>
      <c r="AN112" s="1"/>
      <c r="AO112" s="1"/>
      <c r="AP112" s="1"/>
      <c r="AQ112" s="1"/>
      <c r="AR112" s="1"/>
      <c r="AS112" s="1"/>
      <c r="AT112" s="1"/>
    </row>
    <row r="113" customFormat="false" ht="12.75" hidden="false" customHeight="true" outlineLevel="0" collapsed="false">
      <c r="A113" s="319" t="s">
        <v>45</v>
      </c>
      <c r="B113" s="288"/>
      <c r="C113" s="289"/>
      <c r="D113" s="290" t="n">
        <v>0</v>
      </c>
      <c r="E113" s="291" t="n">
        <f aca="false">AM113</f>
        <v>0</v>
      </c>
      <c r="F113" s="320" t="n">
        <f aca="false">E113-D113</f>
        <v>0</v>
      </c>
      <c r="G113" s="284"/>
      <c r="H113" s="323"/>
      <c r="I113" s="323"/>
      <c r="J113" s="323"/>
      <c r="K113" s="323"/>
      <c r="L113" s="323"/>
      <c r="M113" s="323"/>
      <c r="N113" s="323"/>
      <c r="O113" s="323"/>
      <c r="P113" s="323"/>
      <c r="Q113" s="323"/>
      <c r="R113" s="323"/>
      <c r="S113" s="323"/>
      <c r="T113" s="323"/>
      <c r="U113" s="323"/>
      <c r="V113" s="323"/>
      <c r="W113" s="323"/>
      <c r="X113" s="323"/>
      <c r="Y113" s="323"/>
      <c r="Z113" s="323"/>
      <c r="AA113" s="323"/>
      <c r="AB113" s="323"/>
      <c r="AC113" s="323"/>
      <c r="AD113" s="323"/>
      <c r="AE113" s="323"/>
      <c r="AF113" s="323"/>
      <c r="AG113" s="323"/>
      <c r="AH113" s="323"/>
      <c r="AI113" s="323"/>
      <c r="AJ113" s="323"/>
      <c r="AK113" s="323"/>
      <c r="AL113" s="323"/>
      <c r="AM113" s="293" t="n">
        <f aca="false">SUM(H113:AL113)</f>
        <v>0</v>
      </c>
      <c r="AN113" s="1"/>
      <c r="AO113" s="1"/>
      <c r="AP113" s="1"/>
      <c r="AQ113" s="1"/>
      <c r="AR113" s="1"/>
      <c r="AS113" s="1"/>
      <c r="AT113" s="1"/>
    </row>
    <row r="114" customFormat="false" ht="12.75" hidden="false" customHeight="true" outlineLevel="0" collapsed="false">
      <c r="A114" s="319" t="s">
        <v>234</v>
      </c>
      <c r="B114" s="288"/>
      <c r="C114" s="289"/>
      <c r="D114" s="324" t="n">
        <v>0</v>
      </c>
      <c r="E114" s="325" t="n">
        <f aca="false">AM114</f>
        <v>0</v>
      </c>
      <c r="F114" s="326" t="n">
        <f aca="false">E114-D114</f>
        <v>0</v>
      </c>
      <c r="G114" s="284"/>
      <c r="H114" s="327"/>
      <c r="I114" s="327"/>
      <c r="J114" s="327"/>
      <c r="K114" s="327"/>
      <c r="L114" s="327"/>
      <c r="M114" s="327"/>
      <c r="N114" s="327"/>
      <c r="O114" s="327"/>
      <c r="P114" s="327"/>
      <c r="Q114" s="327"/>
      <c r="R114" s="327"/>
      <c r="S114" s="327"/>
      <c r="T114" s="327"/>
      <c r="U114" s="327"/>
      <c r="V114" s="327"/>
      <c r="W114" s="327"/>
      <c r="X114" s="327"/>
      <c r="Y114" s="327"/>
      <c r="Z114" s="327"/>
      <c r="AA114" s="327"/>
      <c r="AB114" s="327"/>
      <c r="AC114" s="327"/>
      <c r="AD114" s="327"/>
      <c r="AE114" s="327"/>
      <c r="AF114" s="327"/>
      <c r="AG114" s="327"/>
      <c r="AH114" s="327"/>
      <c r="AI114" s="327"/>
      <c r="AJ114" s="327"/>
      <c r="AK114" s="327"/>
      <c r="AL114" s="327"/>
      <c r="AM114" s="328" t="n">
        <f aca="false">SUM(H114:AL114)</f>
        <v>0</v>
      </c>
      <c r="AN114" s="1"/>
      <c r="AO114" s="1"/>
      <c r="AP114" s="1"/>
      <c r="AQ114" s="1"/>
      <c r="AR114" s="1"/>
      <c r="AS114" s="1"/>
      <c r="AT114" s="1"/>
    </row>
    <row r="115" customFormat="false" ht="12.75" hidden="true" customHeight="true" outlineLevel="0" collapsed="false">
      <c r="A115" s="322" t="s">
        <v>216</v>
      </c>
      <c r="B115" s="288"/>
      <c r="C115" s="289"/>
      <c r="D115" s="329" t="n">
        <v>0</v>
      </c>
      <c r="E115" s="330" t="n">
        <f aca="false">AM115</f>
        <v>0</v>
      </c>
      <c r="F115" s="331" t="n">
        <f aca="false">E115-D115</f>
        <v>0</v>
      </c>
      <c r="G115" s="284"/>
      <c r="H115" s="327" t="n">
        <v>0</v>
      </c>
      <c r="I115" s="327" t="n">
        <v>0</v>
      </c>
      <c r="J115" s="327" t="n">
        <v>0</v>
      </c>
      <c r="K115" s="327" t="n">
        <v>0</v>
      </c>
      <c r="L115" s="327" t="n">
        <v>0</v>
      </c>
      <c r="M115" s="327" t="n">
        <v>0</v>
      </c>
      <c r="N115" s="327" t="n">
        <v>0</v>
      </c>
      <c r="O115" s="327" t="n">
        <v>0</v>
      </c>
      <c r="P115" s="327" t="n">
        <v>0</v>
      </c>
      <c r="Q115" s="327" t="n">
        <v>0</v>
      </c>
      <c r="R115" s="327" t="n">
        <v>0</v>
      </c>
      <c r="S115" s="327" t="n">
        <v>0</v>
      </c>
      <c r="T115" s="327" t="n">
        <v>0</v>
      </c>
      <c r="U115" s="327" t="n">
        <v>0</v>
      </c>
      <c r="V115" s="327" t="n">
        <v>0</v>
      </c>
      <c r="W115" s="327" t="n">
        <v>0</v>
      </c>
      <c r="X115" s="327" t="n">
        <v>0</v>
      </c>
      <c r="Y115" s="327" t="n">
        <v>0</v>
      </c>
      <c r="Z115" s="327" t="n">
        <v>0</v>
      </c>
      <c r="AA115" s="327" t="n">
        <v>0</v>
      </c>
      <c r="AB115" s="327" t="n">
        <v>0</v>
      </c>
      <c r="AC115" s="327" t="n">
        <v>0</v>
      </c>
      <c r="AD115" s="327" t="n">
        <v>0</v>
      </c>
      <c r="AE115" s="327" t="n">
        <v>0</v>
      </c>
      <c r="AF115" s="327" t="n">
        <v>0</v>
      </c>
      <c r="AG115" s="327" t="n">
        <v>0</v>
      </c>
      <c r="AH115" s="327" t="n">
        <v>0</v>
      </c>
      <c r="AI115" s="327" t="n">
        <v>0</v>
      </c>
      <c r="AJ115" s="327" t="n">
        <v>0</v>
      </c>
      <c r="AK115" s="327" t="n">
        <v>0</v>
      </c>
      <c r="AL115" s="327" t="n">
        <v>0</v>
      </c>
      <c r="AM115" s="332" t="n">
        <f aca="false">SUM(H115:AL115)</f>
        <v>0</v>
      </c>
      <c r="AN115" s="1"/>
      <c r="AO115" s="1"/>
      <c r="AP115" s="1"/>
      <c r="AQ115" s="1"/>
      <c r="AR115" s="1"/>
      <c r="AS115" s="1"/>
      <c r="AT115" s="1"/>
    </row>
    <row r="116" customFormat="false" ht="12.75" hidden="true" customHeight="true" outlineLevel="0" collapsed="false">
      <c r="A116" s="322" t="s">
        <v>216</v>
      </c>
      <c r="B116" s="288"/>
      <c r="C116" s="289"/>
      <c r="D116" s="333" t="n">
        <v>0</v>
      </c>
      <c r="E116" s="334" t="n">
        <f aca="false">AM116</f>
        <v>0</v>
      </c>
      <c r="F116" s="331" t="n">
        <f aca="false">E116-D116</f>
        <v>0</v>
      </c>
      <c r="G116" s="335"/>
      <c r="H116" s="327" t="n">
        <v>0</v>
      </c>
      <c r="I116" s="327" t="n">
        <v>0</v>
      </c>
      <c r="J116" s="327" t="n">
        <v>0</v>
      </c>
      <c r="K116" s="327" t="n">
        <v>0</v>
      </c>
      <c r="L116" s="327" t="n">
        <v>0</v>
      </c>
      <c r="M116" s="327" t="n">
        <v>0</v>
      </c>
      <c r="N116" s="327" t="n">
        <v>0</v>
      </c>
      <c r="O116" s="327" t="n">
        <v>0</v>
      </c>
      <c r="P116" s="327" t="n">
        <v>0</v>
      </c>
      <c r="Q116" s="327" t="n">
        <v>0</v>
      </c>
      <c r="R116" s="327" t="n">
        <v>0</v>
      </c>
      <c r="S116" s="327" t="n">
        <v>0</v>
      </c>
      <c r="T116" s="327" t="n">
        <v>0</v>
      </c>
      <c r="U116" s="327" t="n">
        <v>0</v>
      </c>
      <c r="V116" s="327" t="n">
        <v>0</v>
      </c>
      <c r="W116" s="327" t="n">
        <v>0</v>
      </c>
      <c r="X116" s="327" t="n">
        <v>0</v>
      </c>
      <c r="Y116" s="327" t="n">
        <v>0</v>
      </c>
      <c r="Z116" s="327" t="n">
        <v>0</v>
      </c>
      <c r="AA116" s="327" t="n">
        <v>0</v>
      </c>
      <c r="AB116" s="327" t="n">
        <v>0</v>
      </c>
      <c r="AC116" s="327" t="n">
        <v>0</v>
      </c>
      <c r="AD116" s="327" t="n">
        <v>0</v>
      </c>
      <c r="AE116" s="327" t="n">
        <v>0</v>
      </c>
      <c r="AF116" s="327" t="n">
        <v>0</v>
      </c>
      <c r="AG116" s="327" t="n">
        <v>0</v>
      </c>
      <c r="AH116" s="327" t="n">
        <v>0</v>
      </c>
      <c r="AI116" s="327" t="n">
        <v>0</v>
      </c>
      <c r="AJ116" s="327" t="n">
        <v>0</v>
      </c>
      <c r="AK116" s="327" t="n">
        <v>0</v>
      </c>
      <c r="AL116" s="327" t="n">
        <v>0</v>
      </c>
      <c r="AM116" s="332" t="n">
        <f aca="false">SUM(H116:AL116)</f>
        <v>0</v>
      </c>
      <c r="AN116" s="1"/>
      <c r="AO116" s="1"/>
      <c r="AP116" s="1"/>
      <c r="AQ116" s="1"/>
      <c r="AR116" s="1"/>
      <c r="AS116" s="1"/>
      <c r="AT116" s="1"/>
    </row>
    <row r="117" customFormat="false" ht="12.75" hidden="false" customHeight="true" outlineLevel="0" collapsed="false">
      <c r="A117" s="287" t="s">
        <v>235</v>
      </c>
      <c r="B117" s="288"/>
      <c r="C117" s="289"/>
      <c r="D117" s="324" t="n">
        <v>0</v>
      </c>
      <c r="E117" s="325" t="n">
        <f aca="false">E114+E113+E112+E108+E107+E73+E72+E71</f>
        <v>0</v>
      </c>
      <c r="F117" s="336" t="n">
        <f aca="false">E117-D117</f>
        <v>0</v>
      </c>
      <c r="G117" s="267"/>
      <c r="H117" s="327" t="n">
        <v>0</v>
      </c>
      <c r="I117" s="327" t="n">
        <v>0</v>
      </c>
      <c r="J117" s="327" t="n">
        <v>0</v>
      </c>
      <c r="K117" s="327" t="n">
        <v>0</v>
      </c>
      <c r="L117" s="327" t="n">
        <v>0</v>
      </c>
      <c r="M117" s="327" t="n">
        <v>0</v>
      </c>
      <c r="N117" s="327" t="n">
        <v>0</v>
      </c>
      <c r="O117" s="327" t="n">
        <v>0</v>
      </c>
      <c r="P117" s="327" t="n">
        <v>0</v>
      </c>
      <c r="Q117" s="327" t="n">
        <v>0</v>
      </c>
      <c r="R117" s="327" t="n">
        <v>0</v>
      </c>
      <c r="S117" s="327" t="n">
        <v>0</v>
      </c>
      <c r="T117" s="327" t="n">
        <v>0</v>
      </c>
      <c r="U117" s="327" t="n">
        <v>0</v>
      </c>
      <c r="V117" s="327" t="n">
        <v>0</v>
      </c>
      <c r="W117" s="327" t="n">
        <v>0</v>
      </c>
      <c r="X117" s="327" t="n">
        <v>0</v>
      </c>
      <c r="Y117" s="327" t="n">
        <v>0</v>
      </c>
      <c r="Z117" s="327" t="n">
        <v>0</v>
      </c>
      <c r="AA117" s="327" t="n">
        <v>0</v>
      </c>
      <c r="AB117" s="327" t="n">
        <v>0</v>
      </c>
      <c r="AC117" s="327" t="n">
        <v>0</v>
      </c>
      <c r="AD117" s="327" t="n">
        <v>0</v>
      </c>
      <c r="AE117" s="327" t="n">
        <v>0</v>
      </c>
      <c r="AF117" s="327" t="n">
        <v>0</v>
      </c>
      <c r="AG117" s="327" t="n">
        <v>0</v>
      </c>
      <c r="AH117" s="327" t="n">
        <v>0</v>
      </c>
      <c r="AI117" s="327" t="n">
        <v>0</v>
      </c>
      <c r="AJ117" s="327" t="n">
        <v>0</v>
      </c>
      <c r="AK117" s="327" t="n">
        <v>0</v>
      </c>
      <c r="AL117" s="327" t="n">
        <v>0</v>
      </c>
      <c r="AM117" s="318" t="n">
        <f aca="false">AM114+AM110+AM108+AM71+AM72+AM73+AM107</f>
        <v>0</v>
      </c>
      <c r="AN117" s="59"/>
      <c r="AO117" s="59"/>
      <c r="AP117" s="59"/>
      <c r="AQ117" s="59"/>
      <c r="AR117" s="59"/>
      <c r="AS117" s="59"/>
      <c r="AT117" s="59"/>
      <c r="AU117" s="294"/>
      <c r="AV117" s="294"/>
      <c r="AW117" s="294"/>
      <c r="AX117" s="294"/>
      <c r="AY117" s="294"/>
      <c r="AZ117" s="294"/>
      <c r="BA117" s="294"/>
      <c r="BB117" s="294"/>
      <c r="BC117" s="294"/>
      <c r="BD117" s="294"/>
      <c r="BE117" s="294"/>
      <c r="BF117" s="294"/>
      <c r="BG117" s="294"/>
      <c r="BH117" s="294"/>
      <c r="BI117" s="294"/>
      <c r="BJ117" s="294"/>
      <c r="BK117" s="294"/>
      <c r="BL117" s="294"/>
      <c r="BM117" s="294"/>
      <c r="BN117" s="294"/>
      <c r="BO117" s="294"/>
      <c r="BP117" s="294"/>
      <c r="BQ117" s="294"/>
      <c r="BR117" s="294"/>
      <c r="BS117" s="294"/>
      <c r="BT117" s="294"/>
      <c r="BU117" s="294"/>
      <c r="BV117" s="294"/>
      <c r="BW117" s="294"/>
      <c r="BX117" s="294"/>
      <c r="BY117" s="294"/>
      <c r="BZ117" s="294"/>
      <c r="CA117" s="294"/>
      <c r="CB117" s="294"/>
      <c r="CC117" s="294"/>
      <c r="CD117" s="294"/>
      <c r="CE117" s="294"/>
      <c r="CF117" s="294"/>
      <c r="CG117" s="294"/>
      <c r="CH117" s="294"/>
      <c r="CI117" s="294"/>
      <c r="CJ117" s="294"/>
      <c r="CK117" s="294"/>
      <c r="CL117" s="294"/>
      <c r="CM117" s="294"/>
      <c r="CN117" s="294"/>
      <c r="CO117" s="294"/>
      <c r="CP117" s="294"/>
      <c r="CQ117" s="294"/>
      <c r="CR117" s="294"/>
      <c r="CS117" s="294"/>
      <c r="CT117" s="294"/>
      <c r="CU117" s="294"/>
      <c r="CV117" s="294"/>
      <c r="CW117" s="294"/>
      <c r="CX117" s="294"/>
      <c r="CY117" s="294"/>
      <c r="CZ117" s="294"/>
      <c r="DA117" s="294"/>
      <c r="DB117" s="294"/>
      <c r="DC117" s="294"/>
      <c r="DD117" s="294"/>
      <c r="DE117" s="294"/>
      <c r="DF117" s="294"/>
      <c r="DG117" s="294"/>
      <c r="DH117" s="294"/>
      <c r="DI117" s="294"/>
      <c r="DJ117" s="294"/>
      <c r="DK117" s="294"/>
      <c r="DL117" s="294"/>
      <c r="DM117" s="294"/>
      <c r="DN117" s="294"/>
      <c r="DO117" s="294"/>
      <c r="DP117" s="294"/>
      <c r="DQ117" s="294"/>
      <c r="DR117" s="294"/>
      <c r="DS117" s="294"/>
      <c r="DT117" s="294"/>
      <c r="DU117" s="294"/>
      <c r="DV117" s="294"/>
      <c r="DW117" s="294"/>
      <c r="DX117" s="294"/>
      <c r="DY117" s="294"/>
      <c r="DZ117" s="294"/>
      <c r="EA117" s="294"/>
      <c r="EB117" s="294"/>
      <c r="EC117" s="294"/>
      <c r="ED117" s="294"/>
      <c r="EE117" s="294"/>
      <c r="EF117" s="294"/>
      <c r="EG117" s="294"/>
      <c r="EH117" s="294"/>
      <c r="EI117" s="294"/>
      <c r="EJ117" s="294"/>
      <c r="EK117" s="294"/>
      <c r="EL117" s="294"/>
      <c r="EM117" s="294"/>
      <c r="EN117" s="294"/>
      <c r="EO117" s="294"/>
      <c r="EP117" s="294"/>
      <c r="EQ117" s="294"/>
      <c r="ER117" s="294"/>
      <c r="ES117" s="294"/>
      <c r="ET117" s="294"/>
      <c r="EU117" s="294"/>
      <c r="EV117" s="294"/>
      <c r="EW117" s="294"/>
      <c r="EX117" s="294"/>
      <c r="EY117" s="294"/>
      <c r="EZ117" s="294"/>
      <c r="FA117" s="294"/>
      <c r="FB117" s="294"/>
      <c r="FC117" s="294"/>
      <c r="FD117" s="294"/>
      <c r="FE117" s="294"/>
      <c r="FF117" s="294"/>
      <c r="FG117" s="294"/>
      <c r="FH117" s="294"/>
      <c r="FI117" s="294"/>
      <c r="FJ117" s="294"/>
      <c r="FK117" s="294"/>
      <c r="FL117" s="294"/>
      <c r="FM117" s="294"/>
      <c r="FN117" s="294"/>
      <c r="FO117" s="294"/>
      <c r="FP117" s="294"/>
      <c r="FQ117" s="294"/>
      <c r="FR117" s="294"/>
      <c r="FS117" s="294"/>
      <c r="FT117" s="294"/>
      <c r="FU117" s="294"/>
      <c r="FV117" s="294"/>
      <c r="FW117" s="294"/>
      <c r="FX117" s="294"/>
      <c r="FY117" s="294"/>
      <c r="FZ117" s="294"/>
      <c r="GA117" s="294"/>
      <c r="GB117" s="294"/>
      <c r="GC117" s="294"/>
      <c r="GD117" s="294"/>
      <c r="GE117" s="294"/>
      <c r="GF117" s="294"/>
      <c r="GG117" s="294"/>
      <c r="GH117" s="294"/>
      <c r="GI117" s="294"/>
      <c r="GJ117" s="294"/>
      <c r="GK117" s="294"/>
      <c r="GL117" s="294"/>
      <c r="GM117" s="294"/>
      <c r="GN117" s="294"/>
      <c r="GO117" s="294"/>
      <c r="GP117" s="294"/>
      <c r="GQ117" s="294"/>
      <c r="GR117" s="294"/>
      <c r="GS117" s="294"/>
      <c r="GT117" s="294"/>
      <c r="GU117" s="294"/>
      <c r="GV117" s="294"/>
      <c r="GW117" s="294"/>
      <c r="GX117" s="294"/>
      <c r="GY117" s="294"/>
      <c r="GZ117" s="294"/>
      <c r="HA117" s="294"/>
      <c r="HB117" s="294"/>
      <c r="HC117" s="294"/>
      <c r="HD117" s="294"/>
      <c r="HE117" s="294"/>
      <c r="HF117" s="294"/>
      <c r="HG117" s="294"/>
      <c r="HH117" s="294"/>
      <c r="HI117" s="294"/>
      <c r="HJ117" s="294"/>
      <c r="HK117" s="294"/>
      <c r="HL117" s="294"/>
      <c r="HM117" s="294"/>
      <c r="HN117" s="294"/>
      <c r="HO117" s="294"/>
      <c r="HP117" s="294"/>
      <c r="HQ117" s="294"/>
      <c r="HR117" s="294"/>
      <c r="HS117" s="294"/>
      <c r="HT117" s="294"/>
      <c r="HU117" s="294"/>
      <c r="HV117" s="294"/>
      <c r="HW117" s="294"/>
      <c r="HX117" s="294"/>
      <c r="HY117" s="294"/>
      <c r="HZ117" s="294"/>
      <c r="IA117" s="294"/>
      <c r="IB117" s="294"/>
      <c r="IC117" s="294"/>
      <c r="ID117" s="294"/>
      <c r="IE117" s="294"/>
      <c r="IF117" s="294"/>
      <c r="IG117" s="294"/>
      <c r="IH117" s="294"/>
      <c r="II117" s="294"/>
      <c r="IJ117" s="294"/>
      <c r="IK117" s="294"/>
      <c r="IL117" s="294"/>
      <c r="IM117" s="294"/>
      <c r="IN117" s="294"/>
      <c r="IO117" s="294"/>
      <c r="IP117" s="294"/>
      <c r="IQ117" s="294"/>
      <c r="IR117" s="294"/>
      <c r="IS117" s="294"/>
      <c r="IT117" s="294"/>
      <c r="IU117" s="294"/>
      <c r="IV117" s="294"/>
      <c r="IW117" s="294"/>
    </row>
    <row r="118" customFormat="false" ht="12.75" hidden="false" customHeight="true" outlineLevel="0" collapsed="false">
      <c r="A118" s="337" t="s">
        <v>41</v>
      </c>
      <c r="B118" s="338"/>
      <c r="C118" s="338"/>
      <c r="D118" s="339" t="n">
        <v>0</v>
      </c>
      <c r="E118" s="340" t="n">
        <f aca="false">AM118</f>
        <v>0</v>
      </c>
      <c r="F118" s="341" t="n">
        <f aca="false">E118-D118</f>
        <v>0</v>
      </c>
      <c r="H118" s="342"/>
      <c r="I118" s="342"/>
      <c r="J118" s="342"/>
      <c r="K118" s="342"/>
      <c r="L118" s="342"/>
      <c r="M118" s="342"/>
      <c r="N118" s="342"/>
      <c r="O118" s="342"/>
      <c r="P118" s="342"/>
      <c r="Q118" s="342"/>
      <c r="R118" s="342"/>
      <c r="S118" s="342"/>
      <c r="T118" s="342"/>
      <c r="U118" s="342"/>
      <c r="V118" s="342"/>
      <c r="W118" s="342"/>
      <c r="X118" s="342"/>
      <c r="Y118" s="342"/>
      <c r="Z118" s="342"/>
      <c r="AA118" s="342"/>
      <c r="AB118" s="342"/>
      <c r="AC118" s="342"/>
      <c r="AD118" s="342"/>
      <c r="AE118" s="342"/>
      <c r="AF118" s="342"/>
      <c r="AG118" s="342"/>
      <c r="AH118" s="342"/>
      <c r="AI118" s="342"/>
      <c r="AJ118" s="342"/>
      <c r="AK118" s="342"/>
      <c r="AL118" s="342"/>
      <c r="AM118" s="341" t="n">
        <f aca="false">SUM(H118:AL118)</f>
        <v>0</v>
      </c>
      <c r="AN118" s="1"/>
      <c r="AO118" s="1"/>
      <c r="AP118" s="1"/>
      <c r="AQ118" s="1"/>
      <c r="AR118" s="1"/>
      <c r="AS118" s="1"/>
      <c r="AT118" s="1"/>
    </row>
    <row r="119" customFormat="false" ht="12.75" hidden="false" customHeight="true" outlineLevel="0" collapsed="false">
      <c r="H119" s="343" t="n">
        <f aca="false">B4</f>
        <v>37165</v>
      </c>
      <c r="I119" s="343" t="n">
        <f aca="false">H119+1</f>
        <v>37166</v>
      </c>
      <c r="J119" s="343" t="n">
        <f aca="false">I119+1</f>
        <v>37167</v>
      </c>
      <c r="K119" s="343" t="n">
        <f aca="false">J119+1</f>
        <v>37168</v>
      </c>
      <c r="L119" s="343" t="n">
        <f aca="false">K119+1</f>
        <v>37169</v>
      </c>
      <c r="M119" s="343" t="n">
        <f aca="false">L119+1</f>
        <v>37170</v>
      </c>
      <c r="N119" s="343" t="n">
        <f aca="false">M119+1</f>
        <v>37171</v>
      </c>
      <c r="O119" s="343" t="n">
        <f aca="false">N119+1</f>
        <v>37172</v>
      </c>
      <c r="P119" s="343" t="n">
        <f aca="false">O119+1</f>
        <v>37173</v>
      </c>
      <c r="Q119" s="343" t="n">
        <f aca="false">P119+1</f>
        <v>37174</v>
      </c>
      <c r="R119" s="343" t="n">
        <f aca="false">Q119+1</f>
        <v>37175</v>
      </c>
      <c r="S119" s="343" t="n">
        <f aca="false">R119+1</f>
        <v>37176</v>
      </c>
      <c r="T119" s="343" t="n">
        <f aca="false">S119+1</f>
        <v>37177</v>
      </c>
      <c r="U119" s="343" t="n">
        <f aca="false">T119+1</f>
        <v>37178</v>
      </c>
      <c r="V119" s="343" t="n">
        <f aca="false">U119+1</f>
        <v>37179</v>
      </c>
      <c r="W119" s="343" t="n">
        <f aca="false">V119+1</f>
        <v>37180</v>
      </c>
      <c r="X119" s="343" t="n">
        <f aca="false">W119+1</f>
        <v>37181</v>
      </c>
      <c r="Y119" s="343" t="n">
        <f aca="false">X119+1</f>
        <v>37182</v>
      </c>
      <c r="Z119" s="343" t="n">
        <f aca="false">Y119+1</f>
        <v>37183</v>
      </c>
      <c r="AA119" s="343" t="n">
        <f aca="false">Z119+1</f>
        <v>37184</v>
      </c>
      <c r="AB119" s="343" t="n">
        <f aca="false">AA119+1</f>
        <v>37185</v>
      </c>
      <c r="AC119" s="343" t="n">
        <f aca="false">AB119+1</f>
        <v>37186</v>
      </c>
      <c r="AD119" s="343" t="n">
        <f aca="false">AC119+1</f>
        <v>37187</v>
      </c>
      <c r="AE119" s="343" t="n">
        <f aca="false">AD119+1</f>
        <v>37188</v>
      </c>
      <c r="AF119" s="343" t="n">
        <f aca="false">AE119+1</f>
        <v>37189</v>
      </c>
      <c r="AG119" s="343" t="n">
        <f aca="false">AF119+1</f>
        <v>37190</v>
      </c>
      <c r="AH119" s="343" t="n">
        <f aca="false">AG119+1</f>
        <v>37191</v>
      </c>
      <c r="AI119" s="343" t="n">
        <f aca="false">AH119+1</f>
        <v>37192</v>
      </c>
      <c r="AJ119" s="343" t="n">
        <f aca="false">AI119+1</f>
        <v>37193</v>
      </c>
      <c r="AK119" s="343" t="n">
        <f aca="false">AJ119+1</f>
        <v>37194</v>
      </c>
      <c r="AL119" s="343" t="n">
        <f aca="false">AK119+1</f>
        <v>37195</v>
      </c>
      <c r="AN119" s="1"/>
      <c r="AO119" s="1"/>
      <c r="AP119" s="1"/>
      <c r="AQ119" s="1"/>
      <c r="AR119" s="1"/>
      <c r="AS119" s="1"/>
      <c r="AT119" s="1"/>
    </row>
    <row r="120" customFormat="false" ht="12.75" hidden="false" customHeight="true" outlineLevel="0" collapsed="false">
      <c r="A120" s="344" t="s">
        <v>236</v>
      </c>
      <c r="B120" s="344"/>
      <c r="K120" s="70"/>
      <c r="L120" s="70"/>
      <c r="M120" s="70"/>
      <c r="N120" s="345"/>
      <c r="O120" s="70"/>
      <c r="P120" s="70"/>
      <c r="Q120" s="70"/>
      <c r="R120" s="70"/>
      <c r="AJ120" s="1"/>
      <c r="AK120" s="1"/>
      <c r="AN120" s="1"/>
      <c r="AO120" s="1"/>
      <c r="AP120" s="1"/>
      <c r="AQ120" s="1"/>
      <c r="AR120" s="1"/>
      <c r="AS120" s="1"/>
      <c r="AT120" s="1"/>
    </row>
    <row r="121" customFormat="false" ht="12.75" hidden="false" customHeight="true" outlineLevel="0" collapsed="false">
      <c r="K121" s="70"/>
      <c r="L121" s="70"/>
      <c r="M121" s="70"/>
      <c r="N121" s="345"/>
      <c r="O121" s="70"/>
      <c r="P121" s="70"/>
      <c r="Q121" s="70"/>
      <c r="R121" s="70"/>
      <c r="AJ121" s="1"/>
      <c r="AK121" s="1"/>
      <c r="AN121" s="1"/>
      <c r="AO121" s="1"/>
      <c r="AP121" s="1"/>
      <c r="AQ121" s="1"/>
      <c r="AR121" s="1"/>
      <c r="AS121" s="1"/>
      <c r="AT121" s="1"/>
    </row>
    <row r="122" customFormat="false" ht="14.25" hidden="false" customHeight="false" outlineLevel="0" collapsed="false">
      <c r="A122" s="346" t="s">
        <v>237</v>
      </c>
      <c r="B122" s="347"/>
      <c r="C122" s="348"/>
      <c r="D122" s="349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  <c r="CW122" s="1"/>
      <c r="CX122" s="1"/>
      <c r="CY122" s="1"/>
      <c r="CZ122" s="1"/>
      <c r="DA122" s="1"/>
      <c r="DB122" s="1"/>
      <c r="DC122" s="1"/>
      <c r="DD122" s="1"/>
      <c r="DE122" s="1"/>
      <c r="DF122" s="1"/>
      <c r="DG122" s="1"/>
      <c r="DH122" s="1"/>
      <c r="DI122" s="1"/>
      <c r="DJ122" s="1"/>
      <c r="DK122" s="1"/>
      <c r="DL122" s="1"/>
      <c r="DM122" s="1"/>
      <c r="DN122" s="1"/>
      <c r="DO122" s="1"/>
      <c r="DP122" s="1"/>
      <c r="DQ122" s="1"/>
      <c r="DR122" s="1"/>
      <c r="DS122" s="1"/>
      <c r="DT122" s="1"/>
      <c r="DU122" s="1"/>
      <c r="DV122" s="1"/>
      <c r="DW122" s="1"/>
      <c r="DX122" s="1"/>
      <c r="DY122" s="1"/>
      <c r="DZ122" s="1"/>
      <c r="EA122" s="1"/>
      <c r="EB122" s="1"/>
      <c r="EC122" s="1"/>
      <c r="ED122" s="1"/>
      <c r="EE122" s="1"/>
      <c r="EF122" s="1"/>
      <c r="EG122" s="1"/>
      <c r="EH122" s="1"/>
      <c r="EI122" s="1"/>
      <c r="EJ122" s="1"/>
      <c r="EK122" s="1"/>
      <c r="EL122" s="1"/>
      <c r="EM122" s="1"/>
      <c r="EN122" s="1"/>
      <c r="EO122" s="1"/>
      <c r="EP122" s="1"/>
      <c r="EQ122" s="1"/>
      <c r="ER122" s="1"/>
      <c r="ES122" s="1"/>
      <c r="ET122" s="1"/>
      <c r="EU122" s="1"/>
      <c r="EV122" s="1"/>
      <c r="EW122" s="1"/>
      <c r="EX122" s="1"/>
      <c r="EY122" s="1"/>
      <c r="EZ122" s="1"/>
      <c r="FA122" s="1"/>
      <c r="FB122" s="1"/>
      <c r="FC122" s="1"/>
      <c r="FD122" s="1"/>
      <c r="FE122" s="1"/>
      <c r="FF122" s="1"/>
      <c r="FG122" s="1"/>
      <c r="FH122" s="1"/>
      <c r="FI122" s="1"/>
      <c r="FJ122" s="1"/>
      <c r="FK122" s="1"/>
      <c r="FL122" s="1"/>
      <c r="FM122" s="1"/>
      <c r="FN122" s="1"/>
      <c r="FO122" s="1"/>
      <c r="FP122" s="1"/>
      <c r="FQ122" s="1"/>
      <c r="FR122" s="1"/>
      <c r="FS122" s="1"/>
      <c r="FT122" s="1"/>
      <c r="FU122" s="1"/>
      <c r="FV122" s="1"/>
      <c r="FW122" s="1"/>
      <c r="FX122" s="1"/>
      <c r="FY122" s="1"/>
      <c r="FZ122" s="1"/>
      <c r="GA122" s="1"/>
      <c r="GB122" s="1"/>
      <c r="GC122" s="1"/>
      <c r="GD122" s="1"/>
      <c r="GE122" s="1"/>
      <c r="GF122" s="1"/>
      <c r="GG122" s="1"/>
      <c r="GH122" s="1"/>
      <c r="GI122" s="1"/>
      <c r="GJ122" s="1"/>
      <c r="GK122" s="1"/>
      <c r="GL122" s="1"/>
      <c r="GM122" s="1"/>
      <c r="GN122" s="1"/>
      <c r="GO122" s="1"/>
      <c r="GP122" s="1"/>
      <c r="GQ122" s="1"/>
      <c r="GR122" s="1"/>
      <c r="GS122" s="1"/>
      <c r="GT122" s="1"/>
      <c r="GU122" s="1"/>
      <c r="GV122" s="1"/>
      <c r="GW122" s="1"/>
      <c r="GX122" s="1"/>
      <c r="GY122" s="1"/>
      <c r="GZ122" s="1"/>
      <c r="HA122" s="1"/>
      <c r="HB122" s="1"/>
      <c r="HC122" s="1"/>
      <c r="HD122" s="1"/>
      <c r="HE122" s="1"/>
      <c r="HF122" s="1"/>
      <c r="HG122" s="1"/>
      <c r="HH122" s="1"/>
      <c r="HI122" s="1"/>
      <c r="HJ122" s="1"/>
      <c r="HK122" s="1"/>
      <c r="HL122" s="1"/>
      <c r="HM122" s="1"/>
      <c r="HN122" s="1"/>
      <c r="HO122" s="1"/>
      <c r="HP122" s="1"/>
      <c r="HQ122" s="1"/>
      <c r="HR122" s="1"/>
      <c r="HS122" s="1"/>
      <c r="HT122" s="1"/>
      <c r="HU122" s="1"/>
      <c r="HV122" s="1"/>
      <c r="HW122" s="1"/>
      <c r="HX122" s="1"/>
      <c r="HY122" s="1"/>
      <c r="HZ122" s="1"/>
      <c r="IA122" s="1"/>
      <c r="IB122" s="1"/>
      <c r="IC122" s="1"/>
      <c r="ID122" s="1"/>
      <c r="IE122" s="1"/>
      <c r="IF122" s="1"/>
      <c r="IG122" s="1"/>
      <c r="IH122" s="1"/>
      <c r="II122" s="1"/>
      <c r="IJ122" s="1"/>
      <c r="IK122" s="1"/>
      <c r="IL122" s="1"/>
      <c r="IM122" s="1"/>
      <c r="IN122" s="1"/>
      <c r="IO122" s="1"/>
      <c r="IP122" s="1"/>
      <c r="IQ122" s="1"/>
      <c r="IR122" s="1"/>
      <c r="IS122" s="1"/>
      <c r="IT122" s="1"/>
      <c r="IU122" s="1"/>
      <c r="IV122" s="1"/>
      <c r="IW122" s="1"/>
    </row>
    <row r="123" customFormat="false" ht="12.75" hidden="false" customHeight="true" outlineLevel="0" collapsed="false">
      <c r="A123" s="350" t="s">
        <v>238</v>
      </c>
      <c r="B123" s="351" t="s">
        <v>176</v>
      </c>
      <c r="C123" s="351" t="s">
        <v>149</v>
      </c>
      <c r="D123" s="352" t="s">
        <v>239</v>
      </c>
      <c r="E123" s="70"/>
      <c r="F123" s="70"/>
      <c r="G123" s="70"/>
      <c r="H123" s="70"/>
      <c r="I123" s="70"/>
      <c r="J123" s="70"/>
      <c r="K123" s="70"/>
      <c r="L123" s="70"/>
      <c r="M123" s="70"/>
      <c r="N123" s="345"/>
      <c r="O123" s="70"/>
      <c r="P123" s="70"/>
      <c r="Q123" s="70"/>
      <c r="R123" s="70"/>
      <c r="AJ123" s="1"/>
      <c r="AK123" s="1"/>
      <c r="AN123" s="1"/>
      <c r="AO123" s="1"/>
      <c r="AP123" s="1"/>
      <c r="AQ123" s="1"/>
      <c r="AR123" s="1"/>
      <c r="AS123" s="1"/>
      <c r="AT123" s="1"/>
    </row>
    <row r="124" customFormat="false" ht="12.75" hidden="false" customHeight="true" outlineLevel="0" collapsed="false">
      <c r="A124" s="353" t="s">
        <v>240</v>
      </c>
      <c r="B124" s="354" t="n">
        <v>0</v>
      </c>
      <c r="C124" s="354" t="n">
        <f aca="false">E103</f>
        <v>0</v>
      </c>
      <c r="D124" s="355" t="n">
        <f aca="false">+C124+B124</f>
        <v>0</v>
      </c>
      <c r="E124" s="356"/>
      <c r="F124" s="356"/>
      <c r="G124" s="356"/>
      <c r="H124" s="356"/>
      <c r="I124" s="356"/>
      <c r="J124" s="356"/>
      <c r="K124" s="356"/>
      <c r="L124" s="356"/>
      <c r="M124" s="356"/>
      <c r="N124" s="357"/>
      <c r="O124" s="357"/>
      <c r="P124" s="357"/>
      <c r="Q124" s="357"/>
      <c r="R124" s="70"/>
      <c r="AJ124" s="1"/>
      <c r="AK124" s="1"/>
      <c r="AN124" s="1"/>
      <c r="AO124" s="1"/>
      <c r="AP124" s="1"/>
      <c r="AQ124" s="1"/>
      <c r="AR124" s="1"/>
      <c r="AS124" s="1"/>
      <c r="AT124" s="1"/>
    </row>
    <row r="125" customFormat="false" ht="12.75" hidden="false" customHeight="true" outlineLevel="0" collapsed="false">
      <c r="A125" s="353" t="s">
        <v>241</v>
      </c>
      <c r="B125" s="354" t="n">
        <v>0</v>
      </c>
      <c r="C125" s="354" t="n">
        <f aca="false">E102</f>
        <v>0</v>
      </c>
      <c r="D125" s="355" t="n">
        <f aca="false">+C125+B125</f>
        <v>0</v>
      </c>
      <c r="E125" s="335"/>
      <c r="F125" s="335"/>
      <c r="G125" s="335"/>
      <c r="H125" s="335"/>
      <c r="I125" s="335"/>
      <c r="J125" s="335"/>
      <c r="K125" s="335"/>
      <c r="L125" s="335"/>
      <c r="M125" s="335"/>
      <c r="N125" s="335"/>
      <c r="O125" s="335"/>
      <c r="P125" s="335"/>
      <c r="Q125" s="335"/>
      <c r="R125" s="70"/>
      <c r="AJ125" s="1"/>
      <c r="AK125" s="1"/>
      <c r="AN125" s="1"/>
      <c r="AO125" s="1"/>
      <c r="AP125" s="1"/>
      <c r="AQ125" s="1"/>
      <c r="AR125" s="1"/>
      <c r="AS125" s="1"/>
      <c r="AT125" s="1"/>
    </row>
    <row r="126" customFormat="false" ht="12.75" hidden="false" customHeight="true" outlineLevel="0" collapsed="false">
      <c r="A126" s="353" t="s">
        <v>242</v>
      </c>
      <c r="B126" s="354" t="n">
        <v>0</v>
      </c>
      <c r="C126" s="354" t="n">
        <f aca="false">E104</f>
        <v>0</v>
      </c>
      <c r="D126" s="355" t="n">
        <f aca="false">+C126+B126</f>
        <v>0</v>
      </c>
      <c r="E126" s="335"/>
      <c r="F126" s="335"/>
      <c r="G126" s="335"/>
      <c r="H126" s="335"/>
      <c r="I126" s="335"/>
      <c r="J126" s="335"/>
      <c r="K126" s="335"/>
      <c r="L126" s="335"/>
      <c r="M126" s="335"/>
      <c r="N126" s="335"/>
      <c r="O126" s="335"/>
      <c r="P126" s="335"/>
      <c r="Q126" s="335"/>
      <c r="R126" s="70"/>
      <c r="AJ126" s="1"/>
      <c r="AK126" s="1"/>
      <c r="AN126" s="1"/>
      <c r="AO126" s="1"/>
      <c r="AP126" s="1"/>
      <c r="AQ126" s="1"/>
      <c r="AR126" s="1"/>
      <c r="AS126" s="1"/>
      <c r="AT126" s="1"/>
    </row>
    <row r="127" customFormat="false" ht="12.75" hidden="false" customHeight="true" outlineLevel="0" collapsed="false">
      <c r="A127" s="358" t="s">
        <v>243</v>
      </c>
      <c r="B127" s="359" t="n">
        <v>0</v>
      </c>
      <c r="C127" s="359" t="n">
        <f aca="false">SUM(C124:C126)</f>
        <v>0</v>
      </c>
      <c r="D127" s="360" t="n">
        <f aca="false">SUM(B127:C127)</f>
        <v>0</v>
      </c>
      <c r="E127" s="335"/>
      <c r="F127" s="335"/>
      <c r="G127" s="335"/>
      <c r="H127" s="335"/>
      <c r="I127" s="335"/>
      <c r="J127" s="335"/>
      <c r="K127" s="335"/>
      <c r="L127" s="335"/>
      <c r="M127" s="335"/>
      <c r="N127" s="335"/>
      <c r="O127" s="361"/>
      <c r="P127" s="361"/>
      <c r="Q127" s="361"/>
      <c r="R127" s="70"/>
      <c r="AJ127" s="1"/>
      <c r="AK127" s="1"/>
      <c r="AN127" s="1"/>
      <c r="AO127" s="1"/>
      <c r="AP127" s="1"/>
      <c r="AQ127" s="1"/>
      <c r="AR127" s="1"/>
      <c r="AS127" s="1"/>
      <c r="AT127" s="1"/>
    </row>
    <row r="128" customFormat="false" ht="12.75" hidden="false" customHeight="true" outlineLevel="0" collapsed="false">
      <c r="A128" s="23"/>
      <c r="B128" s="70"/>
      <c r="C128" s="70"/>
      <c r="D128" s="70"/>
      <c r="E128" s="362"/>
      <c r="F128" s="70"/>
      <c r="K128" s="70"/>
      <c r="L128" s="70"/>
      <c r="M128" s="70"/>
      <c r="N128" s="345"/>
      <c r="O128" s="70"/>
      <c r="P128" s="70"/>
      <c r="Q128" s="70"/>
      <c r="R128" s="70"/>
      <c r="AJ128" s="1"/>
      <c r="AK128" s="1"/>
      <c r="AN128" s="1"/>
      <c r="AO128" s="1"/>
      <c r="AP128" s="1"/>
      <c r="AQ128" s="1"/>
      <c r="AR128" s="1"/>
      <c r="AS128" s="1"/>
      <c r="AT128" s="1"/>
    </row>
    <row r="129" customFormat="false" ht="12.75" hidden="false" customHeight="true" outlineLevel="0" collapsed="false">
      <c r="A129" s="23"/>
      <c r="B129" s="70"/>
      <c r="C129" s="70"/>
      <c r="D129" s="70"/>
      <c r="E129" s="362"/>
      <c r="F129" s="70"/>
      <c r="K129" s="70"/>
      <c r="L129" s="70"/>
      <c r="M129" s="70"/>
      <c r="N129" s="345"/>
      <c r="O129" s="70"/>
      <c r="P129" s="70"/>
      <c r="Q129" s="70"/>
      <c r="R129" s="70"/>
      <c r="AJ129" s="1"/>
      <c r="AK129" s="1"/>
      <c r="AN129" s="1"/>
      <c r="AO129" s="1"/>
      <c r="AP129" s="1"/>
      <c r="AQ129" s="1"/>
      <c r="AR129" s="1"/>
      <c r="AS129" s="1"/>
      <c r="AT129" s="1"/>
    </row>
    <row r="130" customFormat="false" ht="12.75" hidden="false" customHeight="true" outlineLevel="0" collapsed="false">
      <c r="A130" s="363" t="s">
        <v>244</v>
      </c>
      <c r="B130" s="364"/>
      <c r="C130" s="364"/>
      <c r="D130" s="364"/>
      <c r="E130" s="365"/>
      <c r="F130" s="364"/>
      <c r="G130" s="364"/>
      <c r="H130" s="364"/>
      <c r="I130" s="366"/>
      <c r="K130" s="70"/>
      <c r="L130" s="70"/>
      <c r="M130" s="70"/>
      <c r="N130" s="345"/>
      <c r="O130" s="70"/>
      <c r="P130" s="70"/>
      <c r="Q130" s="70"/>
      <c r="R130" s="70"/>
      <c r="AJ130" s="1"/>
      <c r="AK130" s="1"/>
      <c r="AN130" s="1"/>
      <c r="AO130" s="1"/>
      <c r="AP130" s="1"/>
      <c r="AQ130" s="1"/>
      <c r="AR130" s="1"/>
      <c r="AS130" s="1"/>
      <c r="AT130" s="1"/>
    </row>
    <row r="131" customFormat="false" ht="12.75" hidden="false" customHeight="true" outlineLevel="0" collapsed="false">
      <c r="A131" s="367"/>
      <c r="B131" s="258"/>
      <c r="C131" s="368" t="s">
        <v>245</v>
      </c>
      <c r="D131" s="368"/>
      <c r="E131" s="368" t="s">
        <v>246</v>
      </c>
      <c r="F131" s="368"/>
      <c r="G131" s="368"/>
      <c r="H131" s="368" t="s">
        <v>247</v>
      </c>
      <c r="I131" s="369" t="s">
        <v>248</v>
      </c>
      <c r="K131" s="70"/>
      <c r="L131" s="70"/>
      <c r="M131" s="70"/>
      <c r="N131" s="345"/>
      <c r="O131" s="70"/>
      <c r="P131" s="70"/>
      <c r="Q131" s="70"/>
      <c r="R131" s="70"/>
      <c r="AJ131" s="1"/>
      <c r="AK131" s="1"/>
      <c r="AN131" s="1"/>
      <c r="AO131" s="1"/>
      <c r="AP131" s="1"/>
      <c r="AQ131" s="1"/>
      <c r="AR131" s="1"/>
      <c r="AS131" s="1"/>
      <c r="AT131" s="1"/>
    </row>
    <row r="132" customFormat="false" ht="12.75" hidden="false" customHeight="true" outlineLevel="0" collapsed="false">
      <c r="A132" s="370" t="s">
        <v>43</v>
      </c>
      <c r="B132" s="258" t="n">
        <f aca="false">E137+G137</f>
        <v>0</v>
      </c>
      <c r="C132" s="371" t="s">
        <v>124</v>
      </c>
      <c r="D132" s="372" t="s">
        <v>249</v>
      </c>
      <c r="E132" s="371" t="s">
        <v>124</v>
      </c>
      <c r="F132" s="373" t="s">
        <v>249</v>
      </c>
      <c r="G132" s="374"/>
      <c r="H132" s="375" t="s">
        <v>250</v>
      </c>
      <c r="I132" s="376"/>
      <c r="K132" s="70"/>
      <c r="L132" s="70"/>
      <c r="M132" s="70"/>
      <c r="N132" s="345"/>
      <c r="O132" s="70"/>
      <c r="P132" s="70"/>
      <c r="Q132" s="70"/>
      <c r="R132" s="70"/>
      <c r="AJ132" s="1"/>
      <c r="AK132" s="1"/>
      <c r="AN132" s="1"/>
      <c r="AO132" s="1"/>
      <c r="AP132" s="1"/>
      <c r="AQ132" s="1"/>
      <c r="AR132" s="1"/>
      <c r="AS132" s="1"/>
      <c r="AT132" s="1"/>
    </row>
    <row r="133" customFormat="false" ht="12.75" hidden="false" customHeight="true" outlineLevel="0" collapsed="false">
      <c r="A133" s="370" t="s">
        <v>251</v>
      </c>
      <c r="B133" s="258" t="n">
        <f aca="false">C137</f>
        <v>0</v>
      </c>
      <c r="C133" s="342"/>
      <c r="D133" s="342"/>
      <c r="E133" s="342"/>
      <c r="F133" s="377" t="n">
        <f aca="false">-J9</f>
        <v>-0</v>
      </c>
      <c r="G133" s="378"/>
      <c r="H133" s="379" t="s">
        <v>252</v>
      </c>
      <c r="I133" s="380"/>
      <c r="K133" s="70"/>
      <c r="L133" s="70"/>
      <c r="M133" s="70"/>
      <c r="N133" s="345"/>
      <c r="O133" s="70"/>
      <c r="P133" s="70"/>
      <c r="Q133" s="70"/>
      <c r="R133" s="70"/>
      <c r="AJ133" s="1"/>
      <c r="AK133" s="1"/>
      <c r="AN133" s="1"/>
      <c r="AO133" s="1"/>
      <c r="AP133" s="1"/>
      <c r="AQ133" s="1"/>
      <c r="AR133" s="1"/>
      <c r="AS133" s="1"/>
      <c r="AT133" s="1"/>
    </row>
    <row r="134" customFormat="false" ht="12.75" hidden="false" customHeight="true" outlineLevel="0" collapsed="false">
      <c r="A134" s="370" t="s">
        <v>131</v>
      </c>
      <c r="B134" s="381" t="n">
        <f aca="false">H137</f>
        <v>0</v>
      </c>
      <c r="C134" s="382" t="s">
        <v>249</v>
      </c>
      <c r="D134" s="383" t="s">
        <v>199</v>
      </c>
      <c r="E134" s="382" t="s">
        <v>249</v>
      </c>
      <c r="F134" s="384" t="s">
        <v>199</v>
      </c>
      <c r="G134" s="383" t="s">
        <v>125</v>
      </c>
      <c r="H134" s="385" t="s">
        <v>253</v>
      </c>
      <c r="I134" s="386"/>
      <c r="K134" s="70"/>
      <c r="L134" s="70"/>
      <c r="M134" s="70"/>
      <c r="N134" s="345"/>
      <c r="O134" s="70"/>
      <c r="P134" s="70"/>
      <c r="Q134" s="70"/>
      <c r="R134" s="70"/>
      <c r="AJ134" s="1"/>
      <c r="AK134" s="1"/>
      <c r="AN134" s="1"/>
      <c r="AO134" s="1"/>
      <c r="AP134" s="1"/>
      <c r="AQ134" s="1"/>
      <c r="AR134" s="1"/>
      <c r="AS134" s="1"/>
      <c r="AT134" s="1"/>
    </row>
    <row r="135" customFormat="false" ht="12.75" hidden="false" customHeight="true" outlineLevel="0" collapsed="false">
      <c r="A135" s="367"/>
      <c r="B135" s="387"/>
      <c r="C135" s="388" t="s">
        <v>254</v>
      </c>
      <c r="D135" s="389" t="s">
        <v>249</v>
      </c>
      <c r="E135" s="388" t="s">
        <v>254</v>
      </c>
      <c r="F135" s="390" t="s">
        <v>249</v>
      </c>
      <c r="G135" s="389" t="s">
        <v>255</v>
      </c>
      <c r="H135" s="135"/>
      <c r="I135" s="391" t="s">
        <v>142</v>
      </c>
      <c r="K135" s="70"/>
      <c r="L135" s="70"/>
      <c r="M135" s="70"/>
      <c r="N135" s="345"/>
      <c r="O135" s="70"/>
      <c r="P135" s="70"/>
      <c r="Q135" s="70"/>
      <c r="R135" s="70"/>
      <c r="AJ135" s="1"/>
      <c r="AK135" s="1"/>
      <c r="AN135" s="1"/>
      <c r="AO135" s="1"/>
      <c r="AP135" s="1"/>
      <c r="AQ135" s="1"/>
      <c r="AR135" s="1"/>
      <c r="AS135" s="1"/>
      <c r="AT135" s="1"/>
    </row>
    <row r="136" customFormat="false" ht="12.75" hidden="false" customHeight="true" outlineLevel="0" collapsed="false">
      <c r="A136" s="392" t="s">
        <v>256</v>
      </c>
      <c r="B136" s="387"/>
      <c r="C136" s="393" t="n">
        <v>0</v>
      </c>
      <c r="D136" s="394" t="n">
        <v>0</v>
      </c>
      <c r="E136" s="395" t="n">
        <v>0</v>
      </c>
      <c r="F136" s="395" t="n">
        <v>0</v>
      </c>
      <c r="G136" s="394" t="n">
        <v>0</v>
      </c>
      <c r="H136" s="396" t="n">
        <v>0</v>
      </c>
      <c r="I136" s="397" t="n">
        <v>0</v>
      </c>
      <c r="K136" s="70"/>
      <c r="L136" s="70"/>
      <c r="M136" s="70"/>
      <c r="N136" s="345"/>
      <c r="O136" s="70"/>
      <c r="P136" s="70"/>
      <c r="Q136" s="70"/>
      <c r="R136" s="70"/>
      <c r="AJ136" s="1"/>
      <c r="AK136" s="1"/>
      <c r="AN136" s="1"/>
      <c r="AO136" s="1"/>
      <c r="AP136" s="1"/>
      <c r="AQ136" s="1"/>
      <c r="AR136" s="1"/>
      <c r="AS136" s="1"/>
      <c r="AT136" s="1"/>
    </row>
    <row r="137" customFormat="false" ht="12.75" hidden="false" customHeight="true" outlineLevel="0" collapsed="false">
      <c r="A137" s="392" t="s">
        <v>257</v>
      </c>
      <c r="B137" s="1"/>
      <c r="C137" s="398" t="n">
        <f aca="false">C133-D137</f>
        <v>0</v>
      </c>
      <c r="D137" s="399" t="n">
        <f aca="false">D133</f>
        <v>0</v>
      </c>
      <c r="E137" s="400" t="n">
        <f aca="false">E133-E174-F137</f>
        <v>0</v>
      </c>
      <c r="F137" s="401" t="n">
        <f aca="false">E133+F133</f>
        <v>0</v>
      </c>
      <c r="G137" s="402"/>
      <c r="H137" s="403"/>
      <c r="I137" s="404" t="n">
        <f aca="false">SUM(C137:H137)</f>
        <v>0</v>
      </c>
      <c r="K137" s="70"/>
      <c r="L137" s="70"/>
      <c r="M137" s="70"/>
      <c r="N137" s="345"/>
      <c r="O137" s="70"/>
      <c r="P137" s="70"/>
      <c r="Q137" s="70"/>
      <c r="R137" s="70"/>
      <c r="AJ137" s="1"/>
      <c r="AK137" s="1"/>
      <c r="AN137" s="1"/>
      <c r="AO137" s="1"/>
      <c r="AP137" s="1"/>
      <c r="AQ137" s="1"/>
      <c r="AR137" s="1"/>
      <c r="AS137" s="1"/>
      <c r="AT137" s="1"/>
    </row>
    <row r="138" customFormat="false" ht="12.75" hidden="false" customHeight="true" outlineLevel="0" collapsed="false">
      <c r="A138" s="392" t="s">
        <v>116</v>
      </c>
      <c r="B138" s="1"/>
      <c r="C138" s="405" t="n">
        <f aca="false">SUM(C136:C137)</f>
        <v>0</v>
      </c>
      <c r="D138" s="406" t="n">
        <f aca="false">SUM(D136:D137)</f>
        <v>0</v>
      </c>
      <c r="E138" s="407" t="n">
        <f aca="false">SUM(E136:E137)</f>
        <v>0</v>
      </c>
      <c r="F138" s="407" t="n">
        <f aca="false">SUM(F136:F137)</f>
        <v>0</v>
      </c>
      <c r="G138" s="407" t="n">
        <f aca="false">SUM(G136:G137)</f>
        <v>0</v>
      </c>
      <c r="H138" s="408" t="n">
        <f aca="false">SUM(H136:H137)</f>
        <v>0</v>
      </c>
      <c r="I138" s="409" t="n">
        <f aca="false">SUM(I136:I137)</f>
        <v>0</v>
      </c>
      <c r="K138" s="70"/>
      <c r="L138" s="70"/>
      <c r="M138" s="70"/>
      <c r="N138" s="345"/>
      <c r="O138" s="70"/>
      <c r="P138" s="70"/>
      <c r="Q138" s="70"/>
      <c r="R138" s="70"/>
      <c r="AJ138" s="1"/>
      <c r="AK138" s="1"/>
      <c r="AN138" s="1"/>
      <c r="AO138" s="1"/>
      <c r="AP138" s="1"/>
      <c r="AQ138" s="1"/>
      <c r="AR138" s="1"/>
      <c r="AS138" s="1"/>
      <c r="AT138" s="1"/>
    </row>
    <row r="139" customFormat="false" ht="12.75" hidden="false" customHeight="true" outlineLevel="0" collapsed="false">
      <c r="A139" s="392" t="s">
        <v>258</v>
      </c>
      <c r="B139" s="1"/>
      <c r="C139" s="410" t="n">
        <f aca="false">SUM(C137:D137)</f>
        <v>0</v>
      </c>
      <c r="D139" s="410"/>
      <c r="E139" s="410" t="n">
        <f aca="false">E137+F137+G137</f>
        <v>0</v>
      </c>
      <c r="F139" s="410"/>
      <c r="G139" s="410"/>
      <c r="H139" s="410"/>
      <c r="I139" s="411"/>
      <c r="K139" s="70"/>
      <c r="L139" s="70"/>
      <c r="M139" s="70"/>
      <c r="N139" s="345"/>
      <c r="O139" s="70"/>
      <c r="P139" s="70"/>
      <c r="Q139" s="70"/>
      <c r="R139" s="70"/>
      <c r="AJ139" s="1"/>
      <c r="AK139" s="1"/>
      <c r="AN139" s="1"/>
      <c r="AO139" s="1"/>
      <c r="AP139" s="1"/>
      <c r="AQ139" s="1"/>
      <c r="AR139" s="1"/>
      <c r="AS139" s="1"/>
      <c r="AT139" s="1"/>
    </row>
    <row r="140" customFormat="false" ht="12.75" hidden="false" customHeight="true" outlineLevel="0" collapsed="false">
      <c r="A140" s="392" t="s">
        <v>259</v>
      </c>
      <c r="B140" s="1"/>
      <c r="C140" s="410" t="n">
        <f aca="false">SUM(C173:D173)</f>
        <v>0</v>
      </c>
      <c r="D140" s="410"/>
      <c r="E140" s="410" t="n">
        <f aca="false">E173+G173+F173</f>
        <v>0</v>
      </c>
      <c r="F140" s="410"/>
      <c r="G140" s="410"/>
      <c r="H140" s="410"/>
      <c r="I140" s="411"/>
      <c r="K140" s="70"/>
      <c r="L140" s="70"/>
      <c r="M140" s="70"/>
      <c r="N140" s="345"/>
      <c r="O140" s="70"/>
      <c r="P140" s="70"/>
      <c r="Q140" s="70"/>
      <c r="R140" s="70"/>
      <c r="AJ140" s="1"/>
      <c r="AK140" s="1"/>
      <c r="AN140" s="1"/>
      <c r="AO140" s="1"/>
      <c r="AP140" s="1"/>
      <c r="AQ140" s="1"/>
      <c r="AR140" s="1"/>
      <c r="AS140" s="1"/>
      <c r="AT140" s="1"/>
    </row>
    <row r="141" customFormat="false" ht="12.75" hidden="false" customHeight="true" outlineLevel="0" collapsed="false">
      <c r="A141" s="367"/>
      <c r="B141" s="1"/>
      <c r="C141" s="1"/>
      <c r="D141" s="1"/>
      <c r="E141" s="1"/>
      <c r="F141" s="1"/>
      <c r="G141" s="1"/>
      <c r="H141" s="1"/>
      <c r="I141" s="412"/>
      <c r="K141" s="70"/>
      <c r="L141" s="70"/>
      <c r="M141" s="70"/>
      <c r="N141" s="345"/>
      <c r="O141" s="70"/>
      <c r="P141" s="70"/>
      <c r="Q141" s="70"/>
      <c r="R141" s="70"/>
      <c r="AJ141" s="1"/>
      <c r="AK141" s="1"/>
      <c r="AN141" s="1"/>
      <c r="AO141" s="1"/>
      <c r="AP141" s="1"/>
      <c r="AQ141" s="1"/>
      <c r="AR141" s="1"/>
      <c r="AS141" s="1"/>
      <c r="AT141" s="1"/>
    </row>
    <row r="142" customFormat="false" ht="12.75" hidden="false" customHeight="true" outlineLevel="0" collapsed="false">
      <c r="A142" s="367"/>
      <c r="B142" s="413" t="n">
        <f aca="false">+B4</f>
        <v>37165</v>
      </c>
      <c r="C142" s="414"/>
      <c r="D142" s="414"/>
      <c r="E142" s="414"/>
      <c r="F142" s="414"/>
      <c r="G142" s="414"/>
      <c r="H142" s="414"/>
      <c r="I142" s="415" t="n">
        <f aca="false">SUM(C142:H142)</f>
        <v>0</v>
      </c>
      <c r="K142" s="70"/>
      <c r="L142" s="70"/>
      <c r="M142" s="70"/>
      <c r="N142" s="345"/>
      <c r="O142" s="70"/>
      <c r="P142" s="70"/>
      <c r="Q142" s="70"/>
      <c r="R142" s="70"/>
      <c r="AJ142" s="1"/>
      <c r="AK142" s="1"/>
      <c r="AN142" s="1"/>
      <c r="AO142" s="1"/>
      <c r="AP142" s="1"/>
      <c r="AQ142" s="1"/>
      <c r="AR142" s="1"/>
      <c r="AS142" s="1"/>
      <c r="AT142" s="1"/>
    </row>
    <row r="143" customFormat="false" ht="12.75" hidden="false" customHeight="true" outlineLevel="0" collapsed="false">
      <c r="A143" s="367"/>
      <c r="B143" s="413" t="n">
        <f aca="false">+B142+1</f>
        <v>37166</v>
      </c>
      <c r="C143" s="416"/>
      <c r="D143" s="416"/>
      <c r="E143" s="416"/>
      <c r="F143" s="416"/>
      <c r="G143" s="416"/>
      <c r="H143" s="416"/>
      <c r="I143" s="417" t="n">
        <f aca="false">SUM(C143:H143)</f>
        <v>0</v>
      </c>
      <c r="K143" s="70"/>
      <c r="L143" s="70"/>
      <c r="M143" s="70"/>
      <c r="N143" s="345"/>
      <c r="O143" s="70"/>
      <c r="P143" s="70"/>
      <c r="Q143" s="70"/>
      <c r="R143" s="70"/>
      <c r="AJ143" s="1"/>
      <c r="AK143" s="1"/>
      <c r="AN143" s="1"/>
      <c r="AO143" s="1"/>
      <c r="AP143" s="1"/>
      <c r="AQ143" s="1"/>
      <c r="AR143" s="1"/>
      <c r="AS143" s="1"/>
      <c r="AT143" s="1"/>
    </row>
    <row r="144" customFormat="false" ht="12.75" hidden="false" customHeight="true" outlineLevel="0" collapsed="false">
      <c r="A144" s="367"/>
      <c r="B144" s="413" t="n">
        <f aca="false">+B143+1</f>
        <v>37167</v>
      </c>
      <c r="C144" s="416"/>
      <c r="D144" s="416"/>
      <c r="E144" s="416"/>
      <c r="F144" s="416"/>
      <c r="G144" s="416"/>
      <c r="H144" s="416"/>
      <c r="I144" s="417" t="n">
        <f aca="false">SUM(C144:H144)</f>
        <v>0</v>
      </c>
      <c r="K144" s="70"/>
      <c r="L144" s="70"/>
      <c r="M144" s="70"/>
      <c r="N144" s="345"/>
      <c r="O144" s="70"/>
      <c r="P144" s="70"/>
      <c r="Q144" s="70"/>
      <c r="R144" s="70"/>
      <c r="AJ144" s="1"/>
      <c r="AK144" s="1"/>
      <c r="AN144" s="1"/>
      <c r="AO144" s="1"/>
      <c r="AP144" s="1"/>
      <c r="AQ144" s="1"/>
      <c r="AR144" s="1"/>
      <c r="AS144" s="1"/>
      <c r="AT144" s="1"/>
    </row>
    <row r="145" customFormat="false" ht="12.75" hidden="false" customHeight="true" outlineLevel="0" collapsed="false">
      <c r="A145" s="367"/>
      <c r="B145" s="413" t="n">
        <f aca="false">+B144+1</f>
        <v>37168</v>
      </c>
      <c r="C145" s="416"/>
      <c r="D145" s="416"/>
      <c r="E145" s="416"/>
      <c r="F145" s="416"/>
      <c r="G145" s="416"/>
      <c r="H145" s="416"/>
      <c r="I145" s="417" t="n">
        <f aca="false">SUM(C145:H145)</f>
        <v>0</v>
      </c>
      <c r="K145" s="70"/>
      <c r="L145" s="70"/>
      <c r="M145" s="70"/>
      <c r="N145" s="345"/>
      <c r="O145" s="70"/>
      <c r="P145" s="70"/>
      <c r="Q145" s="70"/>
      <c r="R145" s="70"/>
      <c r="AJ145" s="1"/>
      <c r="AK145" s="1"/>
      <c r="AN145" s="1"/>
      <c r="AO145" s="1"/>
      <c r="AP145" s="1"/>
      <c r="AQ145" s="1"/>
      <c r="AR145" s="1"/>
      <c r="AS145" s="1"/>
      <c r="AT145" s="1"/>
    </row>
    <row r="146" customFormat="false" ht="12.75" hidden="false" customHeight="true" outlineLevel="0" collapsed="false">
      <c r="A146" s="367"/>
      <c r="B146" s="413" t="n">
        <f aca="false">+B145+1</f>
        <v>37169</v>
      </c>
      <c r="C146" s="416"/>
      <c r="D146" s="416"/>
      <c r="E146" s="416"/>
      <c r="F146" s="416"/>
      <c r="G146" s="416"/>
      <c r="H146" s="416"/>
      <c r="I146" s="417" t="n">
        <f aca="false">SUM(C146:H146)</f>
        <v>0</v>
      </c>
      <c r="K146" s="70"/>
      <c r="L146" s="70"/>
      <c r="M146" s="70"/>
      <c r="N146" s="345"/>
      <c r="O146" s="70"/>
      <c r="P146" s="70"/>
      <c r="Q146" s="70"/>
      <c r="R146" s="70"/>
      <c r="AJ146" s="1"/>
      <c r="AK146" s="1"/>
      <c r="AN146" s="1"/>
      <c r="AO146" s="1"/>
      <c r="AP146" s="1"/>
      <c r="AQ146" s="1"/>
      <c r="AR146" s="1"/>
      <c r="AS146" s="1"/>
      <c r="AT146" s="1"/>
    </row>
    <row r="147" customFormat="false" ht="12.75" hidden="false" customHeight="true" outlineLevel="0" collapsed="false">
      <c r="A147" s="367"/>
      <c r="B147" s="413" t="n">
        <f aca="false">+B146+1</f>
        <v>37170</v>
      </c>
      <c r="C147" s="416"/>
      <c r="D147" s="416"/>
      <c r="E147" s="416"/>
      <c r="F147" s="416"/>
      <c r="G147" s="416"/>
      <c r="H147" s="416"/>
      <c r="I147" s="417" t="n">
        <f aca="false">SUM(C147:H147)</f>
        <v>0</v>
      </c>
      <c r="K147" s="70"/>
      <c r="L147" s="70"/>
      <c r="M147" s="70"/>
      <c r="N147" s="345"/>
      <c r="O147" s="70"/>
      <c r="P147" s="70"/>
      <c r="Q147" s="70"/>
      <c r="R147" s="70"/>
      <c r="AJ147" s="1"/>
      <c r="AK147" s="1"/>
      <c r="AN147" s="1"/>
      <c r="AO147" s="1"/>
      <c r="AP147" s="1"/>
      <c r="AQ147" s="1"/>
      <c r="AR147" s="1"/>
      <c r="AS147" s="1"/>
      <c r="AT147" s="1"/>
    </row>
    <row r="148" customFormat="false" ht="12.75" hidden="false" customHeight="true" outlineLevel="0" collapsed="false">
      <c r="A148" s="367"/>
      <c r="B148" s="413" t="n">
        <f aca="false">+B147+1</f>
        <v>37171</v>
      </c>
      <c r="C148" s="416"/>
      <c r="D148" s="416"/>
      <c r="E148" s="416"/>
      <c r="F148" s="416"/>
      <c r="G148" s="416"/>
      <c r="H148" s="416"/>
      <c r="I148" s="417" t="n">
        <f aca="false">SUM(C148:H148)</f>
        <v>0</v>
      </c>
      <c r="K148" s="70"/>
      <c r="L148" s="70"/>
      <c r="M148" s="70"/>
      <c r="N148" s="345"/>
      <c r="O148" s="70"/>
      <c r="P148" s="70"/>
      <c r="Q148" s="70"/>
      <c r="R148" s="70"/>
      <c r="AJ148" s="1"/>
      <c r="AK148" s="1"/>
      <c r="AN148" s="1"/>
      <c r="AO148" s="1"/>
      <c r="AP148" s="1"/>
      <c r="AQ148" s="1"/>
      <c r="AR148" s="1"/>
      <c r="AS148" s="1"/>
      <c r="AT148" s="1"/>
    </row>
    <row r="149" customFormat="false" ht="12.75" hidden="false" customHeight="true" outlineLevel="0" collapsed="false">
      <c r="A149" s="367"/>
      <c r="B149" s="413" t="n">
        <f aca="false">+B148+1</f>
        <v>37172</v>
      </c>
      <c r="C149" s="416"/>
      <c r="D149" s="416"/>
      <c r="E149" s="416"/>
      <c r="F149" s="416"/>
      <c r="G149" s="416"/>
      <c r="H149" s="416"/>
      <c r="I149" s="417" t="n">
        <f aca="false">SUM(C149:H149)</f>
        <v>0</v>
      </c>
      <c r="K149" s="70"/>
      <c r="L149" s="70"/>
      <c r="M149" s="70"/>
      <c r="N149" s="345"/>
      <c r="O149" s="70"/>
      <c r="P149" s="70"/>
      <c r="Q149" s="70"/>
      <c r="R149" s="70"/>
      <c r="AJ149" s="1"/>
      <c r="AK149" s="1"/>
      <c r="AN149" s="1"/>
      <c r="AO149" s="1"/>
      <c r="AP149" s="1"/>
      <c r="AQ149" s="1"/>
      <c r="AR149" s="1"/>
      <c r="AS149" s="1"/>
      <c r="AT149" s="1"/>
    </row>
    <row r="150" customFormat="false" ht="12.75" hidden="false" customHeight="true" outlineLevel="0" collapsed="false">
      <c r="A150" s="367"/>
      <c r="B150" s="413" t="n">
        <f aca="false">+B149+1</f>
        <v>37173</v>
      </c>
      <c r="C150" s="416"/>
      <c r="D150" s="416"/>
      <c r="E150" s="416"/>
      <c r="F150" s="416"/>
      <c r="G150" s="416"/>
      <c r="H150" s="416"/>
      <c r="I150" s="417" t="n">
        <f aca="false">SUM(C150:H150)</f>
        <v>0</v>
      </c>
      <c r="K150" s="70"/>
      <c r="L150" s="70"/>
      <c r="M150" s="70"/>
      <c r="N150" s="345"/>
      <c r="O150" s="70"/>
      <c r="P150" s="70"/>
      <c r="Q150" s="70"/>
      <c r="R150" s="70"/>
      <c r="AJ150" s="1"/>
      <c r="AK150" s="1"/>
      <c r="AN150" s="1"/>
      <c r="AO150" s="1"/>
      <c r="AP150" s="1"/>
      <c r="AQ150" s="1"/>
      <c r="AR150" s="1"/>
      <c r="AS150" s="1"/>
      <c r="AT150" s="1"/>
    </row>
    <row r="151" customFormat="false" ht="12.75" hidden="false" customHeight="true" outlineLevel="0" collapsed="false">
      <c r="A151" s="367"/>
      <c r="B151" s="413" t="n">
        <f aca="false">+B150+1</f>
        <v>37174</v>
      </c>
      <c r="C151" s="416"/>
      <c r="D151" s="416"/>
      <c r="E151" s="416"/>
      <c r="F151" s="416"/>
      <c r="G151" s="416"/>
      <c r="H151" s="416"/>
      <c r="I151" s="417" t="n">
        <f aca="false">SUM(C151:H151)</f>
        <v>0</v>
      </c>
      <c r="K151" s="70"/>
      <c r="L151" s="70"/>
      <c r="M151" s="70"/>
      <c r="N151" s="345"/>
      <c r="O151" s="70"/>
      <c r="P151" s="70"/>
      <c r="Q151" s="70"/>
      <c r="R151" s="70"/>
      <c r="AJ151" s="1"/>
      <c r="AK151" s="1"/>
      <c r="AN151" s="1"/>
      <c r="AO151" s="1"/>
      <c r="AP151" s="1"/>
      <c r="AQ151" s="1"/>
      <c r="AR151" s="1"/>
      <c r="AS151" s="1"/>
      <c r="AT151" s="1"/>
    </row>
    <row r="152" customFormat="false" ht="12.75" hidden="false" customHeight="true" outlineLevel="0" collapsed="false">
      <c r="A152" s="367"/>
      <c r="B152" s="413" t="n">
        <f aca="false">+B151+1</f>
        <v>37175</v>
      </c>
      <c r="C152" s="416"/>
      <c r="D152" s="416"/>
      <c r="E152" s="416"/>
      <c r="F152" s="416"/>
      <c r="G152" s="416"/>
      <c r="H152" s="416"/>
      <c r="I152" s="417" t="n">
        <f aca="false">SUM(C152:H152)</f>
        <v>0</v>
      </c>
      <c r="K152" s="70"/>
      <c r="L152" s="70"/>
      <c r="M152" s="70"/>
      <c r="N152" s="345"/>
      <c r="O152" s="70"/>
      <c r="P152" s="70"/>
      <c r="Q152" s="70"/>
      <c r="R152" s="70"/>
      <c r="AJ152" s="1"/>
      <c r="AK152" s="1"/>
      <c r="AN152" s="1"/>
      <c r="AO152" s="1"/>
      <c r="AP152" s="1"/>
      <c r="AQ152" s="1"/>
      <c r="AR152" s="1"/>
      <c r="AS152" s="1"/>
      <c r="AT152" s="1"/>
    </row>
    <row r="153" customFormat="false" ht="12.75" hidden="false" customHeight="true" outlineLevel="0" collapsed="false">
      <c r="A153" s="367"/>
      <c r="B153" s="413" t="n">
        <f aca="false">+B152+1</f>
        <v>37176</v>
      </c>
      <c r="C153" s="416"/>
      <c r="D153" s="416"/>
      <c r="E153" s="416"/>
      <c r="F153" s="416"/>
      <c r="G153" s="416"/>
      <c r="H153" s="416"/>
      <c r="I153" s="417" t="n">
        <f aca="false">SUM(C153:H153)</f>
        <v>0</v>
      </c>
      <c r="K153" s="70"/>
      <c r="L153" s="70"/>
      <c r="M153" s="70"/>
      <c r="N153" s="345"/>
      <c r="O153" s="70"/>
      <c r="P153" s="70"/>
      <c r="Q153" s="70"/>
      <c r="R153" s="70"/>
      <c r="AJ153" s="1"/>
      <c r="AK153" s="1"/>
      <c r="AN153" s="1"/>
      <c r="AO153" s="1"/>
      <c r="AP153" s="1"/>
      <c r="AQ153" s="1"/>
      <c r="AR153" s="1"/>
      <c r="AS153" s="1"/>
      <c r="AT153" s="1"/>
    </row>
    <row r="154" customFormat="false" ht="12.75" hidden="false" customHeight="true" outlineLevel="0" collapsed="false">
      <c r="A154" s="367"/>
      <c r="B154" s="413" t="n">
        <f aca="false">+B153+1</f>
        <v>37177</v>
      </c>
      <c r="C154" s="416"/>
      <c r="D154" s="416"/>
      <c r="E154" s="416"/>
      <c r="F154" s="416"/>
      <c r="G154" s="416"/>
      <c r="H154" s="416"/>
      <c r="I154" s="417" t="n">
        <f aca="false">SUM(C154:H154)</f>
        <v>0</v>
      </c>
      <c r="K154" s="70"/>
      <c r="L154" s="70"/>
      <c r="M154" s="70"/>
      <c r="N154" s="345"/>
      <c r="O154" s="70"/>
      <c r="P154" s="70"/>
      <c r="Q154" s="70"/>
      <c r="R154" s="70"/>
      <c r="AJ154" s="1"/>
      <c r="AK154" s="1"/>
      <c r="AN154" s="1"/>
      <c r="AO154" s="1"/>
      <c r="AP154" s="1"/>
      <c r="AQ154" s="1"/>
      <c r="AR154" s="1"/>
      <c r="AS154" s="1"/>
      <c r="AT154" s="1"/>
    </row>
    <row r="155" customFormat="false" ht="12.75" hidden="false" customHeight="true" outlineLevel="0" collapsed="false">
      <c r="A155" s="367"/>
      <c r="B155" s="413" t="n">
        <f aca="false">+B154+1</f>
        <v>37178</v>
      </c>
      <c r="C155" s="416"/>
      <c r="D155" s="416"/>
      <c r="E155" s="416"/>
      <c r="F155" s="416"/>
      <c r="G155" s="416"/>
      <c r="H155" s="416"/>
      <c r="I155" s="417" t="n">
        <f aca="false">SUM(C155:H155)</f>
        <v>0</v>
      </c>
      <c r="K155" s="70"/>
      <c r="L155" s="70"/>
      <c r="M155" s="70"/>
      <c r="N155" s="345"/>
      <c r="O155" s="70"/>
      <c r="P155" s="70"/>
      <c r="Q155" s="70"/>
      <c r="R155" s="70"/>
      <c r="AJ155" s="1"/>
      <c r="AK155" s="1"/>
      <c r="AN155" s="1"/>
      <c r="AO155" s="1"/>
      <c r="AP155" s="1"/>
      <c r="AQ155" s="1"/>
      <c r="AR155" s="1"/>
      <c r="AS155" s="1"/>
      <c r="AT155" s="1"/>
    </row>
    <row r="156" customFormat="false" ht="12.75" hidden="false" customHeight="true" outlineLevel="0" collapsed="false">
      <c r="A156" s="367"/>
      <c r="B156" s="413" t="n">
        <f aca="false">+B155+1</f>
        <v>37179</v>
      </c>
      <c r="C156" s="416"/>
      <c r="D156" s="416"/>
      <c r="E156" s="416"/>
      <c r="F156" s="416"/>
      <c r="G156" s="416"/>
      <c r="H156" s="416"/>
      <c r="I156" s="417" t="n">
        <f aca="false">SUM(C156:H156)</f>
        <v>0</v>
      </c>
      <c r="K156" s="70"/>
      <c r="L156" s="70"/>
      <c r="M156" s="70"/>
      <c r="N156" s="345"/>
      <c r="O156" s="70"/>
      <c r="P156" s="70"/>
      <c r="Q156" s="70"/>
      <c r="R156" s="70"/>
      <c r="AJ156" s="1"/>
      <c r="AK156" s="1"/>
      <c r="AN156" s="1"/>
      <c r="AO156" s="1"/>
      <c r="AP156" s="1"/>
      <c r="AQ156" s="1"/>
      <c r="AR156" s="1"/>
      <c r="AS156" s="1"/>
      <c r="AT156" s="1"/>
    </row>
    <row r="157" customFormat="false" ht="12.75" hidden="false" customHeight="true" outlineLevel="0" collapsed="false">
      <c r="A157" s="367"/>
      <c r="B157" s="413" t="n">
        <f aca="false">+B156+1</f>
        <v>37180</v>
      </c>
      <c r="C157" s="416"/>
      <c r="D157" s="416"/>
      <c r="E157" s="416"/>
      <c r="F157" s="416"/>
      <c r="G157" s="416"/>
      <c r="H157" s="416"/>
      <c r="I157" s="417" t="n">
        <f aca="false">SUM(C157:H157)</f>
        <v>0</v>
      </c>
      <c r="K157" s="70"/>
      <c r="L157" s="70"/>
      <c r="M157" s="70"/>
      <c r="N157" s="345"/>
      <c r="O157" s="70"/>
      <c r="P157" s="70"/>
      <c r="Q157" s="70"/>
      <c r="R157" s="70"/>
      <c r="AJ157" s="1"/>
      <c r="AK157" s="1"/>
      <c r="AN157" s="1"/>
      <c r="AO157" s="1"/>
      <c r="AP157" s="1"/>
      <c r="AQ157" s="1"/>
      <c r="AR157" s="1"/>
      <c r="AS157" s="1"/>
      <c r="AT157" s="1"/>
    </row>
    <row r="158" customFormat="false" ht="12.75" hidden="false" customHeight="true" outlineLevel="0" collapsed="false">
      <c r="A158" s="367"/>
      <c r="B158" s="413" t="n">
        <f aca="false">+B157+1</f>
        <v>37181</v>
      </c>
      <c r="C158" s="393"/>
      <c r="D158" s="394"/>
      <c r="E158" s="393"/>
      <c r="F158" s="395"/>
      <c r="G158" s="416"/>
      <c r="H158" s="416"/>
      <c r="I158" s="417" t="n">
        <f aca="false">SUM(C158:H158)</f>
        <v>0</v>
      </c>
      <c r="K158" s="70"/>
      <c r="L158" s="70"/>
      <c r="M158" s="70"/>
      <c r="N158" s="345"/>
      <c r="O158" s="70"/>
      <c r="P158" s="70"/>
      <c r="Q158" s="70"/>
      <c r="R158" s="70"/>
      <c r="AJ158" s="1"/>
      <c r="AK158" s="1"/>
      <c r="AN158" s="1"/>
      <c r="AO158" s="1"/>
      <c r="AP158" s="1"/>
      <c r="AQ158" s="1"/>
      <c r="AR158" s="1"/>
      <c r="AS158" s="1"/>
      <c r="AT158" s="1"/>
    </row>
    <row r="159" customFormat="false" ht="12.75" hidden="false" customHeight="true" outlineLevel="0" collapsed="false">
      <c r="A159" s="367"/>
      <c r="B159" s="413" t="n">
        <f aca="false">+B158+1</f>
        <v>37182</v>
      </c>
      <c r="C159" s="416"/>
      <c r="D159" s="416"/>
      <c r="E159" s="416"/>
      <c r="F159" s="416"/>
      <c r="G159" s="416"/>
      <c r="H159" s="416"/>
      <c r="I159" s="417" t="n">
        <f aca="false">SUM(C159:H159)</f>
        <v>0</v>
      </c>
      <c r="K159" s="70"/>
      <c r="L159" s="70"/>
      <c r="M159" s="70"/>
      <c r="N159" s="345"/>
      <c r="O159" s="70"/>
      <c r="P159" s="70"/>
      <c r="Q159" s="70"/>
      <c r="R159" s="70"/>
      <c r="AJ159" s="1"/>
      <c r="AK159" s="1"/>
      <c r="AN159" s="1"/>
      <c r="AO159" s="1"/>
      <c r="AP159" s="1"/>
      <c r="AQ159" s="1"/>
      <c r="AR159" s="1"/>
      <c r="AS159" s="1"/>
      <c r="AT159" s="1"/>
    </row>
    <row r="160" customFormat="false" ht="12.75" hidden="false" customHeight="true" outlineLevel="0" collapsed="false">
      <c r="A160" s="418"/>
      <c r="B160" s="413" t="n">
        <f aca="false">+B159+1</f>
        <v>37183</v>
      </c>
      <c r="C160" s="393"/>
      <c r="D160" s="394"/>
      <c r="E160" s="393"/>
      <c r="F160" s="395"/>
      <c r="G160" s="419"/>
      <c r="H160" s="403"/>
      <c r="I160" s="417" t="n">
        <f aca="false">SUM(C160:H160)</f>
        <v>0</v>
      </c>
      <c r="K160" s="70"/>
      <c r="L160" s="70"/>
      <c r="M160" s="70"/>
      <c r="N160" s="345"/>
      <c r="O160" s="70"/>
      <c r="P160" s="70"/>
      <c r="Q160" s="70"/>
      <c r="R160" s="70"/>
      <c r="AJ160" s="1"/>
      <c r="AK160" s="1"/>
      <c r="AN160" s="1"/>
      <c r="AO160" s="1"/>
      <c r="AP160" s="1"/>
      <c r="AQ160" s="1"/>
      <c r="AR160" s="1"/>
      <c r="AS160" s="1"/>
      <c r="AT160" s="1"/>
    </row>
    <row r="161" customFormat="false" ht="12.75" hidden="false" customHeight="true" outlineLevel="0" collapsed="false">
      <c r="A161" s="418"/>
      <c r="B161" s="413" t="n">
        <f aca="false">+B160+1</f>
        <v>37184</v>
      </c>
      <c r="C161" s="416"/>
      <c r="D161" s="416"/>
      <c r="E161" s="416"/>
      <c r="F161" s="416"/>
      <c r="G161" s="416"/>
      <c r="H161" s="416"/>
      <c r="I161" s="417" t="n">
        <f aca="false">SUM(C161:H161)</f>
        <v>0</v>
      </c>
      <c r="K161" s="70"/>
      <c r="L161" s="70"/>
      <c r="M161" s="70"/>
      <c r="N161" s="345"/>
      <c r="O161" s="70"/>
      <c r="P161" s="70"/>
      <c r="Q161" s="70"/>
      <c r="R161" s="70"/>
      <c r="AJ161" s="1"/>
      <c r="AK161" s="1"/>
      <c r="AN161" s="1"/>
      <c r="AO161" s="1"/>
      <c r="AP161" s="1"/>
      <c r="AQ161" s="1"/>
      <c r="AR161" s="1"/>
      <c r="AS161" s="1"/>
      <c r="AT161" s="1"/>
    </row>
    <row r="162" customFormat="false" ht="12.75" hidden="false" customHeight="true" outlineLevel="0" collapsed="false">
      <c r="A162" s="418"/>
      <c r="B162" s="413" t="n">
        <f aca="false">+B161+1</f>
        <v>37185</v>
      </c>
      <c r="C162" s="416"/>
      <c r="D162" s="416"/>
      <c r="E162" s="416"/>
      <c r="F162" s="416"/>
      <c r="G162" s="416"/>
      <c r="H162" s="416"/>
      <c r="I162" s="417" t="n">
        <f aca="false">SUM(C162:H162)</f>
        <v>0</v>
      </c>
      <c r="K162" s="70"/>
      <c r="L162" s="70"/>
      <c r="M162" s="70"/>
      <c r="N162" s="345"/>
      <c r="O162" s="70"/>
      <c r="P162" s="70"/>
      <c r="Q162" s="70"/>
      <c r="R162" s="70"/>
      <c r="AJ162" s="1"/>
      <c r="AK162" s="1"/>
      <c r="AN162" s="1"/>
      <c r="AO162" s="1"/>
      <c r="AP162" s="1"/>
      <c r="AQ162" s="1"/>
      <c r="AR162" s="1"/>
      <c r="AS162" s="1"/>
      <c r="AT162" s="1"/>
    </row>
    <row r="163" customFormat="false" ht="12.75" hidden="false" customHeight="true" outlineLevel="0" collapsed="false">
      <c r="A163" s="367"/>
      <c r="B163" s="413" t="n">
        <f aca="false">+B162+1</f>
        <v>37186</v>
      </c>
      <c r="C163" s="416"/>
      <c r="D163" s="416"/>
      <c r="E163" s="416"/>
      <c r="F163" s="416"/>
      <c r="G163" s="416"/>
      <c r="H163" s="416"/>
      <c r="I163" s="417" t="n">
        <f aca="false">SUM(C163:H163)</f>
        <v>0</v>
      </c>
      <c r="K163" s="70"/>
      <c r="L163" s="70"/>
      <c r="M163" s="70"/>
      <c r="N163" s="345"/>
      <c r="O163" s="70"/>
      <c r="P163" s="70"/>
      <c r="Q163" s="70"/>
      <c r="R163" s="70"/>
      <c r="AJ163" s="1"/>
      <c r="AK163" s="1"/>
      <c r="AN163" s="1"/>
      <c r="AO163" s="1"/>
      <c r="AP163" s="1"/>
      <c r="AQ163" s="1"/>
      <c r="AR163" s="1"/>
      <c r="AS163" s="1"/>
      <c r="AT163" s="1"/>
    </row>
    <row r="164" customFormat="false" ht="12.75" hidden="false" customHeight="true" outlineLevel="0" collapsed="false">
      <c r="A164" s="367"/>
      <c r="B164" s="413" t="n">
        <f aca="false">+B163+1</f>
        <v>37187</v>
      </c>
      <c r="C164" s="416"/>
      <c r="D164" s="416"/>
      <c r="E164" s="416"/>
      <c r="F164" s="416"/>
      <c r="G164" s="416"/>
      <c r="H164" s="416"/>
      <c r="I164" s="417" t="n">
        <f aca="false">SUM(C164:H164)</f>
        <v>0</v>
      </c>
      <c r="K164" s="70"/>
      <c r="L164" s="70"/>
      <c r="M164" s="70"/>
      <c r="N164" s="345"/>
      <c r="O164" s="70"/>
      <c r="P164" s="70"/>
      <c r="Q164" s="70"/>
      <c r="R164" s="70"/>
      <c r="AJ164" s="1"/>
      <c r="AK164" s="1"/>
      <c r="AN164" s="1"/>
      <c r="AO164" s="1"/>
      <c r="AP164" s="1"/>
      <c r="AQ164" s="1"/>
      <c r="AR164" s="1"/>
      <c r="AS164" s="1"/>
      <c r="AT164" s="1"/>
    </row>
    <row r="165" customFormat="false" ht="12.75" hidden="false" customHeight="true" outlineLevel="0" collapsed="false">
      <c r="A165" s="420" t="s">
        <v>260</v>
      </c>
      <c r="B165" s="413" t="n">
        <f aca="false">+B164+1</f>
        <v>37188</v>
      </c>
      <c r="C165" s="416"/>
      <c r="D165" s="416"/>
      <c r="E165" s="416"/>
      <c r="F165" s="416"/>
      <c r="G165" s="416"/>
      <c r="H165" s="416"/>
      <c r="I165" s="417" t="n">
        <f aca="false">SUM(C165:H165)</f>
        <v>0</v>
      </c>
      <c r="K165" s="70"/>
      <c r="L165" s="70"/>
      <c r="M165" s="70"/>
      <c r="N165" s="345"/>
      <c r="O165" s="70"/>
      <c r="P165" s="70"/>
      <c r="Q165" s="70"/>
      <c r="R165" s="70"/>
      <c r="AJ165" s="1"/>
      <c r="AK165" s="1"/>
      <c r="AN165" s="1"/>
      <c r="AO165" s="1"/>
      <c r="AP165" s="1"/>
      <c r="AQ165" s="1"/>
      <c r="AR165" s="1"/>
      <c r="AS165" s="1"/>
      <c r="AT165" s="1"/>
    </row>
    <row r="166" customFormat="false" ht="12.75" hidden="false" customHeight="true" outlineLevel="0" collapsed="false">
      <c r="A166" s="421" t="n">
        <v>0</v>
      </c>
      <c r="B166" s="413" t="n">
        <f aca="false">+B165+1</f>
        <v>37189</v>
      </c>
      <c r="C166" s="416"/>
      <c r="D166" s="416"/>
      <c r="E166" s="416"/>
      <c r="F166" s="416"/>
      <c r="G166" s="416"/>
      <c r="H166" s="416"/>
      <c r="I166" s="417" t="n">
        <f aca="false">SUM(C166:H166)</f>
        <v>0</v>
      </c>
      <c r="K166" s="70"/>
      <c r="L166" s="70"/>
      <c r="M166" s="70"/>
      <c r="N166" s="345"/>
      <c r="O166" s="70"/>
      <c r="P166" s="70"/>
      <c r="Q166" s="70"/>
      <c r="R166" s="70"/>
      <c r="AJ166" s="1"/>
      <c r="AK166" s="1"/>
      <c r="AN166" s="1"/>
      <c r="AO166" s="1"/>
      <c r="AP166" s="1"/>
      <c r="AQ166" s="1"/>
      <c r="AR166" s="1"/>
      <c r="AS166" s="1"/>
      <c r="AT166" s="1"/>
    </row>
    <row r="167" customFormat="false" ht="12.75" hidden="false" customHeight="true" outlineLevel="0" collapsed="false">
      <c r="A167" s="418" t="n">
        <f aca="false">SUM(C173:D173)</f>
        <v>0</v>
      </c>
      <c r="B167" s="413" t="n">
        <f aca="false">+B166+1</f>
        <v>37190</v>
      </c>
      <c r="C167" s="416"/>
      <c r="D167" s="416"/>
      <c r="E167" s="416"/>
      <c r="F167" s="416"/>
      <c r="G167" s="416"/>
      <c r="H167" s="416"/>
      <c r="I167" s="417" t="n">
        <f aca="false">SUM(C167:H167)</f>
        <v>0</v>
      </c>
      <c r="K167" s="70"/>
      <c r="L167" s="70"/>
      <c r="M167" s="70"/>
      <c r="N167" s="345"/>
      <c r="O167" s="70"/>
      <c r="P167" s="70"/>
      <c r="Q167" s="70"/>
      <c r="R167" s="70"/>
      <c r="AJ167" s="1"/>
      <c r="AK167" s="1"/>
      <c r="AN167" s="1"/>
      <c r="AO167" s="1"/>
      <c r="AP167" s="1"/>
      <c r="AQ167" s="1"/>
      <c r="AR167" s="1"/>
      <c r="AS167" s="1"/>
      <c r="AT167" s="1"/>
    </row>
    <row r="168" customFormat="false" ht="12.75" hidden="false" customHeight="true" outlineLevel="0" collapsed="false">
      <c r="A168" s="422" t="n">
        <f aca="false">+A166-A167</f>
        <v>0</v>
      </c>
      <c r="B168" s="413" t="n">
        <f aca="false">+B167+1</f>
        <v>37191</v>
      </c>
      <c r="C168" s="416"/>
      <c r="D168" s="416"/>
      <c r="E168" s="416"/>
      <c r="F168" s="416"/>
      <c r="G168" s="416"/>
      <c r="H168" s="416"/>
      <c r="I168" s="417" t="n">
        <f aca="false">SUM(C168:H168)</f>
        <v>0</v>
      </c>
      <c r="K168" s="70"/>
      <c r="L168" s="70"/>
      <c r="M168" s="70"/>
      <c r="N168" s="345"/>
      <c r="O168" s="70"/>
      <c r="P168" s="70"/>
      <c r="Q168" s="70"/>
      <c r="R168" s="70"/>
      <c r="AJ168" s="1"/>
      <c r="AK168" s="1"/>
      <c r="AN168" s="1"/>
      <c r="AO168" s="1"/>
      <c r="AP168" s="1"/>
      <c r="AQ168" s="1"/>
      <c r="AR168" s="1"/>
      <c r="AS168" s="1"/>
      <c r="AT168" s="1"/>
    </row>
    <row r="169" customFormat="false" ht="12.75" hidden="false" customHeight="true" outlineLevel="0" collapsed="false">
      <c r="A169" s="367"/>
      <c r="B169" s="413" t="n">
        <f aca="false">+B168+1</f>
        <v>37192</v>
      </c>
      <c r="C169" s="416"/>
      <c r="D169" s="416"/>
      <c r="E169" s="416"/>
      <c r="F169" s="416"/>
      <c r="G169" s="416"/>
      <c r="H169" s="416"/>
      <c r="I169" s="417" t="n">
        <f aca="false">SUM(C169:H169)</f>
        <v>0</v>
      </c>
      <c r="K169" s="70"/>
      <c r="L169" s="70"/>
      <c r="M169" s="70"/>
      <c r="N169" s="345"/>
      <c r="O169" s="70"/>
      <c r="P169" s="70"/>
      <c r="Q169" s="70"/>
      <c r="R169" s="70"/>
      <c r="AJ169" s="1"/>
      <c r="AK169" s="1"/>
      <c r="AN169" s="1"/>
      <c r="AO169" s="1"/>
      <c r="AP169" s="1"/>
      <c r="AQ169" s="1"/>
      <c r="AR169" s="1"/>
      <c r="AS169" s="1"/>
      <c r="AT169" s="1"/>
    </row>
    <row r="170" customFormat="false" ht="12.75" hidden="false" customHeight="true" outlineLevel="0" collapsed="false">
      <c r="A170" s="367"/>
      <c r="B170" s="413" t="n">
        <f aca="false">+B169+1</f>
        <v>37193</v>
      </c>
      <c r="C170" s="416"/>
      <c r="D170" s="416"/>
      <c r="E170" s="416"/>
      <c r="F170" s="416"/>
      <c r="G170" s="416"/>
      <c r="H170" s="304"/>
      <c r="I170" s="417" t="n">
        <f aca="false">SUM(C170:H170)</f>
        <v>0</v>
      </c>
      <c r="K170" s="70"/>
      <c r="L170" s="70"/>
      <c r="M170" s="70"/>
      <c r="N170" s="345"/>
      <c r="O170" s="70"/>
      <c r="P170" s="70"/>
      <c r="Q170" s="70"/>
      <c r="R170" s="70"/>
      <c r="AJ170" s="1"/>
      <c r="AK170" s="1"/>
      <c r="AN170" s="1"/>
      <c r="AO170" s="1"/>
      <c r="AP170" s="1"/>
      <c r="AQ170" s="1"/>
      <c r="AR170" s="1"/>
      <c r="AS170" s="1"/>
      <c r="AT170" s="1"/>
    </row>
    <row r="171" customFormat="false" ht="12.75" hidden="false" customHeight="true" outlineLevel="0" collapsed="false">
      <c r="A171" s="367"/>
      <c r="B171" s="413" t="n">
        <f aca="false">+B170+1</f>
        <v>37194</v>
      </c>
      <c r="C171" s="416"/>
      <c r="D171" s="416"/>
      <c r="E171" s="416"/>
      <c r="F171" s="416"/>
      <c r="G171" s="416"/>
      <c r="H171" s="304"/>
      <c r="I171" s="417" t="n">
        <f aca="false">SUM(C171:H171)</f>
        <v>0</v>
      </c>
      <c r="K171" s="70"/>
      <c r="L171" s="70"/>
      <c r="M171" s="70"/>
      <c r="N171" s="345"/>
      <c r="O171" s="70"/>
      <c r="P171" s="70"/>
      <c r="Q171" s="70"/>
      <c r="R171" s="70"/>
      <c r="AJ171" s="1"/>
      <c r="AK171" s="1"/>
      <c r="AN171" s="1"/>
      <c r="AO171" s="1"/>
      <c r="AP171" s="1"/>
      <c r="AQ171" s="1"/>
      <c r="AR171" s="1"/>
      <c r="AS171" s="1"/>
      <c r="AT171" s="1"/>
    </row>
    <row r="172" customFormat="false" ht="12.75" hidden="false" customHeight="true" outlineLevel="0" collapsed="false">
      <c r="A172" s="367"/>
      <c r="B172" s="413" t="n">
        <f aca="false">+B171+1</f>
        <v>37195</v>
      </c>
      <c r="C172" s="423"/>
      <c r="D172" s="424"/>
      <c r="E172" s="424"/>
      <c r="F172" s="424"/>
      <c r="G172" s="423"/>
      <c r="H172" s="425"/>
      <c r="I172" s="426" t="n">
        <f aca="false">SUM(C172:H172)</f>
        <v>0</v>
      </c>
      <c r="K172" s="70"/>
      <c r="L172" s="70"/>
      <c r="M172" s="70"/>
      <c r="N172" s="345"/>
      <c r="O172" s="70"/>
      <c r="P172" s="70"/>
      <c r="Q172" s="70"/>
      <c r="R172" s="70"/>
      <c r="AJ172" s="1"/>
      <c r="AK172" s="1"/>
      <c r="AN172" s="1"/>
      <c r="AO172" s="1"/>
      <c r="AP172" s="1"/>
      <c r="AQ172" s="1"/>
      <c r="AR172" s="1"/>
      <c r="AS172" s="1"/>
      <c r="AT172" s="1"/>
    </row>
    <row r="173" customFormat="false" ht="12.75" hidden="false" customHeight="true" outlineLevel="0" collapsed="false">
      <c r="A173" s="367"/>
      <c r="B173" s="427" t="s">
        <v>261</v>
      </c>
      <c r="C173" s="407" t="n">
        <f aca="false">SUM(C142:C172)</f>
        <v>0</v>
      </c>
      <c r="D173" s="407" t="n">
        <f aca="false">SUM(D142:D172)</f>
        <v>0</v>
      </c>
      <c r="E173" s="407" t="n">
        <f aca="false">SUM(E142:E172)</f>
        <v>0</v>
      </c>
      <c r="F173" s="407" t="n">
        <f aca="false">SUM(F142:F172)</f>
        <v>0</v>
      </c>
      <c r="G173" s="407" t="n">
        <f aca="false">SUM(G142:G172)</f>
        <v>0</v>
      </c>
      <c r="H173" s="407" t="n">
        <f aca="false">SUM(H142:H172)</f>
        <v>0</v>
      </c>
      <c r="I173" s="417" t="n">
        <f aca="false">SUM(I142:I172)</f>
        <v>0</v>
      </c>
      <c r="K173" s="70"/>
      <c r="L173" s="70"/>
      <c r="M173" s="70"/>
      <c r="N173" s="345"/>
      <c r="O173" s="70"/>
      <c r="P173" s="70"/>
      <c r="Q173" s="70"/>
      <c r="R173" s="70"/>
      <c r="AJ173" s="1"/>
      <c r="AK173" s="1"/>
      <c r="AN173" s="1"/>
      <c r="AO173" s="1"/>
      <c r="AP173" s="1"/>
      <c r="AQ173" s="1"/>
      <c r="AR173" s="1"/>
      <c r="AS173" s="1"/>
      <c r="AT173" s="1"/>
    </row>
    <row r="174" customFormat="false" ht="12.75" hidden="false" customHeight="true" outlineLevel="0" collapsed="false">
      <c r="A174" s="367"/>
      <c r="B174" s="427" t="s">
        <v>127</v>
      </c>
      <c r="C174" s="428"/>
      <c r="D174" s="135"/>
      <c r="E174" s="407"/>
      <c r="F174" s="135"/>
      <c r="G174" s="135"/>
      <c r="H174" s="135"/>
      <c r="I174" s="429"/>
      <c r="K174" s="70"/>
      <c r="L174" s="70"/>
      <c r="M174" s="70"/>
      <c r="N174" s="345"/>
      <c r="O174" s="70"/>
      <c r="P174" s="70"/>
      <c r="Q174" s="70"/>
      <c r="R174" s="70"/>
      <c r="AJ174" s="1"/>
      <c r="AK174" s="1"/>
      <c r="AN174" s="1"/>
      <c r="AO174" s="1"/>
      <c r="AP174" s="1"/>
      <c r="AQ174" s="1"/>
      <c r="AR174" s="1"/>
      <c r="AS174" s="1"/>
      <c r="AT174" s="1"/>
    </row>
    <row r="175" customFormat="false" ht="12.75" hidden="false" customHeight="true" outlineLevel="0" collapsed="false">
      <c r="A175" s="430"/>
      <c r="B175" s="431"/>
      <c r="C175" s="432"/>
      <c r="D175" s="432"/>
      <c r="E175" s="432"/>
      <c r="F175" s="433"/>
      <c r="G175" s="432"/>
      <c r="H175" s="432"/>
      <c r="I175" s="434"/>
      <c r="K175" s="70"/>
      <c r="L175" s="70"/>
      <c r="M175" s="70"/>
      <c r="N175" s="345"/>
      <c r="O175" s="70"/>
      <c r="P175" s="70"/>
      <c r="Q175" s="70"/>
      <c r="R175" s="70"/>
      <c r="AJ175" s="1"/>
      <c r="AK175" s="1"/>
      <c r="AN175" s="1"/>
      <c r="AO175" s="1"/>
      <c r="AP175" s="1"/>
      <c r="AQ175" s="1"/>
      <c r="AR175" s="1"/>
      <c r="AS175" s="1"/>
      <c r="AT175" s="1"/>
    </row>
    <row r="176" customFormat="false" ht="12.75" hidden="false" customHeight="true" outlineLevel="0" collapsed="false">
      <c r="A176" s="435"/>
      <c r="B176" s="27"/>
      <c r="C176" s="23"/>
      <c r="D176" s="23"/>
      <c r="E176" s="23"/>
      <c r="F176" s="436"/>
      <c r="G176" s="23"/>
      <c r="H176" s="23"/>
      <c r="I176" s="23"/>
      <c r="K176" s="70"/>
      <c r="L176" s="70"/>
      <c r="M176" s="70"/>
      <c r="N176" s="345"/>
      <c r="O176" s="70"/>
      <c r="P176" s="70"/>
      <c r="Q176" s="70"/>
      <c r="R176" s="70"/>
      <c r="AJ176" s="1"/>
      <c r="AK176" s="1"/>
      <c r="AN176" s="1"/>
      <c r="AO176" s="1"/>
      <c r="AP176" s="1"/>
      <c r="AQ176" s="1"/>
      <c r="AR176" s="1"/>
      <c r="AS176" s="1"/>
      <c r="AT176" s="1"/>
    </row>
    <row r="177" customFormat="false" ht="12.75" hidden="false" customHeight="true" outlineLevel="0" collapsed="false">
      <c r="A177" s="9"/>
      <c r="B177" s="437"/>
      <c r="C177" s="438"/>
      <c r="D177" s="438"/>
      <c r="E177" s="9"/>
      <c r="F177" s="438"/>
      <c r="G177" s="70"/>
      <c r="H177" s="70"/>
      <c r="I177" s="70"/>
      <c r="K177" s="70"/>
      <c r="L177" s="70"/>
      <c r="M177" s="70"/>
      <c r="N177" s="345"/>
      <c r="O177" s="70"/>
      <c r="P177" s="70"/>
      <c r="Q177" s="70"/>
      <c r="R177" s="70"/>
      <c r="AJ177" s="1"/>
      <c r="AK177" s="1"/>
      <c r="AN177" s="1"/>
      <c r="AO177" s="1"/>
      <c r="AP177" s="1"/>
      <c r="AQ177" s="1"/>
      <c r="AR177" s="1"/>
      <c r="AS177" s="1"/>
      <c r="AT177" s="1"/>
    </row>
    <row r="178" customFormat="false" ht="12.75" hidden="false" customHeight="true" outlineLevel="0" collapsed="false">
      <c r="A178" s="9"/>
      <c r="B178" s="439"/>
      <c r="C178" s="440"/>
      <c r="D178" s="437"/>
      <c r="E178" s="9"/>
      <c r="F178" s="441"/>
      <c r="G178" s="70"/>
      <c r="H178" s="70"/>
      <c r="I178" s="70"/>
      <c r="K178" s="70"/>
      <c r="L178" s="70"/>
      <c r="M178" s="70"/>
      <c r="N178" s="345"/>
      <c r="O178" s="70"/>
      <c r="P178" s="70"/>
      <c r="Q178" s="70"/>
      <c r="R178" s="70"/>
      <c r="AJ178" s="1"/>
      <c r="AK178" s="1"/>
      <c r="AN178" s="1"/>
      <c r="AO178" s="1"/>
      <c r="AP178" s="1"/>
      <c r="AQ178" s="1"/>
      <c r="AR178" s="1"/>
      <c r="AS178" s="1"/>
      <c r="AT178" s="1"/>
    </row>
    <row r="179" customFormat="false" ht="12.75" hidden="false" customHeight="true" outlineLevel="0" collapsed="false">
      <c r="A179" s="9"/>
      <c r="B179" s="439"/>
      <c r="C179" s="440"/>
      <c r="D179" s="437"/>
      <c r="E179" s="9"/>
      <c r="F179" s="437"/>
      <c r="G179" s="70"/>
      <c r="H179" s="70"/>
      <c r="I179" s="70"/>
      <c r="K179" s="70"/>
      <c r="L179" s="70"/>
      <c r="M179" s="70"/>
      <c r="N179" s="345"/>
      <c r="O179" s="70"/>
      <c r="P179" s="70"/>
      <c r="Q179" s="70"/>
      <c r="R179" s="70"/>
      <c r="AJ179" s="1"/>
      <c r="AK179" s="1"/>
      <c r="AN179" s="1"/>
      <c r="AO179" s="1"/>
      <c r="AP179" s="1"/>
      <c r="AQ179" s="1"/>
      <c r="AR179" s="1"/>
      <c r="AS179" s="1"/>
      <c r="AT179" s="1"/>
    </row>
    <row r="180" customFormat="false" ht="12.75" hidden="false" customHeight="true" outlineLevel="0" collapsed="false">
      <c r="A180" s="9"/>
      <c r="B180" s="439"/>
      <c r="C180" s="437"/>
      <c r="D180" s="437"/>
      <c r="E180" s="9"/>
      <c r="F180" s="437"/>
      <c r="G180" s="70"/>
      <c r="H180" s="70"/>
      <c r="I180" s="70"/>
      <c r="K180" s="70"/>
      <c r="L180" s="70"/>
      <c r="M180" s="70"/>
      <c r="N180" s="345"/>
      <c r="O180" s="70"/>
      <c r="P180" s="70"/>
      <c r="Q180" s="70"/>
      <c r="R180" s="70"/>
      <c r="AJ180" s="1"/>
      <c r="AK180" s="1"/>
      <c r="AN180" s="1"/>
      <c r="AO180" s="1"/>
      <c r="AP180" s="1"/>
      <c r="AQ180" s="1"/>
      <c r="AR180" s="1"/>
      <c r="AS180" s="1"/>
      <c r="AT180" s="1"/>
    </row>
    <row r="181" customFormat="false" ht="12.75" hidden="false" customHeight="true" outlineLevel="0" collapsed="false">
      <c r="A181" s="9"/>
      <c r="B181" s="439"/>
      <c r="C181" s="437"/>
      <c r="D181" s="437"/>
      <c r="E181" s="9"/>
      <c r="F181" s="437"/>
      <c r="G181" s="70"/>
      <c r="H181" s="70"/>
      <c r="I181" s="70"/>
      <c r="K181" s="70"/>
      <c r="L181" s="70"/>
      <c r="M181" s="70"/>
      <c r="N181" s="345"/>
      <c r="O181" s="70"/>
      <c r="P181" s="70"/>
      <c r="Q181" s="70"/>
      <c r="R181" s="70"/>
      <c r="AJ181" s="1"/>
      <c r="AK181" s="1"/>
      <c r="AN181" s="1"/>
      <c r="AO181" s="1"/>
      <c r="AP181" s="1"/>
      <c r="AQ181" s="1"/>
      <c r="AR181" s="1"/>
      <c r="AS181" s="1"/>
      <c r="AT181" s="1"/>
    </row>
    <row r="182" customFormat="false" ht="12.75" hidden="false" customHeight="true" outlineLevel="0" collapsed="false">
      <c r="A182" s="9"/>
      <c r="B182" s="442"/>
      <c r="C182" s="443"/>
      <c r="D182" s="443"/>
      <c r="E182" s="9"/>
      <c r="F182" s="443"/>
      <c r="G182" s="70"/>
      <c r="H182" s="70"/>
      <c r="I182" s="70"/>
      <c r="K182" s="70"/>
      <c r="L182" s="70"/>
      <c r="M182" s="70"/>
      <c r="N182" s="345"/>
      <c r="O182" s="70"/>
      <c r="P182" s="70"/>
      <c r="Q182" s="70"/>
      <c r="R182" s="70"/>
      <c r="AJ182" s="1"/>
      <c r="AK182" s="1"/>
      <c r="AN182" s="1"/>
      <c r="AO182" s="1"/>
      <c r="AP182" s="1"/>
      <c r="AQ182" s="1"/>
      <c r="AR182" s="1"/>
      <c r="AS182" s="1"/>
      <c r="AT182" s="1"/>
    </row>
    <row r="183" customFormat="false" ht="12.75" hidden="false" customHeight="true" outlineLevel="0" collapsed="false">
      <c r="A183" s="9"/>
      <c r="B183" s="9"/>
      <c r="C183" s="9"/>
      <c r="D183" s="9"/>
      <c r="E183" s="9"/>
      <c r="F183" s="9"/>
      <c r="G183" s="70"/>
      <c r="H183" s="70"/>
      <c r="I183" s="70"/>
      <c r="K183" s="70"/>
      <c r="L183" s="70"/>
      <c r="M183" s="70"/>
      <c r="N183" s="345"/>
      <c r="O183" s="70"/>
      <c r="P183" s="70"/>
      <c r="Q183" s="70"/>
      <c r="R183" s="70"/>
      <c r="AJ183" s="1"/>
      <c r="AK183" s="1"/>
      <c r="AN183" s="1"/>
      <c r="AO183" s="1"/>
      <c r="AP183" s="1"/>
      <c r="AQ183" s="1"/>
      <c r="AR183" s="1"/>
      <c r="AS183" s="1"/>
      <c r="AT183" s="1"/>
    </row>
    <row r="184" customFormat="false" ht="12.75" hidden="false" customHeight="true" outlineLevel="0" collapsed="false">
      <c r="A184" s="444"/>
      <c r="B184" s="444"/>
      <c r="C184" s="437"/>
      <c r="D184" s="437"/>
      <c r="E184" s="437"/>
      <c r="F184" s="70"/>
      <c r="K184" s="70"/>
      <c r="L184" s="70"/>
      <c r="M184" s="70"/>
      <c r="N184" s="345"/>
      <c r="O184" s="70"/>
      <c r="P184" s="70"/>
      <c r="Q184" s="70"/>
      <c r="R184" s="70"/>
      <c r="AJ184" s="1"/>
      <c r="AK184" s="1"/>
      <c r="AN184" s="1"/>
      <c r="AO184" s="1"/>
      <c r="AP184" s="1"/>
      <c r="AQ184" s="1"/>
      <c r="AR184" s="1"/>
      <c r="AS184" s="1"/>
      <c r="AT184" s="1"/>
    </row>
    <row r="185" customFormat="false" ht="12.75" hidden="false" customHeight="true" outlineLevel="0" collapsed="false">
      <c r="A185" s="346" t="s">
        <v>262</v>
      </c>
      <c r="B185" s="349"/>
      <c r="C185" s="70"/>
      <c r="D185" s="445" t="s">
        <v>263</v>
      </c>
      <c r="E185" s="445"/>
      <c r="F185" s="445"/>
      <c r="G185" s="445"/>
      <c r="H185" s="445"/>
      <c r="I185" s="445"/>
      <c r="J185" s="445"/>
      <c r="K185" s="345"/>
      <c r="L185" s="70"/>
      <c r="M185" s="70"/>
      <c r="N185" s="70"/>
      <c r="O185" s="70"/>
      <c r="AG185" s="1"/>
      <c r="AH185" s="1"/>
      <c r="AK185" s="1"/>
      <c r="AL185" s="1"/>
      <c r="AM185" s="1"/>
      <c r="AN185" s="1"/>
      <c r="AO185" s="1"/>
      <c r="AP185" s="1"/>
      <c r="AQ185" s="1"/>
    </row>
    <row r="186" customFormat="false" ht="12.75" hidden="false" customHeight="true" outlineLevel="0" collapsed="false">
      <c r="A186" s="446" t="s">
        <v>238</v>
      </c>
      <c r="B186" s="447" t="s">
        <v>264</v>
      </c>
      <c r="D186" s="448" t="s">
        <v>265</v>
      </c>
      <c r="E186" s="449" t="s">
        <v>266</v>
      </c>
      <c r="F186" s="449"/>
      <c r="G186" s="449"/>
      <c r="H186" s="449"/>
      <c r="I186" s="449"/>
      <c r="J186" s="450" t="s">
        <v>264</v>
      </c>
      <c r="K186" s="345"/>
      <c r="L186" s="70"/>
      <c r="M186" s="70"/>
      <c r="N186" s="70"/>
      <c r="O186" s="70"/>
      <c r="AG186" s="1"/>
      <c r="AH186" s="1"/>
      <c r="AK186" s="1"/>
      <c r="AL186" s="1"/>
      <c r="AM186" s="1"/>
      <c r="AN186" s="1"/>
      <c r="AO186" s="1"/>
      <c r="AP186" s="1"/>
      <c r="AQ186" s="1"/>
    </row>
    <row r="187" customFormat="false" ht="12.75" hidden="false" customHeight="true" outlineLevel="0" collapsed="false">
      <c r="A187" s="451" t="s">
        <v>267</v>
      </c>
      <c r="B187" s="452"/>
      <c r="D187" s="453"/>
      <c r="E187" s="454"/>
      <c r="F187" s="454"/>
      <c r="G187" s="70"/>
      <c r="H187" s="1"/>
      <c r="I187" s="455"/>
      <c r="J187" s="456"/>
      <c r="K187" s="345"/>
      <c r="L187" s="70"/>
      <c r="M187" s="70"/>
      <c r="N187" s="70"/>
      <c r="O187" s="70"/>
      <c r="AG187" s="1"/>
      <c r="AH187" s="1"/>
      <c r="AK187" s="1"/>
      <c r="AL187" s="1"/>
      <c r="AM187" s="1"/>
      <c r="AN187" s="1"/>
      <c r="AO187" s="1"/>
      <c r="AP187" s="1"/>
      <c r="AQ187" s="1"/>
    </row>
    <row r="188" customFormat="false" ht="12.75" hidden="false" customHeight="true" outlineLevel="0" collapsed="false">
      <c r="A188" s="457" t="n">
        <v>35079</v>
      </c>
      <c r="B188" s="458"/>
      <c r="D188" s="459"/>
      <c r="E188" s="9"/>
      <c r="F188" s="9"/>
      <c r="G188" s="48"/>
      <c r="H188" s="1"/>
      <c r="I188" s="455"/>
      <c r="J188" s="456"/>
      <c r="K188" s="345"/>
      <c r="L188" s="70"/>
      <c r="M188" s="70"/>
      <c r="N188" s="70"/>
      <c r="O188" s="70"/>
      <c r="AG188" s="1"/>
      <c r="AH188" s="1"/>
      <c r="AK188" s="1"/>
      <c r="AL188" s="1"/>
      <c r="AM188" s="1"/>
      <c r="AN188" s="1"/>
      <c r="AO188" s="1"/>
      <c r="AP188" s="1"/>
      <c r="AQ188" s="1"/>
    </row>
    <row r="189" customFormat="false" ht="12.75" hidden="false" customHeight="true" outlineLevel="0" collapsed="false">
      <c r="A189" s="457" t="n">
        <v>35111</v>
      </c>
      <c r="B189" s="458"/>
      <c r="D189" s="459"/>
      <c r="E189" s="70"/>
      <c r="F189" s="70"/>
      <c r="G189" s="1"/>
      <c r="H189" s="1"/>
      <c r="I189" s="455"/>
      <c r="J189" s="456"/>
      <c r="K189" s="345"/>
      <c r="L189" s="70"/>
      <c r="M189" s="70"/>
      <c r="N189" s="70"/>
      <c r="O189" s="70"/>
      <c r="AG189" s="1"/>
      <c r="AH189" s="1"/>
      <c r="AK189" s="1"/>
      <c r="AL189" s="1"/>
      <c r="AM189" s="1"/>
      <c r="AN189" s="1"/>
      <c r="AO189" s="1"/>
      <c r="AP189" s="1"/>
      <c r="AQ189" s="1"/>
    </row>
    <row r="190" customFormat="false" ht="12.75" hidden="false" customHeight="true" outlineLevel="0" collapsed="false">
      <c r="A190" s="457" t="n">
        <v>35143</v>
      </c>
      <c r="B190" s="458"/>
      <c r="D190" s="459"/>
      <c r="E190" s="70"/>
      <c r="F190" s="70"/>
      <c r="G190" s="1"/>
      <c r="H190" s="1"/>
      <c r="I190" s="460"/>
      <c r="J190" s="461"/>
      <c r="K190" s="345"/>
      <c r="L190" s="70"/>
      <c r="M190" s="70"/>
      <c r="N190" s="70"/>
      <c r="O190" s="70"/>
      <c r="AG190" s="1"/>
      <c r="AH190" s="1"/>
      <c r="AK190" s="1"/>
      <c r="AL190" s="1"/>
      <c r="AM190" s="1"/>
      <c r="AN190" s="1"/>
      <c r="AO190" s="1"/>
      <c r="AP190" s="1"/>
      <c r="AQ190" s="1"/>
    </row>
    <row r="191" customFormat="false" ht="12.75" hidden="false" customHeight="true" outlineLevel="0" collapsed="false">
      <c r="A191" s="457" t="n">
        <v>35175</v>
      </c>
      <c r="B191" s="458"/>
      <c r="D191" s="459"/>
      <c r="E191" s="70"/>
      <c r="F191" s="70"/>
      <c r="G191" s="1"/>
      <c r="H191" s="1"/>
      <c r="I191" s="460"/>
      <c r="J191" s="456"/>
      <c r="K191" s="345"/>
      <c r="L191" s="70"/>
      <c r="M191" s="70"/>
      <c r="N191" s="70"/>
      <c r="O191" s="70"/>
      <c r="AG191" s="1"/>
      <c r="AH191" s="1"/>
      <c r="AK191" s="1"/>
      <c r="AL191" s="1"/>
      <c r="AM191" s="1"/>
      <c r="AN191" s="1"/>
      <c r="AO191" s="1"/>
      <c r="AP191" s="1"/>
      <c r="AQ191" s="1"/>
    </row>
    <row r="192" customFormat="false" ht="12.75" hidden="false" customHeight="true" outlineLevel="0" collapsed="false">
      <c r="A192" s="457" t="n">
        <v>35207</v>
      </c>
      <c r="B192" s="458"/>
      <c r="D192" s="459"/>
      <c r="E192" s="70"/>
      <c r="F192" s="70"/>
      <c r="G192" s="1"/>
      <c r="H192" s="1"/>
      <c r="I192" s="460"/>
      <c r="J192" s="456"/>
      <c r="K192" s="70"/>
      <c r="L192" s="345"/>
      <c r="M192" s="70"/>
      <c r="N192" s="70"/>
      <c r="O192" s="70"/>
      <c r="P192" s="70"/>
      <c r="AH192" s="1"/>
      <c r="AI192" s="1"/>
      <c r="AL192" s="1"/>
      <c r="AM192" s="1"/>
      <c r="AN192" s="1"/>
      <c r="AO192" s="1"/>
      <c r="AP192" s="1"/>
      <c r="AQ192" s="1"/>
    </row>
    <row r="193" customFormat="false" ht="12.75" hidden="false" customHeight="true" outlineLevel="0" collapsed="false">
      <c r="A193" s="457" t="n">
        <v>35239</v>
      </c>
      <c r="B193" s="458"/>
      <c r="D193" s="459"/>
      <c r="E193" s="1"/>
      <c r="F193" s="1"/>
      <c r="G193" s="1"/>
      <c r="H193" s="1"/>
      <c r="I193" s="455"/>
      <c r="J193" s="461"/>
      <c r="K193" s="70"/>
      <c r="L193" s="345"/>
      <c r="M193" s="70"/>
      <c r="N193" s="70"/>
      <c r="O193" s="70"/>
      <c r="P193" s="70"/>
      <c r="AH193" s="1"/>
      <c r="AI193" s="1"/>
      <c r="AL193" s="1"/>
      <c r="AM193" s="1"/>
      <c r="AN193" s="1"/>
      <c r="AO193" s="1"/>
      <c r="AP193" s="1"/>
      <c r="AQ193" s="1"/>
    </row>
    <row r="194" customFormat="false" ht="12.75" hidden="false" customHeight="true" outlineLevel="0" collapsed="false">
      <c r="A194" s="457" t="n">
        <v>35271</v>
      </c>
      <c r="B194" s="458"/>
      <c r="D194" s="459"/>
      <c r="E194" s="70"/>
      <c r="F194" s="70"/>
      <c r="G194" s="1"/>
      <c r="H194" s="1"/>
      <c r="I194" s="460"/>
      <c r="J194" s="461"/>
      <c r="K194" s="70"/>
      <c r="L194" s="345"/>
      <c r="M194" s="70"/>
      <c r="N194" s="70"/>
      <c r="O194" s="70"/>
      <c r="P194" s="70"/>
      <c r="AH194" s="1"/>
      <c r="AI194" s="1"/>
      <c r="AL194" s="1"/>
      <c r="AM194" s="1"/>
      <c r="AN194" s="1"/>
      <c r="AO194" s="1"/>
      <c r="AP194" s="1"/>
      <c r="AQ194" s="1"/>
    </row>
    <row r="195" customFormat="false" ht="12.75" hidden="false" customHeight="true" outlineLevel="0" collapsed="false">
      <c r="A195" s="457" t="n">
        <v>35303</v>
      </c>
      <c r="B195" s="458"/>
      <c r="D195" s="459"/>
      <c r="E195" s="70"/>
      <c r="F195" s="70"/>
      <c r="G195" s="1"/>
      <c r="H195" s="1"/>
      <c r="I195" s="460"/>
      <c r="J195" s="456"/>
      <c r="K195" s="70"/>
      <c r="L195" s="345"/>
      <c r="M195" s="70"/>
      <c r="N195" s="70"/>
      <c r="O195" s="70"/>
      <c r="P195" s="70"/>
      <c r="AH195" s="1"/>
      <c r="AI195" s="1"/>
      <c r="AL195" s="1"/>
      <c r="AM195" s="1"/>
      <c r="AN195" s="1"/>
      <c r="AO195" s="1"/>
      <c r="AP195" s="1"/>
      <c r="AQ195" s="1"/>
    </row>
    <row r="196" customFormat="false" ht="12.75" hidden="false" customHeight="true" outlineLevel="0" collapsed="false">
      <c r="A196" s="457" t="n">
        <v>35335</v>
      </c>
      <c r="B196" s="458"/>
      <c r="D196" s="459"/>
      <c r="E196" s="70"/>
      <c r="F196" s="70"/>
      <c r="G196" s="1"/>
      <c r="H196" s="1"/>
      <c r="I196" s="460"/>
      <c r="J196" s="456"/>
      <c r="AF196" s="70"/>
      <c r="AH196" s="70"/>
      <c r="AI196" s="4"/>
      <c r="AJ196" s="222"/>
      <c r="AK196" s="2"/>
    </row>
    <row r="197" customFormat="false" ht="12.75" hidden="false" customHeight="true" outlineLevel="0" collapsed="false">
      <c r="A197" s="457" t="n">
        <v>35367</v>
      </c>
      <c r="B197" s="458"/>
      <c r="D197" s="459"/>
      <c r="E197" s="70"/>
      <c r="F197" s="70"/>
      <c r="G197" s="1"/>
      <c r="H197" s="1"/>
      <c r="I197" s="460"/>
      <c r="J197" s="456"/>
      <c r="AF197" s="70"/>
      <c r="AH197" s="70"/>
      <c r="AI197" s="4"/>
      <c r="AJ197" s="222"/>
      <c r="AK197" s="2"/>
    </row>
    <row r="198" customFormat="false" ht="12.75" hidden="false" customHeight="true" outlineLevel="0" collapsed="false">
      <c r="A198" s="457" t="n">
        <v>35399</v>
      </c>
      <c r="B198" s="458"/>
      <c r="D198" s="459"/>
      <c r="E198" s="70"/>
      <c r="F198" s="70"/>
      <c r="G198" s="1"/>
      <c r="H198" s="1"/>
      <c r="I198" s="460"/>
      <c r="J198" s="456"/>
      <c r="AF198" s="70"/>
      <c r="AH198" s="70"/>
      <c r="AI198" s="4"/>
      <c r="AJ198" s="222"/>
      <c r="AK198" s="2"/>
    </row>
    <row r="199" customFormat="false" ht="12.75" hidden="false" customHeight="true" outlineLevel="0" collapsed="false">
      <c r="A199" s="457" t="n">
        <v>35430</v>
      </c>
      <c r="B199" s="458"/>
      <c r="D199" s="459"/>
      <c r="E199" s="70"/>
      <c r="F199" s="70"/>
      <c r="G199" s="1"/>
      <c r="H199" s="1"/>
      <c r="I199" s="460"/>
      <c r="J199" s="456"/>
      <c r="AI199" s="1"/>
      <c r="AJ199" s="222"/>
      <c r="AK199" s="2"/>
    </row>
    <row r="200" customFormat="false" ht="12.75" hidden="false" customHeight="true" outlineLevel="0" collapsed="false">
      <c r="A200" s="457" t="n">
        <v>35431</v>
      </c>
      <c r="B200" s="458"/>
      <c r="D200" s="459"/>
      <c r="E200" s="70"/>
      <c r="F200" s="70"/>
      <c r="G200" s="1"/>
      <c r="H200" s="1"/>
      <c r="I200" s="460"/>
      <c r="J200" s="456"/>
      <c r="AG200" s="1"/>
      <c r="AH200" s="9"/>
      <c r="AI200" s="9"/>
      <c r="AJ200" s="1"/>
      <c r="AK200" s="1"/>
    </row>
    <row r="201" customFormat="false" ht="12.75" hidden="false" customHeight="true" outlineLevel="0" collapsed="false">
      <c r="A201" s="457" t="n">
        <v>35462</v>
      </c>
      <c r="B201" s="458"/>
      <c r="D201" s="459"/>
      <c r="E201" s="70"/>
      <c r="F201" s="70"/>
      <c r="G201" s="1"/>
      <c r="H201" s="1"/>
      <c r="I201" s="460"/>
      <c r="J201" s="456"/>
      <c r="K201" s="1"/>
      <c r="L201" s="1"/>
      <c r="M201" s="1"/>
      <c r="N201" s="1"/>
    </row>
    <row r="202" customFormat="false" ht="12.75" hidden="false" customHeight="true" outlineLevel="0" collapsed="false">
      <c r="A202" s="457" t="n">
        <v>35490</v>
      </c>
      <c r="B202" s="458"/>
      <c r="D202" s="459"/>
      <c r="E202" s="70"/>
      <c r="F202" s="70"/>
      <c r="G202" s="1"/>
      <c r="H202" s="1"/>
      <c r="I202" s="460"/>
      <c r="J202" s="456"/>
      <c r="K202" s="1"/>
      <c r="L202" s="1"/>
      <c r="M202" s="1"/>
      <c r="N202" s="1"/>
    </row>
    <row r="203" customFormat="false" ht="12.75" hidden="false" customHeight="true" outlineLevel="0" collapsed="false">
      <c r="A203" s="457" t="n">
        <v>35521</v>
      </c>
      <c r="B203" s="462" t="n">
        <f aca="false">E87+E88</f>
        <v>0</v>
      </c>
      <c r="D203" s="459"/>
      <c r="E203" s="70"/>
      <c r="F203" s="70"/>
      <c r="G203" s="1"/>
      <c r="H203" s="1"/>
      <c r="I203" s="460"/>
      <c r="J203" s="456"/>
      <c r="K203" s="1"/>
      <c r="L203" s="1"/>
      <c r="M203" s="1"/>
      <c r="N203" s="1"/>
    </row>
    <row r="204" customFormat="false" ht="12.75" hidden="false" customHeight="true" outlineLevel="0" collapsed="false">
      <c r="A204" s="457" t="n">
        <v>35551</v>
      </c>
      <c r="B204" s="462"/>
      <c r="D204" s="459"/>
      <c r="E204" s="70"/>
      <c r="F204" s="70"/>
      <c r="G204" s="1"/>
      <c r="H204" s="1"/>
      <c r="I204" s="460"/>
      <c r="J204" s="456"/>
      <c r="K204" s="1"/>
      <c r="L204" s="1"/>
      <c r="M204" s="1"/>
      <c r="N204" s="1"/>
    </row>
    <row r="205" customFormat="false" ht="12.75" hidden="false" customHeight="true" outlineLevel="0" collapsed="false">
      <c r="A205" s="457" t="n">
        <v>35582</v>
      </c>
      <c r="B205" s="462"/>
      <c r="D205" s="459"/>
      <c r="E205" s="70"/>
      <c r="F205" s="70"/>
      <c r="G205" s="1"/>
      <c r="H205" s="1"/>
      <c r="I205" s="460"/>
      <c r="J205" s="456"/>
      <c r="K205" s="1"/>
      <c r="L205" s="1"/>
      <c r="M205" s="1"/>
      <c r="N205" s="1"/>
    </row>
    <row r="206" customFormat="false" ht="12.75" hidden="false" customHeight="true" outlineLevel="0" collapsed="false">
      <c r="A206" s="457" t="n">
        <v>35612</v>
      </c>
      <c r="B206" s="462"/>
      <c r="D206" s="459"/>
      <c r="E206" s="70"/>
      <c r="F206" s="70"/>
      <c r="G206" s="1"/>
      <c r="H206" s="1"/>
      <c r="I206" s="460"/>
      <c r="J206" s="456"/>
      <c r="K206" s="1"/>
      <c r="L206" s="1"/>
      <c r="M206" s="1"/>
      <c r="N206" s="1"/>
    </row>
    <row r="207" customFormat="false" ht="12.75" hidden="false" customHeight="true" outlineLevel="0" collapsed="false">
      <c r="A207" s="457" t="n">
        <v>35643</v>
      </c>
      <c r="B207" s="462"/>
      <c r="D207" s="459"/>
      <c r="E207" s="70"/>
      <c r="F207" s="70"/>
      <c r="G207" s="1"/>
      <c r="H207" s="1"/>
      <c r="I207" s="460"/>
      <c r="J207" s="456"/>
      <c r="K207" s="1"/>
      <c r="L207" s="1"/>
      <c r="M207" s="1"/>
      <c r="N207" s="1"/>
    </row>
    <row r="208" customFormat="false" ht="12.75" hidden="false" customHeight="true" outlineLevel="0" collapsed="false">
      <c r="A208" s="457" t="n">
        <v>35674</v>
      </c>
      <c r="B208" s="462"/>
      <c r="D208" s="459"/>
      <c r="E208" s="70"/>
      <c r="F208" s="70"/>
      <c r="G208" s="1"/>
      <c r="H208" s="1"/>
      <c r="I208" s="460"/>
      <c r="J208" s="456"/>
      <c r="K208" s="1"/>
      <c r="L208" s="1"/>
      <c r="M208" s="1"/>
      <c r="N208" s="1"/>
    </row>
    <row r="209" customFormat="false" ht="12.75" hidden="false" customHeight="true" outlineLevel="0" collapsed="false">
      <c r="A209" s="457" t="n">
        <v>35704</v>
      </c>
      <c r="B209" s="462"/>
      <c r="D209" s="459"/>
      <c r="E209" s="70"/>
      <c r="F209" s="70"/>
      <c r="G209" s="1"/>
      <c r="H209" s="1"/>
      <c r="I209" s="460"/>
      <c r="J209" s="456"/>
      <c r="K209" s="1"/>
      <c r="L209" s="1"/>
      <c r="M209" s="1"/>
      <c r="N209" s="1"/>
    </row>
    <row r="210" customFormat="false" ht="12.75" hidden="false" customHeight="true" outlineLevel="0" collapsed="false">
      <c r="A210" s="457" t="n">
        <v>35735</v>
      </c>
      <c r="B210" s="462"/>
      <c r="D210" s="459"/>
      <c r="E210" s="70"/>
      <c r="F210" s="70"/>
      <c r="G210" s="1"/>
      <c r="H210" s="1"/>
      <c r="I210" s="460"/>
      <c r="J210" s="456"/>
      <c r="K210" s="1"/>
      <c r="L210" s="1"/>
      <c r="M210" s="1"/>
      <c r="N210" s="1"/>
    </row>
    <row r="211" customFormat="false" ht="12.75" hidden="false" customHeight="true" outlineLevel="0" collapsed="false">
      <c r="A211" s="457" t="n">
        <v>35765</v>
      </c>
      <c r="B211" s="462"/>
      <c r="D211" s="459"/>
      <c r="E211" s="70"/>
      <c r="F211" s="70"/>
      <c r="G211" s="1"/>
      <c r="H211" s="1"/>
      <c r="I211" s="460"/>
      <c r="J211" s="456"/>
      <c r="K211" s="1"/>
      <c r="L211" s="1"/>
      <c r="M211" s="1"/>
      <c r="N211" s="1"/>
    </row>
    <row r="212" customFormat="false" ht="12.75" hidden="false" customHeight="true" outlineLevel="0" collapsed="false">
      <c r="A212" s="457" t="n">
        <v>35796</v>
      </c>
      <c r="B212" s="456"/>
      <c r="D212" s="459"/>
      <c r="E212" s="70"/>
      <c r="F212" s="70"/>
      <c r="G212" s="1"/>
      <c r="H212" s="1"/>
      <c r="I212" s="460"/>
      <c r="J212" s="456"/>
      <c r="K212" s="1"/>
      <c r="L212" s="1"/>
      <c r="M212" s="1"/>
      <c r="N212" s="1"/>
    </row>
    <row r="213" customFormat="false" ht="12.75" hidden="false" customHeight="true" outlineLevel="0" collapsed="false">
      <c r="A213" s="457" t="n">
        <v>35827</v>
      </c>
      <c r="B213" s="456" t="n">
        <f aca="false">E87+E88+E99</f>
        <v>0</v>
      </c>
      <c r="D213" s="459"/>
      <c r="E213" s="70"/>
      <c r="F213" s="70"/>
      <c r="G213" s="1"/>
      <c r="H213" s="1"/>
      <c r="I213" s="460"/>
      <c r="J213" s="456"/>
      <c r="K213" s="1"/>
      <c r="L213" s="1"/>
      <c r="M213" s="1"/>
      <c r="N213" s="1"/>
    </row>
    <row r="214" customFormat="false" ht="12.75" hidden="false" customHeight="true" outlineLevel="0" collapsed="false">
      <c r="A214" s="457" t="n">
        <v>35855</v>
      </c>
      <c r="B214" s="456"/>
      <c r="D214" s="459"/>
      <c r="E214" s="70"/>
      <c r="F214" s="70"/>
      <c r="G214" s="1"/>
      <c r="H214" s="1"/>
      <c r="I214" s="460"/>
      <c r="J214" s="456"/>
      <c r="K214" s="1"/>
      <c r="L214" s="1"/>
      <c r="M214" s="1"/>
      <c r="N214" s="1"/>
    </row>
    <row r="215" customFormat="false" ht="12.75" hidden="false" customHeight="true" outlineLevel="0" collapsed="false">
      <c r="A215" s="457" t="n">
        <v>35886</v>
      </c>
      <c r="B215" s="456"/>
      <c r="D215" s="459"/>
      <c r="E215" s="70"/>
      <c r="F215" s="70"/>
      <c r="G215" s="1"/>
      <c r="H215" s="1"/>
      <c r="I215" s="460"/>
      <c r="J215" s="456"/>
      <c r="K215" s="1"/>
      <c r="L215" s="1"/>
      <c r="M215" s="1"/>
      <c r="N215" s="1"/>
    </row>
    <row r="216" customFormat="false" ht="12.75" hidden="false" customHeight="true" outlineLevel="0" collapsed="false">
      <c r="A216" s="457" t="n">
        <v>35916</v>
      </c>
      <c r="B216" s="456"/>
      <c r="D216" s="459"/>
      <c r="E216" s="70"/>
      <c r="F216" s="70"/>
      <c r="G216" s="1"/>
      <c r="H216" s="1"/>
      <c r="I216" s="460"/>
      <c r="J216" s="456"/>
      <c r="K216" s="1"/>
      <c r="L216" s="1"/>
      <c r="M216" s="1"/>
      <c r="N216" s="1"/>
    </row>
    <row r="217" customFormat="false" ht="12.75" hidden="false" customHeight="true" outlineLevel="0" collapsed="false">
      <c r="A217" s="457" t="n">
        <v>35947</v>
      </c>
      <c r="B217" s="456"/>
      <c r="D217" s="459"/>
      <c r="E217" s="70"/>
      <c r="F217" s="70"/>
      <c r="G217" s="1"/>
      <c r="H217" s="1"/>
      <c r="I217" s="460"/>
      <c r="J217" s="456"/>
      <c r="K217" s="1"/>
      <c r="L217" s="1"/>
      <c r="M217" s="1"/>
      <c r="N217" s="1"/>
    </row>
    <row r="218" customFormat="false" ht="12.75" hidden="false" customHeight="true" outlineLevel="0" collapsed="false">
      <c r="A218" s="457"/>
      <c r="B218" s="456"/>
      <c r="D218" s="459"/>
      <c r="E218" s="70"/>
      <c r="F218" s="70"/>
      <c r="G218" s="1"/>
      <c r="H218" s="1"/>
      <c r="I218" s="460"/>
      <c r="J218" s="456"/>
      <c r="K218" s="1"/>
      <c r="L218" s="1"/>
      <c r="M218" s="1"/>
      <c r="N218" s="1"/>
    </row>
    <row r="219" customFormat="false" ht="12.75" hidden="false" customHeight="true" outlineLevel="0" collapsed="false">
      <c r="A219" s="457"/>
      <c r="B219" s="463"/>
      <c r="D219" s="459"/>
      <c r="E219" s="70"/>
      <c r="F219" s="70"/>
      <c r="G219" s="1"/>
      <c r="H219" s="1"/>
      <c r="I219" s="460"/>
      <c r="J219" s="463"/>
      <c r="K219" s="1"/>
      <c r="L219" s="1"/>
      <c r="M219" s="1"/>
      <c r="N219" s="1"/>
    </row>
    <row r="220" customFormat="false" ht="12.75" hidden="false" customHeight="true" outlineLevel="0" collapsed="false">
      <c r="A220" s="464" t="s">
        <v>76</v>
      </c>
      <c r="B220" s="465" t="n">
        <f aca="false">SUM(B187:B219)</f>
        <v>0</v>
      </c>
      <c r="D220" s="466"/>
      <c r="E220" s="70"/>
      <c r="F220" s="70"/>
      <c r="G220" s="1"/>
      <c r="H220" s="1"/>
      <c r="I220" s="467" t="s">
        <v>268</v>
      </c>
      <c r="J220" s="465" t="n">
        <f aca="false">SUM(J187:J219)</f>
        <v>0</v>
      </c>
      <c r="K220" s="1"/>
      <c r="L220" s="1"/>
      <c r="M220" s="1"/>
      <c r="N220" s="1"/>
    </row>
    <row r="221" customFormat="false" ht="12.75" hidden="false" customHeight="true" outlineLevel="0" collapsed="false">
      <c r="A221" s="468"/>
      <c r="B221" s="434"/>
      <c r="D221" s="469"/>
      <c r="E221" s="432"/>
      <c r="F221" s="432"/>
      <c r="G221" s="432"/>
      <c r="H221" s="432"/>
      <c r="I221" s="432"/>
      <c r="J221" s="434"/>
      <c r="K221" s="1"/>
      <c r="L221" s="1"/>
      <c r="M221" s="1"/>
      <c r="N221" s="1"/>
    </row>
    <row r="222" customFormat="false" ht="12.75" hidden="false" customHeight="true" outlineLevel="0" collapsed="false">
      <c r="A222" s="70"/>
      <c r="B222" s="70"/>
      <c r="D222" s="176"/>
      <c r="E222" s="70"/>
      <c r="F222" s="70"/>
      <c r="G222" s="70"/>
      <c r="H222" s="70"/>
      <c r="I222" s="70"/>
      <c r="J222" s="70"/>
      <c r="K222" s="1"/>
      <c r="L222" s="1"/>
      <c r="M222" s="1"/>
      <c r="N222" s="1"/>
    </row>
    <row r="223" customFormat="false" ht="12.75" hidden="false" customHeight="true" outlineLevel="0" collapsed="false">
      <c r="A223" s="70"/>
      <c r="B223" s="70"/>
      <c r="D223" s="176"/>
      <c r="E223" s="70"/>
      <c r="F223" s="70"/>
      <c r="G223" s="70"/>
      <c r="H223" s="70"/>
      <c r="I223" s="70"/>
      <c r="J223" s="70"/>
      <c r="K223" s="1"/>
      <c r="L223" s="1"/>
      <c r="M223" s="1"/>
      <c r="N223" s="1"/>
    </row>
    <row r="224" customFormat="false" ht="12.75" hidden="false" customHeight="true" outlineLevel="0" collapsed="false">
      <c r="A224" s="1"/>
      <c r="B224" s="1"/>
      <c r="C224" s="1"/>
      <c r="D224" s="1"/>
      <c r="E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</row>
    <row r="225" customFormat="false" ht="12.75" hidden="false" customHeight="true" outlineLevel="0" collapsed="false">
      <c r="A225" s="470" t="s">
        <v>269</v>
      </c>
      <c r="B225" s="471"/>
      <c r="C225" s="471"/>
      <c r="D225" s="471"/>
      <c r="E225" s="471"/>
      <c r="F225" s="471"/>
      <c r="G225" s="471"/>
      <c r="H225" s="471"/>
      <c r="I225" s="471"/>
      <c r="J225" s="471"/>
      <c r="K225" s="471"/>
      <c r="L225" s="471"/>
      <c r="M225" s="472"/>
      <c r="N225" s="70"/>
      <c r="P225" s="1"/>
      <c r="Q225" s="1"/>
      <c r="R225" s="1"/>
      <c r="S225" s="1"/>
    </row>
    <row r="226" customFormat="false" ht="12.75" hidden="false" customHeight="true" outlineLevel="0" collapsed="false">
      <c r="A226" s="473" t="s">
        <v>265</v>
      </c>
      <c r="B226" s="474" t="s">
        <v>270</v>
      </c>
      <c r="C226" s="475" t="s">
        <v>271</v>
      </c>
      <c r="D226" s="476" t="s">
        <v>266</v>
      </c>
      <c r="E226" s="476"/>
      <c r="F226" s="476"/>
      <c r="G226" s="476"/>
      <c r="H226" s="476"/>
      <c r="I226" s="476"/>
      <c r="J226" s="476"/>
      <c r="K226" s="476"/>
      <c r="L226" s="476"/>
      <c r="M226" s="477" t="s">
        <v>264</v>
      </c>
      <c r="N226" s="1"/>
      <c r="P226" s="1"/>
      <c r="Q226" s="1"/>
      <c r="R226" s="1"/>
      <c r="S226" s="1"/>
    </row>
    <row r="227" customFormat="false" ht="12.75" hidden="false" customHeight="true" outlineLevel="0" collapsed="false">
      <c r="A227" s="478"/>
      <c r="B227" s="479"/>
      <c r="C227" s="460"/>
      <c r="D227" s="70"/>
      <c r="E227" s="70"/>
      <c r="F227" s="70"/>
      <c r="G227" s="70"/>
      <c r="H227" s="70"/>
      <c r="I227" s="70"/>
      <c r="J227" s="70"/>
      <c r="K227" s="70"/>
      <c r="L227" s="70"/>
      <c r="M227" s="480"/>
      <c r="N227" s="1"/>
      <c r="P227" s="1"/>
      <c r="Q227" s="1"/>
      <c r="R227" s="1"/>
      <c r="S227" s="1"/>
    </row>
    <row r="228" customFormat="false" ht="12.75" hidden="false" customHeight="true" outlineLevel="0" collapsed="false">
      <c r="A228" s="478"/>
      <c r="B228" s="479"/>
      <c r="C228" s="460"/>
      <c r="D228" s="70"/>
      <c r="E228" s="70"/>
      <c r="F228" s="70"/>
      <c r="G228" s="70"/>
      <c r="H228" s="70"/>
      <c r="I228" s="70"/>
      <c r="J228" s="70"/>
      <c r="K228" s="70"/>
      <c r="L228" s="70"/>
      <c r="M228" s="480"/>
      <c r="N228" s="1"/>
      <c r="P228" s="1"/>
      <c r="Q228" s="1"/>
      <c r="R228" s="1"/>
      <c r="S228" s="1"/>
    </row>
    <row r="229" customFormat="false" ht="12.75" hidden="false" customHeight="true" outlineLevel="0" collapsed="false">
      <c r="A229" s="478"/>
      <c r="B229" s="479"/>
      <c r="C229" s="460"/>
      <c r="D229" s="70"/>
      <c r="E229" s="70"/>
      <c r="F229" s="70"/>
      <c r="G229" s="70"/>
      <c r="H229" s="70"/>
      <c r="I229" s="70"/>
      <c r="J229" s="70"/>
      <c r="K229" s="70"/>
      <c r="L229" s="70"/>
      <c r="M229" s="480"/>
      <c r="N229" s="1"/>
      <c r="P229" s="1"/>
      <c r="Q229" s="1"/>
      <c r="R229" s="1"/>
      <c r="S229" s="1"/>
    </row>
    <row r="230" customFormat="false" ht="12.75" hidden="false" customHeight="true" outlineLevel="0" collapsed="false">
      <c r="A230" s="478"/>
      <c r="B230" s="479"/>
      <c r="C230" s="460"/>
      <c r="D230" s="70"/>
      <c r="E230" s="70"/>
      <c r="F230" s="70"/>
      <c r="G230" s="70"/>
      <c r="H230" s="70"/>
      <c r="I230" s="70"/>
      <c r="J230" s="70"/>
      <c r="K230" s="70"/>
      <c r="L230" s="70"/>
      <c r="M230" s="480"/>
      <c r="N230" s="1"/>
      <c r="P230" s="1"/>
      <c r="Q230" s="1"/>
      <c r="R230" s="1"/>
      <c r="S230" s="1"/>
    </row>
    <row r="231" customFormat="false" ht="12.75" hidden="false" customHeight="true" outlineLevel="0" collapsed="false">
      <c r="A231" s="478"/>
      <c r="B231" s="479"/>
      <c r="C231" s="460"/>
      <c r="D231" s="70"/>
      <c r="E231" s="70"/>
      <c r="F231" s="70"/>
      <c r="G231" s="70"/>
      <c r="H231" s="70"/>
      <c r="I231" s="70"/>
      <c r="J231" s="70"/>
      <c r="K231" s="70"/>
      <c r="L231" s="70"/>
      <c r="M231" s="480"/>
      <c r="N231" s="1"/>
      <c r="P231" s="1"/>
      <c r="Q231" s="1"/>
      <c r="R231" s="1"/>
      <c r="S231" s="1"/>
    </row>
    <row r="232" customFormat="false" ht="12.75" hidden="false" customHeight="true" outlineLevel="0" collapsed="false">
      <c r="A232" s="478"/>
      <c r="B232" s="479"/>
      <c r="C232" s="460"/>
      <c r="D232" s="70"/>
      <c r="E232" s="70"/>
      <c r="F232" s="70"/>
      <c r="G232" s="70"/>
      <c r="H232" s="70"/>
      <c r="I232" s="70"/>
      <c r="J232" s="70"/>
      <c r="K232" s="70"/>
      <c r="L232" s="70"/>
      <c r="M232" s="480"/>
      <c r="N232" s="1"/>
    </row>
    <row r="233" customFormat="false" ht="12.75" hidden="false" customHeight="true" outlineLevel="0" collapsed="false">
      <c r="A233" s="478"/>
      <c r="B233" s="479"/>
      <c r="C233" s="460"/>
      <c r="D233" s="70"/>
      <c r="E233" s="70"/>
      <c r="F233" s="70"/>
      <c r="G233" s="70"/>
      <c r="H233" s="70"/>
      <c r="I233" s="70"/>
      <c r="J233" s="70"/>
      <c r="K233" s="70"/>
      <c r="L233" s="70"/>
      <c r="M233" s="480"/>
      <c r="N233" s="1"/>
    </row>
    <row r="234" customFormat="false" ht="12.75" hidden="false" customHeight="true" outlineLevel="0" collapsed="false">
      <c r="A234" s="478"/>
      <c r="B234" s="479"/>
      <c r="C234" s="460"/>
      <c r="D234" s="70"/>
      <c r="E234" s="70"/>
      <c r="F234" s="70"/>
      <c r="G234" s="70"/>
      <c r="H234" s="70"/>
      <c r="I234" s="70"/>
      <c r="J234" s="70"/>
      <c r="K234" s="70"/>
      <c r="L234" s="70"/>
      <c r="M234" s="480"/>
      <c r="N234" s="1"/>
    </row>
    <row r="235" customFormat="false" ht="12.75" hidden="false" customHeight="true" outlineLevel="0" collapsed="false">
      <c r="A235" s="478"/>
      <c r="B235" s="479"/>
      <c r="C235" s="460"/>
      <c r="D235" s="70"/>
      <c r="E235" s="70"/>
      <c r="F235" s="70"/>
      <c r="G235" s="70"/>
      <c r="H235" s="70"/>
      <c r="I235" s="70"/>
      <c r="J235" s="70"/>
      <c r="K235" s="70"/>
      <c r="L235" s="70"/>
      <c r="M235" s="480"/>
      <c r="N235" s="1"/>
    </row>
    <row r="236" customFormat="false" ht="12.75" hidden="false" customHeight="true" outlineLevel="0" collapsed="false">
      <c r="A236" s="478"/>
      <c r="B236" s="479"/>
      <c r="C236" s="460"/>
      <c r="D236" s="70"/>
      <c r="E236" s="70"/>
      <c r="F236" s="70"/>
      <c r="G236" s="70"/>
      <c r="H236" s="70"/>
      <c r="I236" s="70"/>
      <c r="J236" s="70"/>
      <c r="K236" s="70"/>
      <c r="L236" s="70"/>
      <c r="M236" s="480"/>
      <c r="N236" s="1"/>
    </row>
    <row r="237" customFormat="false" ht="12.75" hidden="false" customHeight="true" outlineLevel="0" collapsed="false">
      <c r="A237" s="478"/>
      <c r="B237" s="479"/>
      <c r="C237" s="460"/>
      <c r="D237" s="70"/>
      <c r="E237" s="70"/>
      <c r="F237" s="70"/>
      <c r="G237" s="70"/>
      <c r="H237" s="70"/>
      <c r="I237" s="70"/>
      <c r="J237" s="70"/>
      <c r="K237" s="70"/>
      <c r="L237" s="70"/>
      <c r="M237" s="480"/>
      <c r="N237" s="1"/>
    </row>
    <row r="238" customFormat="false" ht="12.75" hidden="false" customHeight="true" outlineLevel="0" collapsed="false">
      <c r="A238" s="478"/>
      <c r="B238" s="479"/>
      <c r="C238" s="460"/>
      <c r="D238" s="70"/>
      <c r="E238" s="70"/>
      <c r="F238" s="70"/>
      <c r="G238" s="70"/>
      <c r="H238" s="70"/>
      <c r="I238" s="70"/>
      <c r="J238" s="70"/>
      <c r="K238" s="70"/>
      <c r="L238" s="70"/>
      <c r="M238" s="480"/>
      <c r="N238" s="1"/>
    </row>
    <row r="239" customFormat="false" ht="12.75" hidden="false" customHeight="true" outlineLevel="0" collapsed="false">
      <c r="A239" s="478"/>
      <c r="B239" s="479"/>
      <c r="C239" s="460"/>
      <c r="D239" s="70"/>
      <c r="E239" s="70"/>
      <c r="F239" s="70"/>
      <c r="G239" s="70"/>
      <c r="H239" s="70"/>
      <c r="I239" s="70"/>
      <c r="J239" s="70"/>
      <c r="K239" s="70"/>
      <c r="L239" s="70"/>
      <c r="M239" s="480"/>
      <c r="N239" s="1"/>
    </row>
    <row r="240" customFormat="false" ht="12.75" hidden="false" customHeight="true" outlineLevel="0" collapsed="false">
      <c r="A240" s="478"/>
      <c r="B240" s="479"/>
      <c r="C240" s="460"/>
      <c r="D240" s="70"/>
      <c r="E240" s="70"/>
      <c r="F240" s="70"/>
      <c r="G240" s="70"/>
      <c r="H240" s="70"/>
      <c r="I240" s="70"/>
      <c r="J240" s="70"/>
      <c r="K240" s="70"/>
      <c r="L240" s="70"/>
      <c r="M240" s="480"/>
      <c r="N240" s="1"/>
    </row>
    <row r="241" customFormat="false" ht="12.75" hidden="false" customHeight="true" outlineLevel="0" collapsed="false">
      <c r="A241" s="478"/>
      <c r="B241" s="481"/>
      <c r="C241" s="460"/>
      <c r="D241" s="70"/>
      <c r="E241" s="70"/>
      <c r="F241" s="70"/>
      <c r="G241" s="70"/>
      <c r="H241" s="70"/>
      <c r="I241" s="70"/>
      <c r="J241" s="70"/>
      <c r="K241" s="70"/>
      <c r="L241" s="70"/>
      <c r="M241" s="480"/>
      <c r="N241" s="1"/>
    </row>
    <row r="242" customFormat="false" ht="12.75" hidden="false" customHeight="true" outlineLevel="0" collapsed="false">
      <c r="A242" s="478"/>
      <c r="B242" s="481"/>
      <c r="C242" s="460"/>
      <c r="D242" s="70"/>
      <c r="E242" s="70"/>
      <c r="F242" s="70"/>
      <c r="G242" s="70"/>
      <c r="H242" s="70"/>
      <c r="I242" s="70"/>
      <c r="J242" s="70"/>
      <c r="K242" s="70"/>
      <c r="L242" s="70"/>
      <c r="M242" s="480"/>
      <c r="N242" s="1"/>
    </row>
    <row r="243" customFormat="false" ht="12.75" hidden="false" customHeight="true" outlineLevel="0" collapsed="false">
      <c r="A243" s="478"/>
      <c r="B243" s="481"/>
      <c r="C243" s="460"/>
      <c r="D243" s="70"/>
      <c r="E243" s="70"/>
      <c r="F243" s="70"/>
      <c r="G243" s="70"/>
      <c r="H243" s="70"/>
      <c r="I243" s="70"/>
      <c r="J243" s="70"/>
      <c r="K243" s="70"/>
      <c r="L243" s="70"/>
      <c r="M243" s="480"/>
      <c r="N243" s="1"/>
    </row>
    <row r="244" customFormat="false" ht="12.75" hidden="false" customHeight="true" outlineLevel="0" collapsed="false">
      <c r="A244" s="478"/>
      <c r="B244" s="482"/>
      <c r="C244" s="460"/>
      <c r="D244" s="70"/>
      <c r="E244" s="70"/>
      <c r="F244" s="70"/>
      <c r="G244" s="70"/>
      <c r="H244" s="70"/>
      <c r="I244" s="70"/>
      <c r="J244" s="70"/>
      <c r="K244" s="70"/>
      <c r="L244" s="70"/>
      <c r="M244" s="480"/>
      <c r="N244" s="1"/>
    </row>
    <row r="245" customFormat="false" ht="12.75" hidden="false" customHeight="true" outlineLevel="0" collapsed="false">
      <c r="A245" s="478"/>
      <c r="B245" s="482"/>
      <c r="C245" s="460"/>
      <c r="D245" s="70"/>
      <c r="E245" s="70"/>
      <c r="F245" s="70"/>
      <c r="G245" s="70"/>
      <c r="H245" s="70"/>
      <c r="I245" s="70"/>
      <c r="J245" s="70"/>
      <c r="K245" s="70"/>
      <c r="L245" s="70"/>
      <c r="M245" s="480"/>
      <c r="N245" s="1"/>
    </row>
    <row r="246" customFormat="false" ht="12.75" hidden="false" customHeight="true" outlineLevel="0" collapsed="false">
      <c r="A246" s="478"/>
      <c r="B246" s="482"/>
      <c r="C246" s="460"/>
      <c r="D246" s="70"/>
      <c r="E246" s="70"/>
      <c r="F246" s="70"/>
      <c r="G246" s="70"/>
      <c r="H246" s="70"/>
      <c r="I246" s="70"/>
      <c r="J246" s="70"/>
      <c r="K246" s="70"/>
      <c r="L246" s="70"/>
      <c r="M246" s="480"/>
      <c r="N246" s="1"/>
    </row>
    <row r="247" customFormat="false" ht="12.75" hidden="false" customHeight="true" outlineLevel="0" collapsed="false">
      <c r="A247" s="478"/>
      <c r="B247" s="482"/>
      <c r="C247" s="460"/>
      <c r="D247" s="70"/>
      <c r="E247" s="70"/>
      <c r="F247" s="70"/>
      <c r="G247" s="70"/>
      <c r="H247" s="70"/>
      <c r="I247" s="70"/>
      <c r="J247" s="70"/>
      <c r="K247" s="70"/>
      <c r="L247" s="70"/>
      <c r="M247" s="480"/>
      <c r="N247" s="1"/>
    </row>
    <row r="248" customFormat="false" ht="12.75" hidden="false" customHeight="true" outlineLevel="0" collapsed="false">
      <c r="A248" s="478"/>
      <c r="B248" s="482"/>
      <c r="C248" s="460"/>
      <c r="D248" s="70"/>
      <c r="E248" s="70"/>
      <c r="F248" s="70"/>
      <c r="G248" s="70"/>
      <c r="H248" s="70"/>
      <c r="I248" s="70"/>
      <c r="J248" s="70"/>
      <c r="K248" s="70"/>
      <c r="L248" s="70"/>
      <c r="M248" s="480"/>
      <c r="N248" s="1"/>
    </row>
    <row r="249" customFormat="false" ht="12.75" hidden="false" customHeight="true" outlineLevel="0" collapsed="false">
      <c r="A249" s="478"/>
      <c r="B249" s="482"/>
      <c r="C249" s="460"/>
      <c r="D249" s="70"/>
      <c r="E249" s="70"/>
      <c r="F249" s="70"/>
      <c r="G249" s="70"/>
      <c r="H249" s="70"/>
      <c r="I249" s="70"/>
      <c r="J249" s="70"/>
      <c r="K249" s="70"/>
      <c r="L249" s="70"/>
      <c r="M249" s="480"/>
      <c r="N249" s="1"/>
    </row>
    <row r="250" customFormat="false" ht="12.75" hidden="false" customHeight="true" outlineLevel="0" collapsed="false">
      <c r="A250" s="478"/>
      <c r="B250" s="483"/>
      <c r="C250" s="460"/>
      <c r="D250" s="70"/>
      <c r="E250" s="70"/>
      <c r="F250" s="70"/>
      <c r="G250" s="70"/>
      <c r="H250" s="70"/>
      <c r="I250" s="70"/>
      <c r="J250" s="70"/>
      <c r="K250" s="70"/>
      <c r="L250" s="467" t="s">
        <v>272</v>
      </c>
      <c r="M250" s="484" t="n">
        <f aca="false">SUM(M227:M249)</f>
        <v>0</v>
      </c>
      <c r="N250" s="1"/>
    </row>
    <row r="251" customFormat="false" ht="12.75" hidden="false" customHeight="true" outlineLevel="0" collapsed="false">
      <c r="A251" s="430"/>
      <c r="B251" s="432"/>
      <c r="C251" s="432"/>
      <c r="D251" s="432"/>
      <c r="E251" s="432"/>
      <c r="F251" s="432"/>
      <c r="G251" s="432"/>
      <c r="H251" s="432"/>
      <c r="I251" s="432"/>
      <c r="J251" s="432"/>
      <c r="K251" s="432"/>
      <c r="L251" s="432"/>
      <c r="M251" s="434"/>
      <c r="N251" s="1"/>
    </row>
    <row r="252" customFormat="false" ht="12.75" hidden="false" customHeight="true" outlineLevel="0" collapsed="false"/>
    <row r="253" customFormat="false" ht="12.75" hidden="false" customHeight="true" outlineLevel="0" collapsed="false"/>
    <row r="254" customFormat="false" ht="12.75" hidden="false" customHeight="true" outlineLevel="0" collapsed="false">
      <c r="D254" s="1"/>
      <c r="E254" s="1"/>
      <c r="F254" s="1"/>
      <c r="G254" s="213"/>
      <c r="H254" s="213"/>
    </row>
    <row r="255" customFormat="false" ht="12.75" hidden="false" customHeight="true" outlineLevel="0" collapsed="false">
      <c r="A255" s="485" t="s">
        <v>273</v>
      </c>
      <c r="B255" s="486"/>
      <c r="C255" s="486"/>
      <c r="D255" s="486"/>
      <c r="E255" s="486"/>
      <c r="F255" s="487"/>
      <c r="G255" s="213"/>
      <c r="H255" s="213"/>
      <c r="I255" s="213"/>
      <c r="J255" s="213"/>
      <c r="K255" s="213"/>
      <c r="L255" s="213"/>
      <c r="M255" s="213"/>
      <c r="N255" s="213"/>
      <c r="O255" s="213"/>
    </row>
    <row r="256" customFormat="false" ht="12.75" hidden="false" customHeight="true" outlineLevel="0" collapsed="false">
      <c r="A256" s="488" t="s">
        <v>274</v>
      </c>
      <c r="B256" s="489" t="s">
        <v>265</v>
      </c>
      <c r="C256" s="490" t="s">
        <v>270</v>
      </c>
      <c r="D256" s="491" t="s">
        <v>271</v>
      </c>
      <c r="E256" s="491"/>
      <c r="F256" s="492" t="s">
        <v>264</v>
      </c>
      <c r="G256" s="493"/>
      <c r="H256" s="493"/>
      <c r="I256" s="213"/>
      <c r="J256" s="213"/>
      <c r="K256" s="213"/>
      <c r="L256" s="213"/>
      <c r="M256" s="213"/>
      <c r="N256" s="213"/>
      <c r="O256" s="213"/>
    </row>
    <row r="257" customFormat="false" ht="12.75" hidden="false" customHeight="true" outlineLevel="0" collapsed="false">
      <c r="A257" s="494"/>
      <c r="B257" s="165"/>
      <c r="C257" s="495"/>
      <c r="D257" s="70"/>
      <c r="E257" s="496"/>
      <c r="F257" s="497"/>
      <c r="G257" s="493"/>
      <c r="H257" s="493"/>
      <c r="I257" s="493"/>
      <c r="J257" s="493"/>
      <c r="K257" s="493"/>
      <c r="L257" s="493"/>
      <c r="M257" s="493"/>
      <c r="N257" s="493"/>
      <c r="O257" s="493"/>
    </row>
    <row r="258" customFormat="false" ht="12.75" hidden="false" customHeight="true" outlineLevel="0" collapsed="false">
      <c r="A258" s="494"/>
      <c r="B258" s="165"/>
      <c r="C258" s="213"/>
      <c r="D258" s="246"/>
      <c r="E258" s="496"/>
      <c r="F258" s="498"/>
      <c r="G258" s="213"/>
      <c r="H258" s="213"/>
      <c r="I258" s="493"/>
      <c r="J258" s="493"/>
      <c r="K258" s="493"/>
      <c r="L258" s="493"/>
      <c r="M258" s="493"/>
      <c r="N258" s="493"/>
      <c r="O258" s="493"/>
    </row>
    <row r="259" customFormat="false" ht="12.75" hidden="false" customHeight="true" outlineLevel="0" collapsed="false">
      <c r="A259" s="494"/>
      <c r="B259" s="165"/>
      <c r="C259" s="213"/>
      <c r="D259" s="246"/>
      <c r="E259" s="496"/>
      <c r="F259" s="499"/>
      <c r="G259" s="213"/>
      <c r="H259" s="213"/>
      <c r="I259" s="213"/>
      <c r="J259" s="213"/>
      <c r="K259" s="213"/>
      <c r="L259" s="213"/>
      <c r="M259" s="213"/>
      <c r="N259" s="213"/>
      <c r="O259" s="213"/>
    </row>
    <row r="260" customFormat="false" ht="12.75" hidden="false" customHeight="true" outlineLevel="0" collapsed="false">
      <c r="A260" s="494"/>
      <c r="B260" s="165"/>
      <c r="C260" s="213"/>
      <c r="D260" s="246"/>
      <c r="E260" s="496"/>
      <c r="F260" s="499"/>
      <c r="G260" s="213"/>
      <c r="H260" s="213"/>
      <c r="I260" s="213"/>
      <c r="J260" s="213"/>
      <c r="K260" s="213"/>
      <c r="L260" s="213"/>
      <c r="M260" s="213"/>
      <c r="N260" s="213"/>
      <c r="O260" s="213"/>
    </row>
    <row r="261" customFormat="false" ht="12.75" hidden="false" customHeight="true" outlineLevel="0" collapsed="false">
      <c r="A261" s="494"/>
      <c r="B261" s="165"/>
      <c r="C261" s="213"/>
      <c r="D261" s="246"/>
      <c r="E261" s="496"/>
      <c r="F261" s="499"/>
      <c r="G261" s="213"/>
      <c r="H261" s="213"/>
      <c r="I261" s="213"/>
      <c r="J261" s="213"/>
      <c r="K261" s="213"/>
      <c r="L261" s="213"/>
      <c r="M261" s="213"/>
      <c r="N261" s="213"/>
      <c r="O261" s="213"/>
    </row>
    <row r="262" customFormat="false" ht="12.75" hidden="false" customHeight="true" outlineLevel="0" collapsed="false">
      <c r="A262" s="494"/>
      <c r="B262" s="165"/>
      <c r="C262" s="213"/>
      <c r="D262" s="246"/>
      <c r="E262" s="496"/>
      <c r="F262" s="499"/>
      <c r="G262" s="213"/>
      <c r="H262" s="213"/>
      <c r="I262" s="213"/>
      <c r="J262" s="213"/>
      <c r="K262" s="213"/>
      <c r="L262" s="213"/>
      <c r="M262" s="213"/>
      <c r="N262" s="213"/>
      <c r="O262" s="213"/>
    </row>
    <row r="263" customFormat="false" ht="12.75" hidden="false" customHeight="true" outlineLevel="0" collapsed="false">
      <c r="A263" s="494"/>
      <c r="B263" s="165"/>
      <c r="C263" s="213"/>
      <c r="D263" s="246"/>
      <c r="E263" s="496"/>
      <c r="F263" s="499"/>
      <c r="G263" s="213"/>
      <c r="H263" s="213"/>
      <c r="I263" s="213"/>
      <c r="J263" s="213"/>
      <c r="K263" s="213"/>
      <c r="L263" s="213"/>
      <c r="M263" s="213"/>
      <c r="N263" s="213"/>
      <c r="O263" s="213"/>
    </row>
    <row r="264" customFormat="false" ht="12.75" hidden="false" customHeight="true" outlineLevel="0" collapsed="false">
      <c r="A264" s="494"/>
      <c r="B264" s="165"/>
      <c r="C264" s="213"/>
      <c r="D264" s="246"/>
      <c r="E264" s="496"/>
      <c r="F264" s="499"/>
      <c r="G264" s="213"/>
      <c r="H264" s="213"/>
      <c r="I264" s="213"/>
      <c r="J264" s="213"/>
      <c r="K264" s="213"/>
      <c r="L264" s="213"/>
      <c r="M264" s="213"/>
      <c r="N264" s="213"/>
      <c r="O264" s="213"/>
    </row>
    <row r="265" customFormat="false" ht="12.75" hidden="false" customHeight="true" outlineLevel="0" collapsed="false">
      <c r="A265" s="494"/>
      <c r="B265" s="165"/>
      <c r="C265" s="213"/>
      <c r="D265" s="246"/>
      <c r="E265" s="496"/>
      <c r="F265" s="499"/>
      <c r="G265" s="213"/>
      <c r="H265" s="213"/>
      <c r="I265" s="213"/>
      <c r="J265" s="213"/>
      <c r="K265" s="213"/>
      <c r="L265" s="213"/>
      <c r="M265" s="213"/>
      <c r="N265" s="213"/>
      <c r="O265" s="213"/>
    </row>
    <row r="266" customFormat="false" ht="12.75" hidden="false" customHeight="true" outlineLevel="0" collapsed="false">
      <c r="A266" s="494"/>
      <c r="B266" s="165"/>
      <c r="C266" s="213"/>
      <c r="D266" s="246"/>
      <c r="E266" s="496"/>
      <c r="F266" s="499"/>
      <c r="G266" s="213"/>
      <c r="H266" s="213"/>
      <c r="I266" s="213"/>
      <c r="J266" s="213"/>
      <c r="K266" s="213"/>
      <c r="L266" s="213"/>
      <c r="M266" s="213"/>
      <c r="N266" s="213"/>
      <c r="O266" s="213"/>
    </row>
    <row r="267" customFormat="false" ht="12.75" hidden="false" customHeight="true" outlineLevel="0" collapsed="false">
      <c r="A267" s="494"/>
      <c r="B267" s="165"/>
      <c r="C267" s="213"/>
      <c r="D267" s="246"/>
      <c r="E267" s="496"/>
      <c r="F267" s="499"/>
      <c r="G267" s="213"/>
      <c r="H267" s="213"/>
      <c r="I267" s="213"/>
      <c r="J267" s="213"/>
      <c r="K267" s="213"/>
      <c r="L267" s="213"/>
      <c r="M267" s="213"/>
      <c r="N267" s="213"/>
      <c r="O267" s="213"/>
    </row>
    <row r="268" customFormat="false" ht="12.75" hidden="false" customHeight="true" outlineLevel="0" collapsed="false">
      <c r="A268" s="494"/>
      <c r="B268" s="165"/>
      <c r="C268" s="213"/>
      <c r="D268" s="246"/>
      <c r="E268" s="496"/>
      <c r="F268" s="499"/>
      <c r="G268" s="213"/>
      <c r="H268" s="213"/>
      <c r="I268" s="213"/>
      <c r="J268" s="213"/>
      <c r="K268" s="213"/>
      <c r="L268" s="213"/>
      <c r="M268" s="213"/>
      <c r="N268" s="213"/>
      <c r="O268" s="213"/>
    </row>
    <row r="269" customFormat="false" ht="12.75" hidden="false" customHeight="true" outlineLevel="0" collapsed="false">
      <c r="A269" s="494"/>
      <c r="B269" s="165"/>
      <c r="C269" s="213"/>
      <c r="D269" s="246"/>
      <c r="E269" s="496"/>
      <c r="F269" s="499"/>
      <c r="G269" s="213"/>
      <c r="H269" s="213"/>
      <c r="I269" s="213"/>
      <c r="J269" s="213"/>
      <c r="K269" s="213"/>
      <c r="L269" s="213"/>
      <c r="M269" s="213"/>
      <c r="N269" s="213"/>
      <c r="O269" s="213"/>
    </row>
    <row r="270" customFormat="false" ht="12.75" hidden="false" customHeight="true" outlineLevel="0" collapsed="false">
      <c r="A270" s="494"/>
      <c r="B270" s="165"/>
      <c r="C270" s="213"/>
      <c r="D270" s="246"/>
      <c r="E270" s="496"/>
      <c r="F270" s="499"/>
      <c r="G270" s="213"/>
      <c r="H270" s="213"/>
      <c r="I270" s="213"/>
      <c r="J270" s="213"/>
      <c r="K270" s="213"/>
      <c r="L270" s="213"/>
      <c r="M270" s="213"/>
      <c r="N270" s="213"/>
      <c r="O270" s="213"/>
    </row>
    <row r="271" customFormat="false" ht="12.75" hidden="false" customHeight="true" outlineLevel="0" collapsed="false">
      <c r="A271" s="494"/>
      <c r="B271" s="165"/>
      <c r="C271" s="213"/>
      <c r="D271" s="246"/>
      <c r="E271" s="496"/>
      <c r="F271" s="499"/>
      <c r="G271" s="213"/>
      <c r="H271" s="213"/>
      <c r="I271" s="213"/>
      <c r="J271" s="213"/>
      <c r="K271" s="213"/>
      <c r="L271" s="213"/>
      <c r="M271" s="213"/>
      <c r="N271" s="213"/>
      <c r="O271" s="213"/>
    </row>
    <row r="272" customFormat="false" ht="12.75" hidden="false" customHeight="true" outlineLevel="0" collapsed="false">
      <c r="A272" s="494"/>
      <c r="B272" s="165"/>
      <c r="C272" s="213"/>
      <c r="D272" s="246"/>
      <c r="E272" s="496"/>
      <c r="F272" s="499"/>
      <c r="G272" s="213"/>
      <c r="H272" s="213"/>
      <c r="I272" s="213"/>
      <c r="J272" s="213"/>
      <c r="K272" s="213"/>
      <c r="L272" s="213"/>
      <c r="M272" s="213"/>
      <c r="N272" s="213"/>
      <c r="O272" s="213"/>
    </row>
    <row r="273" customFormat="false" ht="12.75" hidden="false" customHeight="true" outlineLevel="0" collapsed="false">
      <c r="A273" s="494"/>
      <c r="B273" s="165"/>
      <c r="C273" s="213"/>
      <c r="D273" s="246"/>
      <c r="E273" s="496"/>
      <c r="F273" s="499"/>
      <c r="G273" s="213"/>
      <c r="H273" s="213"/>
      <c r="I273" s="213"/>
      <c r="J273" s="213"/>
      <c r="K273" s="213"/>
      <c r="L273" s="213"/>
      <c r="M273" s="213"/>
      <c r="N273" s="213"/>
      <c r="O273" s="213"/>
    </row>
    <row r="274" customFormat="false" ht="12.75" hidden="false" customHeight="true" outlineLevel="0" collapsed="false">
      <c r="A274" s="494"/>
      <c r="B274" s="165"/>
      <c r="C274" s="213"/>
      <c r="D274" s="246"/>
      <c r="E274" s="496"/>
      <c r="F274" s="499"/>
      <c r="G274" s="213"/>
      <c r="H274" s="213"/>
      <c r="I274" s="213"/>
      <c r="J274" s="213"/>
      <c r="K274" s="213"/>
      <c r="L274" s="213"/>
      <c r="M274" s="213"/>
      <c r="N274" s="213"/>
      <c r="O274" s="213"/>
    </row>
    <row r="275" customFormat="false" ht="12.75" hidden="false" customHeight="true" outlineLevel="0" collapsed="false">
      <c r="A275" s="494"/>
      <c r="B275" s="165"/>
      <c r="C275" s="213"/>
      <c r="D275" s="213"/>
      <c r="E275" s="467" t="s">
        <v>275</v>
      </c>
      <c r="F275" s="500" t="n">
        <f aca="false">SUM(F257:F274)</f>
        <v>0</v>
      </c>
      <c r="G275" s="213"/>
      <c r="H275" s="213"/>
      <c r="I275" s="213"/>
      <c r="J275" s="213"/>
      <c r="K275" s="213"/>
      <c r="L275" s="213"/>
      <c r="M275" s="213"/>
      <c r="N275" s="213"/>
      <c r="O275" s="213"/>
    </row>
    <row r="276" customFormat="false" ht="12.75" hidden="false" customHeight="true" outlineLevel="0" collapsed="false">
      <c r="A276" s="501"/>
      <c r="B276" s="502"/>
      <c r="C276" s="503"/>
      <c r="D276" s="503"/>
      <c r="E276" s="504"/>
      <c r="F276" s="505"/>
      <c r="I276" s="213"/>
      <c r="J276" s="213"/>
      <c r="K276" s="213"/>
      <c r="L276" s="213"/>
      <c r="M276" s="213"/>
      <c r="N276" s="213"/>
      <c r="O276" s="213"/>
    </row>
    <row r="277" customFormat="false" ht="12.75" hidden="false" customHeight="true" outlineLevel="0" collapsed="false"/>
  </sheetData>
  <mergeCells count="11">
    <mergeCell ref="G6:H6"/>
    <mergeCell ref="F14:I14"/>
    <mergeCell ref="F34:G34"/>
    <mergeCell ref="A67:B67"/>
    <mergeCell ref="A120:B120"/>
    <mergeCell ref="C131:D131"/>
    <mergeCell ref="E131:G131"/>
    <mergeCell ref="D185:J185"/>
    <mergeCell ref="E186:I186"/>
    <mergeCell ref="D226:L226"/>
    <mergeCell ref="D256:E256"/>
  </mergeCells>
  <printOptions headings="false" gridLines="false" gridLinesSet="true" horizontalCentered="false" verticalCentered="true"/>
  <pageMargins left="0.747916666666667" right="0.25" top="0.25" bottom="0.4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&amp;LECT&amp;CPage &amp;P&amp;R&amp;D</oddFooter>
  </headerFooter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77"/>
  <sheetViews>
    <sheetView showFormulas="false" showGridLines="false" showRowColHeaders="true" showZeros="true" rightToLeft="false" tabSelected="false" showOutlineSymbols="true" defaultGridColor="true" view="normal" topLeftCell="A1" colorId="64" zoomScale="80" zoomScaleNormal="80" zoomScalePageLayoutView="100" workbookViewId="0">
      <pane xSplit="2" ySplit="0" topLeftCell="C1" activePane="topRight" state="frozen"/>
      <selection pane="topLeft" activeCell="A1" activeCellId="0" sqref="A1"/>
      <selection pane="topRight" activeCell="C1" activeCellId="0" sqref="C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49" width="25.41"/>
    <col collapsed="false" customWidth="true" hidden="false" outlineLevel="0" max="2" min="2" style="49" width="17.28"/>
    <col collapsed="false" customWidth="true" hidden="false" outlineLevel="0" max="3" min="3" style="49" width="14.41"/>
    <col collapsed="false" customWidth="true" hidden="false" outlineLevel="0" max="4" min="4" style="49" width="14.85"/>
    <col collapsed="false" customWidth="true" hidden="false" outlineLevel="0" max="5" min="5" style="49" width="17.28"/>
    <col collapsed="false" customWidth="true" hidden="false" outlineLevel="0" max="6" min="6" style="49" width="19.85"/>
    <col collapsed="false" customWidth="true" hidden="false" outlineLevel="0" max="7" min="7" style="49" width="16.99"/>
    <col collapsed="false" customWidth="true" hidden="false" outlineLevel="0" max="8" min="8" style="49" width="16.7"/>
    <col collapsed="false" customWidth="true" hidden="false" outlineLevel="0" max="9" min="9" style="49" width="19.85"/>
    <col collapsed="false" customWidth="true" hidden="false" outlineLevel="0" max="10" min="10" style="49" width="14.85"/>
    <col collapsed="false" customWidth="true" hidden="false" outlineLevel="0" max="11" min="11" style="49" width="16.84"/>
    <col collapsed="false" customWidth="true" hidden="false" outlineLevel="0" max="12" min="12" style="49" width="14.85"/>
    <col collapsed="false" customWidth="true" hidden="false" outlineLevel="0" max="13" min="13" style="49" width="15.28"/>
    <col collapsed="false" customWidth="true" hidden="false" outlineLevel="0" max="18" min="14" style="49" width="14.85"/>
    <col collapsed="false" customWidth="true" hidden="false" outlineLevel="0" max="19" min="19" style="49" width="20.85"/>
    <col collapsed="false" customWidth="true" hidden="false" outlineLevel="0" max="24" min="20" style="49" width="14.85"/>
    <col collapsed="false" customWidth="true" hidden="false" outlineLevel="0" max="25" min="25" style="49" width="15.41"/>
    <col collapsed="false" customWidth="true" hidden="false" outlineLevel="0" max="34" min="26" style="49" width="14.85"/>
    <col collapsed="false" customWidth="true" hidden="false" outlineLevel="0" max="35" min="35" style="49" width="13.85"/>
    <col collapsed="false" customWidth="true" hidden="false" outlineLevel="0" max="36" min="36" style="49" width="15.13"/>
    <col collapsed="false" customWidth="true" hidden="false" outlineLevel="0" max="37" min="37" style="49" width="16.13"/>
    <col collapsed="false" customWidth="true" hidden="false" outlineLevel="0" max="38" min="38" style="49" width="14.56"/>
    <col collapsed="false" customWidth="true" hidden="false" outlineLevel="0" max="39" min="39" style="49" width="11.99"/>
    <col collapsed="false" customWidth="true" hidden="false" outlineLevel="0" max="40" min="40" style="49" width="13.28"/>
    <col collapsed="false" customWidth="true" hidden="false" outlineLevel="0" max="41" min="41" style="49" width="11.56"/>
    <col collapsed="false" customWidth="true" hidden="false" outlineLevel="0" max="42" min="42" style="49" width="14.56"/>
    <col collapsed="false" customWidth="false" hidden="false" outlineLevel="0" max="257" min="43" style="49" width="9.14"/>
  </cols>
  <sheetData>
    <row r="1" customFormat="false" ht="18" hidden="false" customHeight="true" outlineLevel="0" collapsed="false">
      <c r="B1" s="120"/>
      <c r="C1" s="121"/>
      <c r="D1" s="122"/>
      <c r="E1" s="1" t="s">
        <v>102</v>
      </c>
      <c r="F1" s="1"/>
      <c r="G1" s="1"/>
      <c r="H1" s="1"/>
      <c r="I1" s="1"/>
      <c r="J1" s="1"/>
      <c r="K1" s="1"/>
      <c r="L1" s="1"/>
      <c r="M1" s="1"/>
      <c r="N1" s="1"/>
      <c r="O1" s="1"/>
      <c r="P1" s="1"/>
    </row>
    <row r="2" customFormat="false" ht="12.75" hidden="false" customHeight="true" outlineLevel="0" collapsed="false">
      <c r="A2" s="123" t="s">
        <v>103</v>
      </c>
      <c r="B2" s="124"/>
      <c r="D2" s="125"/>
      <c r="E2" s="98" t="s">
        <v>104</v>
      </c>
      <c r="F2" s="1"/>
      <c r="G2" s="1"/>
      <c r="H2" s="1"/>
      <c r="I2" s="1"/>
      <c r="J2" s="1"/>
      <c r="K2" s="1"/>
      <c r="L2" s="1"/>
      <c r="M2" s="1"/>
      <c r="N2" s="1"/>
      <c r="O2" s="1"/>
      <c r="P2" s="1"/>
      <c r="S2" s="1"/>
      <c r="T2" s="1"/>
      <c r="U2" s="1"/>
    </row>
    <row r="3" customFormat="false" ht="12.75" hidden="false" customHeight="true" outlineLevel="0" collapsed="false">
      <c r="A3" s="126" t="s">
        <v>105</v>
      </c>
      <c r="B3" s="127" t="s">
        <v>86</v>
      </c>
      <c r="C3" s="124"/>
      <c r="D3" s="128"/>
      <c r="E3" s="1" t="s">
        <v>107</v>
      </c>
      <c r="F3" s="1"/>
      <c r="G3" s="1"/>
      <c r="H3" s="1"/>
      <c r="I3" s="1"/>
      <c r="J3" s="1"/>
      <c r="K3" s="1"/>
      <c r="L3" s="1"/>
      <c r="M3" s="1"/>
      <c r="N3" s="1"/>
      <c r="O3" s="1"/>
      <c r="P3" s="1"/>
      <c r="S3" s="1"/>
      <c r="T3" s="1"/>
      <c r="U3" s="1"/>
    </row>
    <row r="4" customFormat="false" ht="12.75" hidden="false" customHeight="true" outlineLevel="0" collapsed="false">
      <c r="A4" s="126" t="s">
        <v>108</v>
      </c>
      <c r="B4" s="129" t="n">
        <f aca="false">Associated!B4</f>
        <v>37591</v>
      </c>
      <c r="D4" s="130"/>
      <c r="E4" s="1" t="s">
        <v>109</v>
      </c>
      <c r="F4" s="1"/>
      <c r="G4" s="1"/>
      <c r="H4" s="1"/>
      <c r="I4" s="1"/>
      <c r="J4" s="131"/>
      <c r="K4" s="1"/>
      <c r="L4" s="1"/>
      <c r="M4" s="1"/>
      <c r="N4" s="1"/>
      <c r="O4" s="1"/>
      <c r="P4" s="1"/>
      <c r="S4" s="1"/>
      <c r="T4" s="1"/>
      <c r="U4" s="1"/>
    </row>
    <row r="5" customFormat="false" ht="12.75" hidden="false" customHeight="true" outlineLevel="0" collapsed="false">
      <c r="A5" s="126" t="s">
        <v>110</v>
      </c>
      <c r="B5" s="132" t="n">
        <f aca="false">Associated!B5</f>
        <v>37621</v>
      </c>
      <c r="C5" s="133"/>
      <c r="J5" s="134"/>
      <c r="K5" s="1"/>
      <c r="S5" s="135"/>
      <c r="T5" s="135"/>
      <c r="U5" s="135"/>
      <c r="V5" s="135"/>
      <c r="W5" s="135"/>
      <c r="X5" s="135"/>
      <c r="Y5" s="135"/>
      <c r="Z5" s="135"/>
      <c r="AA5" s="135"/>
      <c r="AB5" s="135"/>
      <c r="AC5" s="136"/>
      <c r="AD5" s="136"/>
      <c r="AE5" s="136"/>
      <c r="AF5" s="136"/>
      <c r="AG5" s="136"/>
      <c r="AH5" s="136"/>
      <c r="AI5" s="136"/>
      <c r="AJ5" s="136"/>
    </row>
    <row r="6" customFormat="false" ht="12.75" hidden="false" customHeight="true" outlineLevel="0" collapsed="false">
      <c r="A6" s="137"/>
      <c r="B6" s="138"/>
      <c r="C6" s="133"/>
      <c r="D6" s="139" t="s">
        <v>111</v>
      </c>
      <c r="E6" s="1"/>
      <c r="F6" s="140" t="s">
        <v>112</v>
      </c>
      <c r="G6" s="141" t="s">
        <v>113</v>
      </c>
      <c r="H6" s="141"/>
      <c r="I6" s="142" t="s">
        <v>114</v>
      </c>
      <c r="J6" s="143"/>
      <c r="K6" s="1"/>
      <c r="L6" s="1"/>
      <c r="M6" s="1"/>
      <c r="N6" s="144" t="s">
        <v>115</v>
      </c>
      <c r="O6" s="144" t="s">
        <v>116</v>
      </c>
      <c r="P6" s="144" t="s">
        <v>117</v>
      </c>
      <c r="Q6" s="1"/>
      <c r="R6" s="1"/>
      <c r="S6" s="145"/>
      <c r="T6" s="146" t="s">
        <v>118</v>
      </c>
      <c r="U6" s="146" t="s">
        <v>118</v>
      </c>
      <c r="V6" s="147" t="s">
        <v>119</v>
      </c>
      <c r="W6" s="147" t="s">
        <v>120</v>
      </c>
      <c r="X6" s="147" t="s">
        <v>121</v>
      </c>
      <c r="Y6" s="147" t="s">
        <v>122</v>
      </c>
      <c r="Z6" s="147" t="s">
        <v>123</v>
      </c>
      <c r="AA6" s="147" t="s">
        <v>124</v>
      </c>
      <c r="AB6" s="147" t="s">
        <v>80</v>
      </c>
      <c r="AC6" s="147" t="s">
        <v>80</v>
      </c>
      <c r="AD6" s="147" t="s">
        <v>125</v>
      </c>
      <c r="AE6" s="147" t="s">
        <v>41</v>
      </c>
      <c r="AF6" s="147" t="s">
        <v>126</v>
      </c>
      <c r="AG6" s="147" t="s">
        <v>127</v>
      </c>
      <c r="AH6" s="147" t="s">
        <v>126</v>
      </c>
      <c r="AI6" s="147" t="s">
        <v>127</v>
      </c>
      <c r="AJ6" s="147" t="s">
        <v>128</v>
      </c>
    </row>
    <row r="7" customFormat="false" ht="12.75" hidden="false" customHeight="true" outlineLevel="0" collapsed="false">
      <c r="A7" s="148" t="s">
        <v>129</v>
      </c>
      <c r="C7" s="1"/>
      <c r="D7" s="149" t="s">
        <v>130</v>
      </c>
      <c r="E7" s="28" t="s">
        <v>131</v>
      </c>
      <c r="F7" s="150"/>
      <c r="G7" s="151" t="s">
        <v>126</v>
      </c>
      <c r="H7" s="152" t="s">
        <v>127</v>
      </c>
      <c r="I7" s="153" t="s">
        <v>126</v>
      </c>
      <c r="J7" s="154" t="s">
        <v>132</v>
      </c>
      <c r="K7" s="1"/>
      <c r="L7" s="1"/>
      <c r="M7" s="1"/>
      <c r="N7" s="144" t="s">
        <v>133</v>
      </c>
      <c r="O7" s="155"/>
      <c r="P7" s="155"/>
      <c r="Q7" s="1"/>
      <c r="R7" s="1"/>
      <c r="S7" s="156"/>
      <c r="T7" s="157" t="s">
        <v>134</v>
      </c>
      <c r="U7" s="157" t="s">
        <v>135</v>
      </c>
      <c r="V7" s="157" t="s">
        <v>136</v>
      </c>
      <c r="W7" s="157" t="s">
        <v>136</v>
      </c>
      <c r="X7" s="157"/>
      <c r="Y7" s="157" t="s">
        <v>81</v>
      </c>
      <c r="Z7" s="157" t="s">
        <v>81</v>
      </c>
      <c r="AA7" s="157"/>
      <c r="AB7" s="157" t="s">
        <v>137</v>
      </c>
      <c r="AC7" s="157"/>
      <c r="AD7" s="157"/>
      <c r="AE7" s="157"/>
      <c r="AF7" s="157" t="s">
        <v>122</v>
      </c>
      <c r="AG7" s="157" t="s">
        <v>122</v>
      </c>
      <c r="AH7" s="157" t="s">
        <v>123</v>
      </c>
      <c r="AI7" s="157" t="s">
        <v>123</v>
      </c>
      <c r="AJ7" s="157" t="s">
        <v>138</v>
      </c>
    </row>
    <row r="8" customFormat="false" ht="12.75" hidden="false" customHeight="true" outlineLevel="0" collapsed="false">
      <c r="A8" s="49" t="s">
        <v>139</v>
      </c>
      <c r="C8" s="1"/>
      <c r="D8" s="158" t="n">
        <f aca="false">VLOOKUP($B$5,$S$8:$AG$38,2,0)+E8+E9+E10</f>
        <v>0</v>
      </c>
      <c r="E8" s="159"/>
      <c r="F8" s="160" t="s">
        <v>122</v>
      </c>
      <c r="G8" s="161"/>
      <c r="H8" s="161"/>
      <c r="I8" s="162"/>
      <c r="J8" s="163" t="n">
        <f aca="false">H8-I8</f>
        <v>0</v>
      </c>
      <c r="K8" s="1"/>
      <c r="L8" s="1"/>
      <c r="M8" s="1"/>
      <c r="N8" s="164" t="n">
        <v>0</v>
      </c>
      <c r="O8" s="164" t="n">
        <f aca="false">D16-P16</f>
        <v>0</v>
      </c>
      <c r="P8" s="164"/>
      <c r="Q8" s="1"/>
      <c r="R8" s="1"/>
      <c r="S8" s="165" t="n">
        <f aca="false">B4</f>
        <v>37591</v>
      </c>
      <c r="T8" s="166"/>
      <c r="U8" s="166"/>
      <c r="V8" s="166"/>
      <c r="W8" s="166"/>
      <c r="X8" s="166"/>
      <c r="Y8" s="166"/>
      <c r="Z8" s="166"/>
      <c r="AA8" s="166"/>
      <c r="AB8" s="166"/>
      <c r="AC8" s="166"/>
      <c r="AD8" s="166"/>
      <c r="AE8" s="166"/>
      <c r="AF8" s="166"/>
      <c r="AG8" s="166"/>
      <c r="AH8" s="166"/>
      <c r="AI8" s="166"/>
      <c r="AJ8" s="166"/>
    </row>
    <row r="9" customFormat="false" ht="12.75" hidden="false" customHeight="true" outlineLevel="0" collapsed="false">
      <c r="A9" s="49" t="s">
        <v>140</v>
      </c>
      <c r="C9" s="1"/>
      <c r="D9" s="161" t="n">
        <f aca="false">VLOOKUP($B$5,$S$8:$AG$38,3,0)</f>
        <v>0</v>
      </c>
      <c r="E9" s="125"/>
      <c r="F9" s="160" t="s">
        <v>123</v>
      </c>
      <c r="G9" s="161"/>
      <c r="H9" s="161"/>
      <c r="I9" s="162"/>
      <c r="J9" s="163" t="n">
        <f aca="false">H9-I9</f>
        <v>0</v>
      </c>
      <c r="K9" s="1"/>
      <c r="L9" s="1"/>
      <c r="M9" s="1"/>
      <c r="N9" s="167" t="n">
        <v>0</v>
      </c>
      <c r="O9" s="168"/>
      <c r="P9" s="167"/>
      <c r="Q9" s="1"/>
      <c r="R9" s="1"/>
      <c r="S9" s="165" t="n">
        <f aca="false">+S8+1</f>
        <v>37592</v>
      </c>
      <c r="T9" s="166"/>
      <c r="U9" s="166"/>
      <c r="V9" s="166"/>
      <c r="W9" s="166"/>
      <c r="X9" s="166"/>
      <c r="Y9" s="166"/>
      <c r="Z9" s="166"/>
      <c r="AA9" s="166"/>
      <c r="AB9" s="166"/>
      <c r="AC9" s="166"/>
      <c r="AD9" s="166"/>
      <c r="AE9" s="166"/>
      <c r="AF9" s="166"/>
      <c r="AG9" s="166"/>
      <c r="AH9" s="166"/>
      <c r="AI9" s="166"/>
      <c r="AJ9" s="166"/>
    </row>
    <row r="10" customFormat="false" ht="12.75" hidden="false" customHeight="true" outlineLevel="0" collapsed="false">
      <c r="A10" s="49" t="s">
        <v>141</v>
      </c>
      <c r="C10" s="1"/>
      <c r="D10" s="169" t="n">
        <v>0</v>
      </c>
      <c r="E10" s="125"/>
      <c r="F10" s="160" t="s">
        <v>142</v>
      </c>
      <c r="G10" s="170" t="n">
        <f aca="false">SUM(G8:G9)</f>
        <v>0</v>
      </c>
      <c r="H10" s="171" t="n">
        <f aca="false">SUM(H8:H9)</f>
        <v>0</v>
      </c>
      <c r="I10" s="171" t="n">
        <v>0</v>
      </c>
      <c r="J10" s="172" t="n">
        <f aca="false">H10-I10</f>
        <v>0</v>
      </c>
      <c r="K10" s="1"/>
      <c r="L10" s="1"/>
      <c r="M10" s="1"/>
      <c r="N10" s="167" t="n">
        <v>0</v>
      </c>
      <c r="O10" s="168"/>
      <c r="P10" s="167"/>
      <c r="Q10" s="1"/>
      <c r="R10" s="1"/>
      <c r="S10" s="165" t="n">
        <f aca="false">+S9+1</f>
        <v>37593</v>
      </c>
      <c r="T10" s="166"/>
      <c r="U10" s="166"/>
      <c r="V10" s="166"/>
      <c r="W10" s="166"/>
      <c r="X10" s="166"/>
      <c r="Y10" s="166"/>
      <c r="Z10" s="166"/>
      <c r="AA10" s="166"/>
      <c r="AB10" s="166"/>
      <c r="AC10" s="166"/>
      <c r="AD10" s="166"/>
      <c r="AE10" s="166"/>
      <c r="AF10" s="166"/>
      <c r="AG10" s="166"/>
      <c r="AH10" s="166"/>
      <c r="AI10" s="166"/>
      <c r="AJ10" s="166"/>
    </row>
    <row r="11" customFormat="false" ht="12.75" hidden="false" customHeight="true" outlineLevel="0" collapsed="false">
      <c r="A11" s="49" t="s">
        <v>143</v>
      </c>
      <c r="D11" s="169" t="n">
        <v>0</v>
      </c>
      <c r="E11" s="1"/>
      <c r="F11" s="173"/>
      <c r="G11" s="174"/>
      <c r="H11" s="174"/>
      <c r="I11" s="174"/>
      <c r="J11" s="175"/>
      <c r="K11" s="1"/>
      <c r="L11" s="1"/>
      <c r="M11" s="1"/>
      <c r="N11" s="167" t="n">
        <v>0</v>
      </c>
      <c r="O11" s="168"/>
      <c r="P11" s="167"/>
      <c r="Q11" s="1"/>
      <c r="R11" s="1"/>
      <c r="S11" s="165" t="n">
        <f aca="false">+S10+1</f>
        <v>37594</v>
      </c>
      <c r="T11" s="166"/>
      <c r="U11" s="166"/>
      <c r="V11" s="166"/>
      <c r="W11" s="166"/>
      <c r="X11" s="166"/>
      <c r="Y11" s="166"/>
      <c r="Z11" s="166"/>
      <c r="AA11" s="166"/>
      <c r="AB11" s="166"/>
      <c r="AC11" s="166"/>
      <c r="AD11" s="166"/>
      <c r="AE11" s="166"/>
      <c r="AF11" s="166"/>
      <c r="AG11" s="166"/>
      <c r="AH11" s="166"/>
      <c r="AI11" s="166"/>
      <c r="AJ11" s="166"/>
    </row>
    <row r="12" customFormat="false" ht="12.75" hidden="false" customHeight="true" outlineLevel="0" collapsed="false">
      <c r="A12" s="49" t="s">
        <v>144</v>
      </c>
      <c r="D12" s="169" t="n">
        <v>0</v>
      </c>
      <c r="E12" s="1"/>
      <c r="F12" s="1"/>
      <c r="G12" s="1"/>
      <c r="H12" s="1"/>
      <c r="I12" s="1"/>
      <c r="J12" s="176"/>
      <c r="K12" s="1"/>
      <c r="L12" s="1"/>
      <c r="M12" s="1"/>
      <c r="N12" s="167" t="n">
        <v>0</v>
      </c>
      <c r="O12" s="168"/>
      <c r="P12" s="167"/>
      <c r="Q12" s="1"/>
      <c r="R12" s="1"/>
      <c r="S12" s="165" t="n">
        <f aca="false">+S11+1</f>
        <v>37595</v>
      </c>
      <c r="T12" s="166"/>
      <c r="U12" s="166"/>
      <c r="V12" s="166"/>
      <c r="W12" s="166"/>
      <c r="X12" s="166"/>
      <c r="Y12" s="166"/>
      <c r="Z12" s="166"/>
      <c r="AA12" s="166"/>
      <c r="AB12" s="166"/>
      <c r="AC12" s="166"/>
      <c r="AD12" s="166"/>
      <c r="AE12" s="166"/>
      <c r="AF12" s="166"/>
      <c r="AG12" s="166"/>
      <c r="AH12" s="166"/>
      <c r="AI12" s="166"/>
      <c r="AJ12" s="166"/>
    </row>
    <row r="13" customFormat="false" ht="12.75" hidden="false" customHeight="true" outlineLevel="0" collapsed="false">
      <c r="A13" s="49" t="s">
        <v>145</v>
      </c>
      <c r="D13" s="177" t="n">
        <v>0</v>
      </c>
      <c r="E13" s="1"/>
      <c r="F13" s="1"/>
      <c r="G13" s="1"/>
      <c r="H13" s="59"/>
      <c r="I13" s="1"/>
      <c r="J13" s="134"/>
      <c r="K13" s="1"/>
      <c r="L13" s="1"/>
      <c r="M13" s="1"/>
      <c r="N13" s="167" t="n">
        <v>0</v>
      </c>
      <c r="O13" s="168"/>
      <c r="P13" s="167"/>
      <c r="Q13" s="1"/>
      <c r="R13" s="1"/>
      <c r="S13" s="165" t="n">
        <f aca="false">+S12+1</f>
        <v>37596</v>
      </c>
      <c r="T13" s="166"/>
      <c r="U13" s="166"/>
      <c r="V13" s="166"/>
      <c r="W13" s="166"/>
      <c r="X13" s="166"/>
      <c r="Y13" s="166"/>
      <c r="Z13" s="166"/>
      <c r="AA13" s="166"/>
      <c r="AB13" s="166"/>
      <c r="AC13" s="166"/>
      <c r="AD13" s="166"/>
      <c r="AE13" s="166"/>
      <c r="AF13" s="166"/>
      <c r="AG13" s="166"/>
      <c r="AH13" s="166"/>
      <c r="AI13" s="166"/>
      <c r="AJ13" s="166"/>
    </row>
    <row r="14" customFormat="false" ht="12.75" hidden="false" customHeight="true" outlineLevel="0" collapsed="false">
      <c r="A14" s="49" t="s">
        <v>146</v>
      </c>
      <c r="D14" s="177" t="n">
        <f aca="false">+J220</f>
        <v>0</v>
      </c>
      <c r="E14" s="1"/>
      <c r="F14" s="178" t="s">
        <v>147</v>
      </c>
      <c r="G14" s="178"/>
      <c r="H14" s="178"/>
      <c r="I14" s="178"/>
      <c r="J14" s="134"/>
      <c r="K14" s="1"/>
      <c r="L14" s="1"/>
      <c r="M14" s="1"/>
      <c r="N14" s="167" t="n">
        <v>0</v>
      </c>
      <c r="O14" s="168"/>
      <c r="P14" s="167"/>
      <c r="Q14" s="1"/>
      <c r="R14" s="1"/>
      <c r="S14" s="165" t="n">
        <f aca="false">+S13+1</f>
        <v>37597</v>
      </c>
      <c r="T14" s="166"/>
      <c r="U14" s="166"/>
      <c r="V14" s="166"/>
      <c r="W14" s="166"/>
      <c r="X14" s="166"/>
      <c r="Y14" s="166"/>
      <c r="Z14" s="166"/>
      <c r="AA14" s="166"/>
      <c r="AB14" s="166"/>
      <c r="AC14" s="166"/>
      <c r="AD14" s="166"/>
      <c r="AE14" s="166"/>
      <c r="AF14" s="166"/>
      <c r="AG14" s="166"/>
      <c r="AH14" s="166"/>
      <c r="AI14" s="166"/>
      <c r="AJ14" s="166"/>
    </row>
    <row r="15" customFormat="false" ht="12.75" hidden="false" customHeight="true" outlineLevel="0" collapsed="false">
      <c r="A15" s="1"/>
      <c r="D15" s="177"/>
      <c r="F15" s="150"/>
      <c r="G15" s="179" t="s">
        <v>148</v>
      </c>
      <c r="H15" s="180"/>
      <c r="I15" s="181"/>
      <c r="J15" s="176"/>
      <c r="K15" s="1"/>
      <c r="L15" s="1"/>
      <c r="M15" s="1"/>
      <c r="N15" s="167"/>
      <c r="O15" s="168"/>
      <c r="P15" s="167"/>
      <c r="Q15" s="1"/>
      <c r="R15" s="1"/>
      <c r="S15" s="165" t="n">
        <f aca="false">+S14+1</f>
        <v>37598</v>
      </c>
      <c r="T15" s="166"/>
      <c r="U15" s="166"/>
      <c r="V15" s="166"/>
      <c r="W15" s="166"/>
      <c r="X15" s="166"/>
      <c r="Y15" s="166"/>
      <c r="Z15" s="166"/>
      <c r="AA15" s="166"/>
      <c r="AB15" s="166"/>
      <c r="AC15" s="166"/>
      <c r="AD15" s="166"/>
      <c r="AE15" s="166"/>
      <c r="AF15" s="166"/>
      <c r="AG15" s="166"/>
      <c r="AH15" s="166"/>
      <c r="AI15" s="166"/>
      <c r="AJ15" s="166"/>
    </row>
    <row r="16" customFormat="false" ht="12.75" hidden="false" customHeight="true" outlineLevel="0" collapsed="false">
      <c r="A16" s="155" t="s">
        <v>17</v>
      </c>
      <c r="D16" s="182" t="n">
        <f aca="false">SUM(D8:D15)</f>
        <v>0</v>
      </c>
      <c r="E16" s="1"/>
      <c r="F16" s="183" t="s">
        <v>149</v>
      </c>
      <c r="G16" s="184" t="s">
        <v>150</v>
      </c>
      <c r="H16" s="185" t="s">
        <v>151</v>
      </c>
      <c r="I16" s="186" t="s">
        <v>142</v>
      </c>
      <c r="J16" s="176"/>
      <c r="K16" s="1"/>
      <c r="L16" s="1"/>
      <c r="M16" s="1"/>
      <c r="N16" s="182" t="n">
        <v>0</v>
      </c>
      <c r="O16" s="182" t="n">
        <f aca="false">SUM(O8:O14)</f>
        <v>0</v>
      </c>
      <c r="P16" s="182"/>
      <c r="Q16" s="1"/>
      <c r="R16" s="1"/>
      <c r="S16" s="165" t="n">
        <f aca="false">+S15+1</f>
        <v>37599</v>
      </c>
      <c r="T16" s="166"/>
      <c r="U16" s="166"/>
      <c r="V16" s="166"/>
      <c r="W16" s="166"/>
      <c r="X16" s="166"/>
      <c r="Y16" s="166"/>
      <c r="Z16" s="166"/>
      <c r="AA16" s="166"/>
      <c r="AB16" s="166"/>
      <c r="AC16" s="166"/>
      <c r="AD16" s="166"/>
      <c r="AE16" s="166"/>
      <c r="AF16" s="166"/>
      <c r="AG16" s="166"/>
      <c r="AH16" s="166"/>
      <c r="AI16" s="166"/>
      <c r="AJ16" s="166"/>
    </row>
    <row r="17" customFormat="false" ht="12.75" hidden="false" customHeight="true" outlineLevel="0" collapsed="false">
      <c r="A17" s="1"/>
      <c r="D17" s="1"/>
      <c r="E17" s="1"/>
      <c r="F17" s="187"/>
      <c r="G17" s="188"/>
      <c r="H17" s="189"/>
      <c r="I17" s="190"/>
      <c r="J17" s="176"/>
      <c r="K17" s="1"/>
      <c r="L17" s="1"/>
      <c r="M17" s="1"/>
      <c r="N17" s="1"/>
      <c r="P17" s="1"/>
      <c r="Q17" s="1"/>
      <c r="R17" s="1"/>
      <c r="S17" s="165" t="n">
        <f aca="false">+S16+1</f>
        <v>37600</v>
      </c>
    </row>
    <row r="18" customFormat="false" ht="12.75" hidden="false" customHeight="true" outlineLevel="0" collapsed="false">
      <c r="A18" s="148" t="s">
        <v>152</v>
      </c>
      <c r="D18" s="136"/>
      <c r="E18" s="1"/>
      <c r="F18" s="191" t="s">
        <v>153</v>
      </c>
      <c r="G18" s="192" t="n">
        <v>1</v>
      </c>
      <c r="H18" s="161" t="n">
        <f aca="false">VLOOKUP($B$5,$S$8:$AG$38,6,0)</f>
        <v>0</v>
      </c>
      <c r="I18" s="193" t="n">
        <f aca="false">H18*G18</f>
        <v>0</v>
      </c>
      <c r="J18" s="176"/>
      <c r="K18" s="1"/>
      <c r="L18" s="1"/>
      <c r="M18" s="1"/>
      <c r="Q18" s="1"/>
      <c r="R18" s="1"/>
      <c r="S18" s="165" t="n">
        <f aca="false">+S17+1</f>
        <v>37601</v>
      </c>
      <c r="T18" s="166"/>
      <c r="U18" s="166"/>
      <c r="V18" s="166"/>
      <c r="W18" s="166"/>
      <c r="X18" s="166"/>
      <c r="Y18" s="166"/>
      <c r="Z18" s="166"/>
      <c r="AA18" s="166"/>
      <c r="AB18" s="166"/>
      <c r="AC18" s="166"/>
      <c r="AD18" s="166"/>
      <c r="AE18" s="166"/>
      <c r="AF18" s="166"/>
      <c r="AG18" s="166"/>
      <c r="AH18" s="166"/>
      <c r="AI18" s="166"/>
      <c r="AJ18" s="166"/>
    </row>
    <row r="19" customFormat="false" ht="12.75" hidden="false" customHeight="true" outlineLevel="0" collapsed="false">
      <c r="A19" s="1" t="s">
        <v>154</v>
      </c>
      <c r="D19" s="161" t="n">
        <f aca="false">VLOOKUP($B$5,$S$8:$AG$38,11,0)</f>
        <v>0</v>
      </c>
      <c r="E19" s="1"/>
      <c r="F19" s="194" t="s">
        <v>155</v>
      </c>
      <c r="G19" s="195" t="n">
        <v>8.57</v>
      </c>
      <c r="H19" s="196"/>
      <c r="I19" s="197" t="n">
        <f aca="false">H18*G19</f>
        <v>0</v>
      </c>
      <c r="J19" s="176"/>
      <c r="K19" s="1"/>
      <c r="L19" s="1"/>
      <c r="M19" s="1"/>
      <c r="N19" s="198" t="n">
        <v>0</v>
      </c>
      <c r="O19" s="199" t="n">
        <f aca="false">D24-P24</f>
        <v>0</v>
      </c>
      <c r="P19" s="164"/>
      <c r="Q19" s="1"/>
      <c r="R19" s="1"/>
      <c r="S19" s="165" t="n">
        <f aca="false">+S18+1</f>
        <v>37602</v>
      </c>
      <c r="T19" s="166"/>
      <c r="U19" s="166"/>
      <c r="V19" s="166"/>
      <c r="W19" s="166"/>
      <c r="X19" s="166"/>
      <c r="Y19" s="166"/>
      <c r="Z19" s="166"/>
      <c r="AA19" s="166"/>
      <c r="AB19" s="166"/>
      <c r="AC19" s="166"/>
      <c r="AD19" s="166"/>
      <c r="AE19" s="166"/>
      <c r="AF19" s="166"/>
      <c r="AG19" s="166"/>
      <c r="AH19" s="166"/>
      <c r="AI19" s="166"/>
      <c r="AJ19" s="166"/>
    </row>
    <row r="20" customFormat="false" ht="12.75" hidden="false" customHeight="true" outlineLevel="0" collapsed="false">
      <c r="A20" s="49" t="s">
        <v>156</v>
      </c>
      <c r="D20" s="177" t="n">
        <v>0</v>
      </c>
      <c r="E20" s="1"/>
      <c r="F20" s="194"/>
      <c r="G20" s="200"/>
      <c r="H20" s="196"/>
      <c r="I20" s="197"/>
      <c r="J20" s="176"/>
      <c r="K20" s="1"/>
      <c r="L20" s="1"/>
      <c r="M20" s="1"/>
      <c r="N20" s="167" t="n">
        <v>0</v>
      </c>
      <c r="O20" s="167"/>
      <c r="P20" s="201"/>
      <c r="Q20" s="1"/>
      <c r="R20" s="1"/>
      <c r="S20" s="165" t="n">
        <f aca="false">+S19+1</f>
        <v>37603</v>
      </c>
      <c r="T20" s="166"/>
      <c r="U20" s="166"/>
      <c r="V20" s="166"/>
      <c r="W20" s="166"/>
      <c r="X20" s="166"/>
      <c r="Y20" s="166"/>
      <c r="Z20" s="166"/>
      <c r="AA20" s="166"/>
      <c r="AB20" s="166"/>
      <c r="AC20" s="166"/>
      <c r="AD20" s="166"/>
      <c r="AE20" s="166"/>
      <c r="AF20" s="166"/>
      <c r="AG20" s="166"/>
      <c r="AH20" s="166"/>
      <c r="AI20" s="166"/>
      <c r="AJ20" s="166"/>
    </row>
    <row r="21" customFormat="false" ht="12.75" hidden="false" customHeight="true" outlineLevel="0" collapsed="false">
      <c r="A21" s="1"/>
      <c r="D21" s="202"/>
      <c r="E21" s="1"/>
      <c r="F21" s="191" t="s">
        <v>157</v>
      </c>
      <c r="G21" s="203"/>
      <c r="H21" s="161" t="n">
        <f aca="false">VLOOKUP($B$5,$S$8:$AG$38,4,0)</f>
        <v>0</v>
      </c>
      <c r="I21" s="193" t="n">
        <f aca="false">H21</f>
        <v>0</v>
      </c>
      <c r="J21" s="176"/>
      <c r="K21" s="1"/>
      <c r="L21" s="1"/>
      <c r="M21" s="1"/>
      <c r="N21" s="167"/>
      <c r="O21" s="167"/>
      <c r="P21" s="201"/>
      <c r="Q21" s="1"/>
      <c r="R21" s="1"/>
      <c r="S21" s="165" t="n">
        <f aca="false">+S20+1</f>
        <v>37604</v>
      </c>
      <c r="T21" s="166"/>
      <c r="U21" s="166"/>
      <c r="V21" s="166"/>
      <c r="W21" s="166"/>
      <c r="X21" s="166"/>
      <c r="Y21" s="166"/>
      <c r="Z21" s="166"/>
      <c r="AA21" s="166"/>
      <c r="AB21" s="166"/>
      <c r="AC21" s="166"/>
      <c r="AD21" s="166"/>
      <c r="AE21" s="166"/>
      <c r="AF21" s="166"/>
      <c r="AG21" s="166"/>
      <c r="AH21" s="166"/>
      <c r="AI21" s="166"/>
      <c r="AJ21" s="166"/>
    </row>
    <row r="22" customFormat="false" ht="12.75" hidden="false" customHeight="true" outlineLevel="0" collapsed="false">
      <c r="D22" s="177"/>
      <c r="E22" s="1"/>
      <c r="F22" s="191" t="s">
        <v>158</v>
      </c>
      <c r="G22" s="203"/>
      <c r="H22" s="161" t="n">
        <f aca="false">VLOOKUP($B$5,$S$8:$AG$38,5,0)</f>
        <v>0</v>
      </c>
      <c r="I22" s="193" t="n">
        <f aca="false">H22</f>
        <v>0</v>
      </c>
      <c r="J22" s="176"/>
      <c r="K22" s="1"/>
      <c r="L22" s="1"/>
      <c r="M22" s="4"/>
      <c r="N22" s="167"/>
      <c r="O22" s="167"/>
      <c r="P22" s="201"/>
      <c r="Q22" s="1"/>
      <c r="R22" s="1"/>
      <c r="S22" s="165" t="n">
        <f aca="false">+S21+1</f>
        <v>37605</v>
      </c>
      <c r="T22" s="166"/>
      <c r="U22" s="166"/>
      <c r="V22" s="166"/>
      <c r="W22" s="166"/>
      <c r="X22" s="166"/>
      <c r="Y22" s="166"/>
      <c r="Z22" s="166"/>
      <c r="AA22" s="166"/>
      <c r="AB22" s="166"/>
      <c r="AC22" s="166"/>
      <c r="AD22" s="166"/>
      <c r="AE22" s="166"/>
      <c r="AF22" s="166"/>
      <c r="AG22" s="166"/>
      <c r="AH22" s="166"/>
      <c r="AI22" s="166"/>
      <c r="AJ22" s="166"/>
    </row>
    <row r="23" customFormat="false" ht="12.75" hidden="false" customHeight="true" outlineLevel="0" collapsed="false">
      <c r="D23" s="204"/>
      <c r="E23" s="1"/>
      <c r="F23" s="205" t="s">
        <v>159</v>
      </c>
      <c r="G23" s="206"/>
      <c r="H23" s="207"/>
      <c r="I23" s="208" t="n">
        <f aca="false">SUM(I21:I22)</f>
        <v>0</v>
      </c>
      <c r="J23" s="176"/>
      <c r="K23" s="1"/>
      <c r="L23" s="1"/>
      <c r="M23" s="4"/>
      <c r="N23" s="167"/>
      <c r="O23" s="167"/>
      <c r="P23" s="201"/>
      <c r="Q23" s="1"/>
      <c r="R23" s="1"/>
      <c r="S23" s="165" t="n">
        <f aca="false">+S22+1</f>
        <v>37606</v>
      </c>
      <c r="T23" s="166"/>
      <c r="U23" s="166"/>
      <c r="V23" s="166"/>
      <c r="W23" s="166"/>
      <c r="X23" s="166"/>
      <c r="Y23" s="166"/>
      <c r="Z23" s="166"/>
      <c r="AA23" s="166"/>
      <c r="AB23" s="166"/>
      <c r="AC23" s="166"/>
      <c r="AD23" s="166"/>
      <c r="AE23" s="166"/>
      <c r="AF23" s="166"/>
      <c r="AG23" s="166"/>
      <c r="AH23" s="166"/>
      <c r="AI23" s="166"/>
      <c r="AJ23" s="166"/>
    </row>
    <row r="24" customFormat="false" ht="12.75" hidden="false" customHeight="true" outlineLevel="0" collapsed="false">
      <c r="A24" s="155" t="s">
        <v>160</v>
      </c>
      <c r="D24" s="209" t="n">
        <f aca="false">SUM(D19:D22)</f>
        <v>0</v>
      </c>
      <c r="E24" s="1"/>
      <c r="F24" s="210" t="s">
        <v>161</v>
      </c>
      <c r="G24" s="211"/>
      <c r="H24" s="212"/>
      <c r="I24" s="190"/>
      <c r="J24" s="1"/>
      <c r="K24" s="1"/>
      <c r="L24" s="1"/>
      <c r="M24" s="1"/>
      <c r="N24" s="209" t="n">
        <v>0</v>
      </c>
      <c r="O24" s="209" t="n">
        <f aca="false">SUM(O19:O22)</f>
        <v>0</v>
      </c>
      <c r="P24" s="209"/>
      <c r="Q24" s="1"/>
      <c r="R24" s="1"/>
      <c r="S24" s="165" t="n">
        <f aca="false">+S23+1</f>
        <v>37607</v>
      </c>
      <c r="T24" s="166"/>
      <c r="U24" s="166"/>
      <c r="V24" s="166"/>
      <c r="W24" s="166"/>
      <c r="X24" s="166"/>
      <c r="Y24" s="166"/>
      <c r="Z24" s="166"/>
      <c r="AA24" s="166"/>
      <c r="AB24" s="166"/>
      <c r="AC24" s="166"/>
      <c r="AD24" s="166"/>
      <c r="AE24" s="166"/>
      <c r="AF24" s="166"/>
      <c r="AG24" s="166"/>
      <c r="AH24" s="166"/>
      <c r="AI24" s="166"/>
      <c r="AJ24" s="166"/>
    </row>
    <row r="25" customFormat="false" ht="12.75" hidden="false" customHeight="true" outlineLevel="0" collapsed="false">
      <c r="A25" s="1"/>
      <c r="D25" s="70"/>
      <c r="E25" s="1"/>
      <c r="F25" s="194" t="s">
        <v>157</v>
      </c>
      <c r="G25" s="9"/>
      <c r="H25" s="9"/>
      <c r="I25" s="193" t="n">
        <v>0</v>
      </c>
      <c r="J25" s="1"/>
      <c r="K25" s="1"/>
      <c r="L25" s="1"/>
      <c r="M25" s="1"/>
      <c r="N25" s="213"/>
      <c r="O25" s="213"/>
      <c r="P25" s="213"/>
      <c r="Q25" s="1"/>
      <c r="R25" s="1"/>
      <c r="S25" s="165" t="n">
        <f aca="false">+S24+1</f>
        <v>37608</v>
      </c>
      <c r="T25" s="166"/>
      <c r="U25" s="166"/>
      <c r="V25" s="166"/>
      <c r="W25" s="166"/>
      <c r="X25" s="166"/>
      <c r="Y25" s="166"/>
      <c r="Z25" s="166"/>
      <c r="AA25" s="166"/>
      <c r="AB25" s="166"/>
      <c r="AC25" s="166"/>
      <c r="AD25" s="166"/>
      <c r="AE25" s="166"/>
      <c r="AF25" s="166"/>
      <c r="AG25" s="166"/>
      <c r="AH25" s="166"/>
      <c r="AI25" s="166"/>
      <c r="AJ25" s="166"/>
      <c r="AK25" s="70"/>
    </row>
    <row r="26" customFormat="false" ht="12.75" hidden="false" customHeight="true" outlineLevel="0" collapsed="false">
      <c r="E26" s="1"/>
      <c r="F26" s="194" t="s">
        <v>158</v>
      </c>
      <c r="G26" s="9"/>
      <c r="H26" s="9"/>
      <c r="I26" s="193" t="n">
        <v>0</v>
      </c>
      <c r="J26" s="1"/>
      <c r="K26" s="1"/>
      <c r="L26" s="1"/>
      <c r="M26" s="1"/>
      <c r="Q26" s="1"/>
      <c r="R26" s="9"/>
      <c r="S26" s="165" t="n">
        <f aca="false">+S25+1</f>
        <v>37609</v>
      </c>
      <c r="T26" s="166"/>
      <c r="U26" s="166"/>
      <c r="V26" s="166"/>
      <c r="W26" s="166"/>
      <c r="X26" s="166"/>
      <c r="Y26" s="166"/>
      <c r="Z26" s="166"/>
      <c r="AA26" s="166"/>
      <c r="AB26" s="166"/>
      <c r="AC26" s="166"/>
      <c r="AD26" s="166"/>
      <c r="AE26" s="166"/>
      <c r="AF26" s="166"/>
      <c r="AG26" s="166"/>
      <c r="AH26" s="166"/>
      <c r="AI26" s="166"/>
      <c r="AJ26" s="166"/>
      <c r="AK26" s="70"/>
    </row>
    <row r="27" customFormat="false" ht="12.75" hidden="false" customHeight="true" outlineLevel="0" collapsed="false">
      <c r="A27" s="148" t="s">
        <v>162</v>
      </c>
      <c r="D27" s="70"/>
      <c r="E27" s="1"/>
      <c r="F27" s="214" t="s">
        <v>159</v>
      </c>
      <c r="G27" s="9"/>
      <c r="H27" s="9"/>
      <c r="I27" s="193" t="n">
        <v>0</v>
      </c>
      <c r="J27" s="1"/>
      <c r="K27" s="1"/>
      <c r="L27" s="1"/>
      <c r="M27" s="1"/>
      <c r="N27" s="70"/>
      <c r="O27" s="70"/>
      <c r="P27" s="70"/>
      <c r="Q27" s="1"/>
      <c r="R27" s="9"/>
      <c r="S27" s="165" t="n">
        <f aca="false">+S26+1</f>
        <v>37610</v>
      </c>
      <c r="T27" s="166"/>
      <c r="U27" s="166"/>
      <c r="V27" s="166"/>
      <c r="W27" s="166"/>
      <c r="X27" s="166"/>
      <c r="Y27" s="166"/>
      <c r="Z27" s="166"/>
      <c r="AA27" s="166"/>
      <c r="AB27" s="166"/>
      <c r="AC27" s="166"/>
      <c r="AD27" s="166"/>
      <c r="AE27" s="166"/>
      <c r="AF27" s="166"/>
      <c r="AG27" s="166"/>
      <c r="AH27" s="166"/>
      <c r="AI27" s="166"/>
      <c r="AJ27" s="166"/>
      <c r="AK27" s="70"/>
    </row>
    <row r="28" customFormat="false" ht="12.75" hidden="false" customHeight="true" outlineLevel="0" collapsed="false">
      <c r="A28" s="49" t="s">
        <v>163</v>
      </c>
      <c r="D28" s="164" t="n">
        <f aca="false">N38</f>
        <v>-5382922.24</v>
      </c>
      <c r="E28" s="1"/>
      <c r="F28" s="194"/>
      <c r="G28" s="215"/>
      <c r="H28" s="9"/>
      <c r="I28" s="216"/>
      <c r="J28" s="1"/>
      <c r="K28" s="1"/>
      <c r="L28" s="1"/>
      <c r="M28" s="1"/>
      <c r="N28" s="164" t="n">
        <v>-5382922.24</v>
      </c>
      <c r="O28" s="164" t="n">
        <f aca="false">D38-P38</f>
        <v>-5382922.24</v>
      </c>
      <c r="P28" s="164"/>
      <c r="Q28" s="1"/>
      <c r="R28" s="70"/>
      <c r="S28" s="165" t="n">
        <f aca="false">+S27+1</f>
        <v>37611</v>
      </c>
      <c r="T28" s="166"/>
      <c r="U28" s="166"/>
      <c r="V28" s="166"/>
      <c r="W28" s="166"/>
      <c r="X28" s="166"/>
      <c r="Y28" s="166"/>
      <c r="Z28" s="166"/>
      <c r="AA28" s="166"/>
      <c r="AB28" s="166"/>
      <c r="AC28" s="166"/>
      <c r="AD28" s="166"/>
      <c r="AE28" s="166"/>
      <c r="AF28" s="166"/>
      <c r="AG28" s="166"/>
      <c r="AH28" s="166"/>
      <c r="AI28" s="166"/>
      <c r="AJ28" s="166"/>
      <c r="AK28" s="70"/>
    </row>
    <row r="29" customFormat="false" ht="12.75" hidden="false" customHeight="true" outlineLevel="0" collapsed="false">
      <c r="A29" s="49" t="s">
        <v>164</v>
      </c>
      <c r="D29" s="167" t="n">
        <f aca="false">E173+G173+C178+C179</f>
        <v>0</v>
      </c>
      <c r="E29" s="1"/>
      <c r="F29" s="217" t="s">
        <v>165</v>
      </c>
      <c r="G29" s="218"/>
      <c r="H29" s="219"/>
      <c r="I29" s="220" t="n">
        <f aca="false">I23-I27</f>
        <v>0</v>
      </c>
      <c r="J29" s="70"/>
      <c r="K29" s="1"/>
      <c r="L29" s="1"/>
      <c r="M29" s="1"/>
      <c r="N29" s="167" t="n">
        <v>0</v>
      </c>
      <c r="O29" s="221"/>
      <c r="P29" s="167"/>
      <c r="Q29" s="1"/>
      <c r="R29" s="9"/>
      <c r="S29" s="165" t="n">
        <f aca="false">+S28+1</f>
        <v>37612</v>
      </c>
      <c r="T29" s="166"/>
      <c r="U29" s="166"/>
      <c r="V29" s="166"/>
      <c r="W29" s="166"/>
      <c r="X29" s="166"/>
      <c r="Y29" s="166"/>
      <c r="Z29" s="166"/>
      <c r="AA29" s="166"/>
      <c r="AB29" s="166"/>
      <c r="AC29" s="166"/>
      <c r="AD29" s="166"/>
      <c r="AE29" s="166"/>
      <c r="AF29" s="166"/>
      <c r="AG29" s="166"/>
      <c r="AH29" s="166"/>
      <c r="AI29" s="166"/>
      <c r="AJ29" s="166"/>
      <c r="AK29" s="70"/>
    </row>
    <row r="30" customFormat="false" ht="12.75" hidden="false" customHeight="true" outlineLevel="0" collapsed="false">
      <c r="A30" s="1" t="s">
        <v>166</v>
      </c>
      <c r="D30" s="167" t="n">
        <f aca="false">C173</f>
        <v>0</v>
      </c>
      <c r="E30" s="1"/>
      <c r="F30" s="1"/>
      <c r="G30" s="1"/>
      <c r="H30" s="1"/>
      <c r="I30" s="1"/>
      <c r="J30" s="70"/>
      <c r="K30" s="1"/>
      <c r="L30" s="1"/>
      <c r="M30" s="1"/>
      <c r="N30" s="167" t="n">
        <v>0</v>
      </c>
      <c r="O30" s="221"/>
      <c r="P30" s="167"/>
      <c r="Q30" s="1"/>
      <c r="R30" s="9"/>
      <c r="S30" s="165" t="n">
        <f aca="false">+S29+1</f>
        <v>37613</v>
      </c>
      <c r="T30" s="166"/>
      <c r="U30" s="166"/>
      <c r="V30" s="166"/>
      <c r="W30" s="166"/>
      <c r="X30" s="166"/>
      <c r="Y30" s="166"/>
      <c r="Z30" s="166"/>
      <c r="AA30" s="166"/>
      <c r="AB30" s="166"/>
      <c r="AC30" s="166"/>
      <c r="AD30" s="166"/>
      <c r="AE30" s="166"/>
      <c r="AF30" s="166"/>
      <c r="AG30" s="166"/>
      <c r="AH30" s="166"/>
      <c r="AI30" s="166"/>
      <c r="AJ30" s="166"/>
      <c r="AK30" s="70"/>
    </row>
    <row r="31" customFormat="false" ht="12.75" hidden="false" customHeight="true" outlineLevel="0" collapsed="false">
      <c r="A31" s="222" t="s">
        <v>167</v>
      </c>
      <c r="B31" s="223"/>
      <c r="C31" s="223"/>
      <c r="D31" s="224" t="n">
        <f aca="false">D173</f>
        <v>0</v>
      </c>
      <c r="E31" s="1"/>
      <c r="F31" s="1"/>
      <c r="G31" s="1"/>
      <c r="H31" s="1"/>
      <c r="I31" s="1"/>
      <c r="J31" s="70"/>
      <c r="K31" s="1"/>
      <c r="L31" s="1"/>
      <c r="M31" s="1"/>
      <c r="N31" s="167" t="n">
        <v>0</v>
      </c>
      <c r="O31" s="221"/>
      <c r="P31" s="167"/>
      <c r="Q31" s="1"/>
      <c r="R31" s="70"/>
      <c r="S31" s="165" t="n">
        <f aca="false">+S30+1</f>
        <v>37614</v>
      </c>
      <c r="T31" s="166"/>
      <c r="U31" s="166"/>
      <c r="V31" s="166"/>
      <c r="W31" s="166"/>
      <c r="X31" s="166"/>
      <c r="Y31" s="166"/>
      <c r="Z31" s="166"/>
      <c r="AA31" s="166"/>
      <c r="AB31" s="166"/>
      <c r="AC31" s="166"/>
      <c r="AD31" s="166"/>
      <c r="AE31" s="166"/>
      <c r="AF31" s="166"/>
      <c r="AG31" s="166"/>
      <c r="AH31" s="166"/>
      <c r="AI31" s="166"/>
      <c r="AJ31" s="166"/>
      <c r="AK31" s="70"/>
    </row>
    <row r="32" customFormat="false" ht="12.75" hidden="false" customHeight="true" outlineLevel="0" collapsed="false">
      <c r="A32" s="222" t="s">
        <v>168</v>
      </c>
      <c r="B32" s="223"/>
      <c r="C32" s="223"/>
      <c r="D32" s="224" t="n">
        <f aca="false">F173</f>
        <v>0</v>
      </c>
      <c r="E32" s="1"/>
      <c r="F32" s="140"/>
      <c r="G32" s="225"/>
      <c r="H32" s="225"/>
      <c r="I32" s="225"/>
      <c r="J32" s="225"/>
      <c r="K32" s="225"/>
      <c r="L32" s="226"/>
      <c r="M32" s="1"/>
      <c r="N32" s="167" t="n">
        <v>0</v>
      </c>
      <c r="O32" s="221"/>
      <c r="P32" s="167"/>
      <c r="Q32" s="1"/>
      <c r="R32" s="70"/>
      <c r="S32" s="165" t="n">
        <f aca="false">+S31+1</f>
        <v>37615</v>
      </c>
      <c r="T32" s="166"/>
      <c r="U32" s="166"/>
      <c r="V32" s="166"/>
      <c r="W32" s="166"/>
      <c r="X32" s="166"/>
      <c r="Y32" s="166"/>
      <c r="Z32" s="166"/>
      <c r="AA32" s="166"/>
      <c r="AB32" s="166"/>
      <c r="AC32" s="166"/>
      <c r="AD32" s="166"/>
      <c r="AE32" s="166"/>
      <c r="AF32" s="166"/>
      <c r="AG32" s="166"/>
      <c r="AH32" s="166"/>
      <c r="AI32" s="166"/>
      <c r="AJ32" s="166"/>
      <c r="AK32" s="70"/>
    </row>
    <row r="33" customFormat="false" ht="12.75" hidden="false" customHeight="true" outlineLevel="0" collapsed="false">
      <c r="A33" s="49" t="s">
        <v>169</v>
      </c>
      <c r="D33" s="167" t="n">
        <v>0</v>
      </c>
      <c r="E33" s="1"/>
      <c r="F33" s="227"/>
      <c r="G33" s="70"/>
      <c r="H33" s="70"/>
      <c r="I33" s="70"/>
      <c r="J33" s="23" t="s">
        <v>170</v>
      </c>
      <c r="K33" s="70"/>
      <c r="L33" s="228" t="s">
        <v>115</v>
      </c>
      <c r="M33" s="1"/>
      <c r="N33" s="167" t="n">
        <v>0</v>
      </c>
      <c r="O33" s="221"/>
      <c r="P33" s="167"/>
      <c r="Q33" s="1"/>
      <c r="R33" s="70"/>
      <c r="S33" s="165" t="n">
        <f aca="false">+S32+1</f>
        <v>37616</v>
      </c>
      <c r="T33" s="166"/>
      <c r="U33" s="166"/>
      <c r="V33" s="166"/>
      <c r="W33" s="166"/>
      <c r="X33" s="166"/>
      <c r="Y33" s="166"/>
      <c r="Z33" s="166"/>
      <c r="AA33" s="166"/>
      <c r="AB33" s="166"/>
      <c r="AC33" s="166"/>
      <c r="AD33" s="166"/>
      <c r="AE33" s="166"/>
      <c r="AF33" s="166"/>
      <c r="AG33" s="166"/>
      <c r="AH33" s="166"/>
      <c r="AI33" s="166"/>
      <c r="AJ33" s="166"/>
      <c r="AK33" s="70"/>
    </row>
    <row r="34" customFormat="false" ht="12.75" hidden="false" customHeight="true" outlineLevel="0" collapsed="false">
      <c r="A34" s="49" t="s">
        <v>171</v>
      </c>
      <c r="D34" s="177" t="n">
        <v>0</v>
      </c>
      <c r="E34" s="1"/>
      <c r="F34" s="229" t="s">
        <v>172</v>
      </c>
      <c r="G34" s="229"/>
      <c r="H34" s="230" t="s">
        <v>82</v>
      </c>
      <c r="I34" s="230" t="s">
        <v>80</v>
      </c>
      <c r="J34" s="231" t="s">
        <v>173</v>
      </c>
      <c r="K34" s="232" t="s">
        <v>81</v>
      </c>
      <c r="L34" s="233" t="s">
        <v>131</v>
      </c>
      <c r="M34" s="1"/>
      <c r="N34" s="167" t="n">
        <v>0</v>
      </c>
      <c r="O34" s="221"/>
      <c r="P34" s="167"/>
      <c r="Q34" s="1"/>
      <c r="R34" s="70"/>
      <c r="S34" s="165" t="n">
        <f aca="false">+S33+1</f>
        <v>37617</v>
      </c>
      <c r="T34" s="166"/>
      <c r="U34" s="166"/>
      <c r="V34" s="166"/>
      <c r="W34" s="166"/>
      <c r="X34" s="166"/>
      <c r="Y34" s="166"/>
      <c r="Z34" s="166"/>
      <c r="AA34" s="166"/>
      <c r="AB34" s="166"/>
      <c r="AC34" s="166"/>
      <c r="AD34" s="166"/>
      <c r="AE34" s="166"/>
      <c r="AF34" s="166"/>
      <c r="AG34" s="166"/>
      <c r="AH34" s="166"/>
      <c r="AI34" s="166"/>
      <c r="AJ34" s="166"/>
    </row>
    <row r="35" customFormat="false" ht="12.75" hidden="false" customHeight="true" outlineLevel="0" collapsed="false">
      <c r="A35" s="49" t="s">
        <v>174</v>
      </c>
      <c r="D35" s="177" t="n">
        <f aca="false">C127</f>
        <v>0</v>
      </c>
      <c r="E35" s="1"/>
      <c r="F35" s="227"/>
      <c r="G35" s="70"/>
      <c r="H35" s="234"/>
      <c r="I35" s="234"/>
      <c r="J35" s="234"/>
      <c r="K35" s="234"/>
      <c r="L35" s="235"/>
      <c r="M35" s="1"/>
      <c r="N35" s="167" t="n">
        <v>0</v>
      </c>
      <c r="O35" s="221"/>
      <c r="P35" s="167"/>
      <c r="Q35" s="1"/>
      <c r="R35" s="70"/>
      <c r="S35" s="165" t="n">
        <f aca="false">+S34+1</f>
        <v>37618</v>
      </c>
      <c r="T35" s="166"/>
      <c r="U35" s="166"/>
      <c r="V35" s="166"/>
      <c r="W35" s="166"/>
      <c r="X35" s="166"/>
      <c r="Y35" s="166"/>
      <c r="Z35" s="166"/>
      <c r="AA35" s="166"/>
      <c r="AB35" s="166"/>
      <c r="AC35" s="166"/>
      <c r="AD35" s="166"/>
      <c r="AE35" s="166"/>
      <c r="AF35" s="166"/>
      <c r="AG35" s="166"/>
      <c r="AH35" s="166"/>
      <c r="AI35" s="166"/>
      <c r="AJ35" s="166"/>
    </row>
    <row r="36" customFormat="false" ht="12.75" hidden="false" customHeight="true" outlineLevel="0" collapsed="false">
      <c r="A36" s="49" t="s">
        <v>175</v>
      </c>
      <c r="D36" s="177" t="n">
        <f aca="false">H173</f>
        <v>0</v>
      </c>
      <c r="E36" s="1"/>
      <c r="F36" s="227" t="s">
        <v>176</v>
      </c>
      <c r="G36" s="70"/>
      <c r="H36" s="234"/>
      <c r="I36" s="234"/>
      <c r="J36" s="234" t="n">
        <f aca="false">N50</f>
        <v>0</v>
      </c>
      <c r="K36" s="234" t="n">
        <f aca="false">N38</f>
        <v>-5382922.24</v>
      </c>
      <c r="L36" s="235"/>
      <c r="M36" s="1"/>
      <c r="N36" s="167" t="n">
        <v>0</v>
      </c>
      <c r="O36" s="221"/>
      <c r="P36" s="167"/>
      <c r="Q36" s="1"/>
      <c r="R36" s="70"/>
      <c r="S36" s="165" t="n">
        <f aca="false">+S35+1</f>
        <v>37619</v>
      </c>
      <c r="T36" s="166"/>
      <c r="U36" s="166"/>
      <c r="V36" s="166"/>
      <c r="W36" s="166"/>
      <c r="X36" s="166"/>
      <c r="Y36" s="166"/>
      <c r="Z36" s="166"/>
      <c r="AA36" s="166"/>
      <c r="AB36" s="166"/>
      <c r="AC36" s="166"/>
      <c r="AD36" s="166"/>
      <c r="AE36" s="166"/>
      <c r="AF36" s="166"/>
      <c r="AG36" s="166"/>
      <c r="AH36" s="166"/>
      <c r="AI36" s="166"/>
      <c r="AJ36" s="166"/>
    </row>
    <row r="37" customFormat="false" ht="12.75" hidden="false" customHeight="true" outlineLevel="0" collapsed="false">
      <c r="A37" s="49" t="s">
        <v>177</v>
      </c>
      <c r="D37" s="177" t="n">
        <f aca="false">SUM(E87+E88)*-1</f>
        <v>-0</v>
      </c>
      <c r="E37" s="1"/>
      <c r="F37" s="227" t="s">
        <v>178</v>
      </c>
      <c r="G37" s="70"/>
      <c r="H37" s="236" t="n">
        <f aca="false">N16</f>
        <v>0</v>
      </c>
      <c r="I37" s="236"/>
      <c r="J37" s="234"/>
      <c r="K37" s="234"/>
      <c r="L37" s="235"/>
      <c r="M37" s="1"/>
      <c r="N37" s="167" t="n">
        <v>0</v>
      </c>
      <c r="O37" s="221"/>
      <c r="P37" s="167"/>
      <c r="Q37" s="1"/>
      <c r="R37" s="70"/>
      <c r="S37" s="165" t="n">
        <f aca="false">+S36+1</f>
        <v>37620</v>
      </c>
      <c r="T37" s="166"/>
      <c r="U37" s="166"/>
      <c r="V37" s="166"/>
      <c r="W37" s="166"/>
      <c r="X37" s="166"/>
      <c r="Y37" s="166"/>
      <c r="Z37" s="166"/>
      <c r="AA37" s="166"/>
      <c r="AB37" s="166"/>
      <c r="AC37" s="166"/>
      <c r="AD37" s="166"/>
      <c r="AE37" s="166"/>
      <c r="AF37" s="166"/>
      <c r="AG37" s="166"/>
      <c r="AH37" s="166"/>
      <c r="AI37" s="166"/>
      <c r="AJ37" s="166"/>
    </row>
    <row r="38" customFormat="false" ht="12.75" hidden="false" customHeight="true" outlineLevel="0" collapsed="false">
      <c r="A38" s="155" t="s">
        <v>179</v>
      </c>
      <c r="D38" s="182" t="n">
        <f aca="false">SUM(D28:D37)</f>
        <v>-5382922.24</v>
      </c>
      <c r="E38" s="1"/>
      <c r="F38" s="227" t="s">
        <v>180</v>
      </c>
      <c r="G38" s="70"/>
      <c r="H38" s="236" t="n">
        <f aca="false">N24</f>
        <v>0</v>
      </c>
      <c r="I38" s="236" t="n">
        <f aca="false">H38</f>
        <v>0</v>
      </c>
      <c r="J38" s="234"/>
      <c r="K38" s="234"/>
      <c r="L38" s="235"/>
      <c r="M38" s="1"/>
      <c r="N38" s="182" t="n">
        <v>-5382922.24</v>
      </c>
      <c r="O38" s="182" t="n">
        <f aca="false">SUM(O28:O36)</f>
        <v>-5382922.24</v>
      </c>
      <c r="P38" s="182"/>
      <c r="Q38" s="1"/>
      <c r="R38" s="70"/>
      <c r="S38" s="237" t="n">
        <f aca="false">+S37+1</f>
        <v>37621</v>
      </c>
      <c r="T38" s="238"/>
      <c r="U38" s="238"/>
      <c r="V38" s="238"/>
      <c r="W38" s="238"/>
      <c r="X38" s="238"/>
      <c r="Y38" s="238"/>
      <c r="Z38" s="238"/>
      <c r="AA38" s="238"/>
      <c r="AB38" s="238"/>
      <c r="AC38" s="238"/>
      <c r="AD38" s="238"/>
      <c r="AE38" s="238"/>
      <c r="AF38" s="238"/>
      <c r="AG38" s="238"/>
      <c r="AH38" s="238"/>
      <c r="AI38" s="238"/>
      <c r="AJ38" s="238"/>
    </row>
    <row r="39" customFormat="false" ht="12.75" hidden="false" customHeight="true" outlineLevel="0" collapsed="false">
      <c r="A39" s="1"/>
      <c r="D39" s="1"/>
      <c r="F39" s="227" t="s">
        <v>181</v>
      </c>
      <c r="G39" s="70"/>
      <c r="H39" s="236" t="n">
        <f aca="false">D28</f>
        <v>-5382922.24</v>
      </c>
      <c r="I39" s="236"/>
      <c r="J39" s="234"/>
      <c r="K39" s="234"/>
      <c r="L39" s="235"/>
      <c r="M39" s="1"/>
      <c r="N39" s="1"/>
      <c r="O39" s="1"/>
      <c r="P39" s="1"/>
      <c r="Q39" s="1"/>
      <c r="R39" s="70"/>
      <c r="S39" s="70"/>
      <c r="U39" s="213"/>
      <c r="V39" s="213"/>
      <c r="W39" s="213"/>
      <c r="X39" s="213"/>
      <c r="Y39" s="213"/>
      <c r="Z39" s="213"/>
      <c r="AA39" s="213"/>
      <c r="AB39" s="213"/>
      <c r="AC39" s="213"/>
    </row>
    <row r="40" customFormat="false" ht="12.75" hidden="false" customHeight="true" outlineLevel="0" collapsed="false">
      <c r="A40" s="148" t="s">
        <v>182</v>
      </c>
      <c r="D40" s="182" t="n">
        <f aca="false">+D38+D24+D16</f>
        <v>-5382922.24</v>
      </c>
      <c r="E40" s="1"/>
      <c r="F40" s="187"/>
      <c r="G40" s="70"/>
      <c r="H40" s="239"/>
      <c r="I40" s="236"/>
      <c r="J40" s="234"/>
      <c r="K40" s="234"/>
      <c r="L40" s="235"/>
      <c r="M40" s="1"/>
      <c r="N40" s="182" t="n">
        <v>-5382922.24</v>
      </c>
      <c r="O40" s="182" t="n">
        <f aca="false">+O38+O24+O16</f>
        <v>-5382922.24</v>
      </c>
      <c r="P40" s="182"/>
      <c r="Q40" s="1"/>
      <c r="R40" s="70"/>
      <c r="S40" s="1"/>
      <c r="T40" s="1"/>
      <c r="U40" s="1"/>
    </row>
    <row r="41" customFormat="false" ht="12.75" hidden="false" customHeight="true" outlineLevel="0" collapsed="false">
      <c r="A41" s="1"/>
      <c r="C41" s="4"/>
      <c r="D41" s="1"/>
      <c r="E41" s="1"/>
      <c r="F41" s="227" t="s">
        <v>183</v>
      </c>
      <c r="G41" s="9"/>
      <c r="H41" s="236" t="n">
        <f aca="false">E117</f>
        <v>0</v>
      </c>
      <c r="I41" s="236" t="n">
        <f aca="false">E108</f>
        <v>0</v>
      </c>
      <c r="J41" s="234" t="n">
        <f aca="false">E71+E72+E73</f>
        <v>0</v>
      </c>
      <c r="K41" s="234" t="n">
        <f aca="false">SUM(D29:D37)</f>
        <v>0</v>
      </c>
      <c r="L41" s="235" t="n">
        <f aca="false">SUM(E29:E37)</f>
        <v>0</v>
      </c>
      <c r="M41" s="1"/>
      <c r="N41" s="1"/>
      <c r="O41" s="1"/>
      <c r="P41" s="1"/>
      <c r="Q41" s="1"/>
      <c r="R41" s="70"/>
      <c r="S41" s="1"/>
      <c r="T41" s="1"/>
      <c r="U41" s="1"/>
      <c r="AN41" s="1"/>
      <c r="AO41" s="1"/>
      <c r="AP41" s="1"/>
      <c r="AQ41" s="1"/>
      <c r="AR41" s="1"/>
      <c r="AS41" s="1"/>
    </row>
    <row r="42" customFormat="false" ht="12.75" hidden="false" customHeight="true" outlineLevel="0" collapsed="false">
      <c r="A42" s="127"/>
      <c r="C42" s="4"/>
      <c r="E42" s="1"/>
      <c r="F42" s="227" t="s">
        <v>178</v>
      </c>
      <c r="G42" s="70"/>
      <c r="H42" s="239"/>
      <c r="I42" s="239"/>
      <c r="J42" s="239"/>
      <c r="K42" s="240"/>
      <c r="L42" s="241"/>
      <c r="M42" s="1"/>
      <c r="N42" s="1"/>
      <c r="O42" s="1"/>
      <c r="P42" s="1"/>
      <c r="Q42" s="70"/>
      <c r="R42" s="70"/>
      <c r="S42" s="1"/>
      <c r="T42" s="1"/>
      <c r="U42" s="1"/>
      <c r="AN42" s="1"/>
      <c r="AO42" s="1"/>
      <c r="AP42" s="1"/>
      <c r="AQ42" s="1"/>
      <c r="AR42" s="1"/>
      <c r="AS42" s="1"/>
    </row>
    <row r="43" customFormat="false" ht="12.75" hidden="false" customHeight="true" outlineLevel="0" collapsed="false">
      <c r="A43" s="148" t="s">
        <v>184</v>
      </c>
      <c r="C43" s="4"/>
      <c r="D43" s="70"/>
      <c r="E43" s="9"/>
      <c r="F43" s="227" t="s">
        <v>180</v>
      </c>
      <c r="G43" s="70"/>
      <c r="H43" s="236"/>
      <c r="I43" s="236"/>
      <c r="J43" s="234"/>
      <c r="K43" s="234"/>
      <c r="L43" s="235" t="n">
        <f aca="false">+H138</f>
        <v>36833354.36</v>
      </c>
      <c r="M43" s="1"/>
      <c r="N43" s="1"/>
      <c r="O43" s="1"/>
      <c r="P43" s="1"/>
      <c r="Q43" s="70"/>
      <c r="R43" s="70"/>
      <c r="S43" s="1"/>
      <c r="T43" s="1"/>
      <c r="U43" s="1"/>
      <c r="AN43" s="1"/>
      <c r="AO43" s="1"/>
      <c r="AP43" s="1"/>
      <c r="AQ43" s="1"/>
      <c r="AR43" s="1"/>
      <c r="AS43" s="1"/>
    </row>
    <row r="44" customFormat="false" ht="12.75" hidden="false" customHeight="true" outlineLevel="0" collapsed="false">
      <c r="A44" s="242" t="s">
        <v>185</v>
      </c>
      <c r="C44" s="4"/>
      <c r="D44" s="243" t="n">
        <f aca="false">N50</f>
        <v>0</v>
      </c>
      <c r="E44" s="9"/>
      <c r="F44" s="227" t="s">
        <v>186</v>
      </c>
      <c r="G44" s="70"/>
      <c r="H44" s="236"/>
      <c r="I44" s="236"/>
      <c r="J44" s="234"/>
      <c r="K44" s="240"/>
      <c r="L44" s="241"/>
      <c r="M44" s="1"/>
      <c r="N44" s="244" t="n">
        <v>0</v>
      </c>
      <c r="O44" s="244" t="n">
        <f aca="false">D50-P50</f>
        <v>0</v>
      </c>
      <c r="P44" s="243" t="n">
        <v>0</v>
      </c>
      <c r="Q44" s="70"/>
      <c r="R44" s="70"/>
      <c r="S44" s="1"/>
      <c r="T44" s="1"/>
      <c r="U44" s="1"/>
      <c r="AN44" s="1"/>
      <c r="AO44" s="1"/>
      <c r="AP44" s="1"/>
      <c r="AQ44" s="1"/>
      <c r="AR44" s="1"/>
      <c r="AS44" s="1"/>
    </row>
    <row r="45" customFormat="false" ht="12.75" hidden="false" customHeight="true" outlineLevel="0" collapsed="false">
      <c r="A45" s="245" t="s">
        <v>187</v>
      </c>
      <c r="C45" s="4"/>
      <c r="D45" s="177" t="n">
        <v>0</v>
      </c>
      <c r="E45" s="9"/>
      <c r="F45" s="227" t="s">
        <v>142</v>
      </c>
      <c r="G45" s="9"/>
      <c r="H45" s="236" t="n">
        <f aca="false">SUM(H37:H41)</f>
        <v>-5382922.24</v>
      </c>
      <c r="I45" s="236" t="n">
        <f aca="false">SUM(I37:I41)</f>
        <v>0</v>
      </c>
      <c r="J45" s="236" t="n">
        <f aca="false">SUM(J35:J41)</f>
        <v>0</v>
      </c>
      <c r="K45" s="234" t="n">
        <f aca="false">K36+K41</f>
        <v>-5382922.24</v>
      </c>
      <c r="L45" s="235" t="n">
        <f aca="false">+F275</f>
        <v>0</v>
      </c>
      <c r="M45" s="1"/>
      <c r="N45" s="246" t="n">
        <v>0</v>
      </c>
      <c r="O45" s="246"/>
      <c r="P45" s="177" t="n">
        <v>0</v>
      </c>
      <c r="Q45" s="70"/>
      <c r="R45" s="70"/>
      <c r="S45" s="1"/>
      <c r="T45" s="1"/>
      <c r="U45" s="1"/>
      <c r="AN45" s="1"/>
      <c r="AO45" s="1"/>
      <c r="AP45" s="1"/>
      <c r="AQ45" s="1"/>
      <c r="AR45" s="1"/>
      <c r="AS45" s="1"/>
    </row>
    <row r="46" customFormat="false" ht="12.75" hidden="false" customHeight="true" outlineLevel="0" collapsed="false">
      <c r="A46" s="245" t="s">
        <v>188</v>
      </c>
      <c r="C46" s="4"/>
      <c r="D46" s="177" t="n">
        <f aca="false">E71</f>
        <v>0</v>
      </c>
      <c r="E46" s="1"/>
      <c r="F46" s="187"/>
      <c r="G46" s="9"/>
      <c r="H46" s="240"/>
      <c r="I46" s="240"/>
      <c r="J46" s="234"/>
      <c r="K46" s="240"/>
      <c r="L46" s="241"/>
      <c r="M46" s="1"/>
      <c r="N46" s="246" t="n">
        <v>0</v>
      </c>
      <c r="O46" s="246"/>
      <c r="P46" s="177" t="n">
        <v>0</v>
      </c>
      <c r="Q46" s="70"/>
      <c r="R46" s="70"/>
      <c r="S46" s="1"/>
      <c r="T46" s="1"/>
      <c r="U46" s="1"/>
      <c r="AN46" s="1"/>
      <c r="AO46" s="1"/>
      <c r="AP46" s="1"/>
      <c r="AQ46" s="1"/>
      <c r="AR46" s="1"/>
      <c r="AS46" s="1"/>
    </row>
    <row r="47" customFormat="false" ht="12.75" hidden="false" customHeight="true" outlineLevel="0" collapsed="false">
      <c r="A47" s="245" t="s">
        <v>189</v>
      </c>
      <c r="C47" s="4"/>
      <c r="D47" s="177" t="n">
        <f aca="false">E72</f>
        <v>0</v>
      </c>
      <c r="E47" s="1"/>
      <c r="F47" s="227"/>
      <c r="G47" s="247" t="s">
        <v>83</v>
      </c>
      <c r="H47" s="248" t="n">
        <f aca="false">H45-D40</f>
        <v>0</v>
      </c>
      <c r="I47" s="248" t="n">
        <f aca="false">+I45-D24</f>
        <v>0</v>
      </c>
      <c r="J47" s="248" t="n">
        <f aca="false">+J45-D50</f>
        <v>0</v>
      </c>
      <c r="K47" s="249" t="n">
        <f aca="false">+K45-D38</f>
        <v>0</v>
      </c>
      <c r="L47" s="250" t="n">
        <f aca="false">+L43-L45</f>
        <v>36833354.36</v>
      </c>
      <c r="M47" s="1"/>
      <c r="N47" s="246" t="n">
        <v>0</v>
      </c>
      <c r="O47" s="246"/>
      <c r="P47" s="177" t="n">
        <v>0</v>
      </c>
      <c r="Q47" s="70"/>
      <c r="R47" s="70"/>
      <c r="AN47" s="1"/>
      <c r="AO47" s="1"/>
      <c r="AP47" s="1"/>
      <c r="AQ47" s="1"/>
      <c r="AR47" s="1"/>
      <c r="AS47" s="1"/>
    </row>
    <row r="48" customFormat="false" ht="12.75" hidden="false" customHeight="true" outlineLevel="0" collapsed="false">
      <c r="A48" s="245" t="s">
        <v>190</v>
      </c>
      <c r="C48" s="4"/>
      <c r="D48" s="177" t="n">
        <f aca="false">E73</f>
        <v>0</v>
      </c>
      <c r="E48" s="1"/>
      <c r="F48" s="251"/>
      <c r="G48" s="252"/>
      <c r="H48" s="253"/>
      <c r="I48" s="253"/>
      <c r="J48" s="254"/>
      <c r="K48" s="255"/>
      <c r="L48" s="256"/>
      <c r="M48" s="1"/>
      <c r="N48" s="246" t="n">
        <v>0</v>
      </c>
      <c r="O48" s="246"/>
      <c r="P48" s="177" t="n">
        <v>0</v>
      </c>
      <c r="Q48" s="70"/>
      <c r="R48" s="70"/>
      <c r="AN48" s="1"/>
      <c r="AO48" s="1"/>
      <c r="AP48" s="1"/>
      <c r="AQ48" s="1"/>
      <c r="AR48" s="1"/>
      <c r="AS48" s="1"/>
    </row>
    <row r="49" customFormat="false" ht="12.75" hidden="true" customHeight="true" outlineLevel="0" collapsed="false">
      <c r="A49" s="245" t="s">
        <v>191</v>
      </c>
      <c r="C49" s="4"/>
      <c r="D49" s="177" t="n">
        <v>0</v>
      </c>
      <c r="E49" s="1"/>
      <c r="F49" s="1"/>
      <c r="G49" s="1"/>
      <c r="H49" s="1"/>
      <c r="I49" s="1"/>
      <c r="J49" s="213"/>
      <c r="K49" s="1"/>
      <c r="L49" s="1"/>
      <c r="M49" s="1"/>
      <c r="N49" s="177" t="n">
        <v>0</v>
      </c>
      <c r="O49" s="177" t="n">
        <v>0</v>
      </c>
      <c r="P49" s="204" t="n">
        <v>0</v>
      </c>
      <c r="Q49" s="70"/>
      <c r="R49" s="70"/>
      <c r="AN49" s="1"/>
      <c r="AO49" s="1"/>
      <c r="AP49" s="1"/>
      <c r="AQ49" s="1"/>
      <c r="AR49" s="1"/>
      <c r="AS49" s="1"/>
    </row>
    <row r="50" customFormat="false" ht="12.75" hidden="false" customHeight="true" outlineLevel="0" collapsed="false">
      <c r="A50" s="245" t="s">
        <v>192</v>
      </c>
      <c r="C50" s="4"/>
      <c r="D50" s="257" t="n">
        <f aca="false">SUM(D44:D48)</f>
        <v>0</v>
      </c>
      <c r="E50" s="1"/>
      <c r="F50" s="1"/>
      <c r="G50" s="1"/>
      <c r="H50" s="1"/>
      <c r="I50" s="1"/>
      <c r="J50" s="213"/>
      <c r="K50" s="1"/>
      <c r="L50" s="1"/>
      <c r="M50" s="1"/>
      <c r="N50" s="257" t="n">
        <v>0</v>
      </c>
      <c r="O50" s="257" t="n">
        <f aca="false">SUM(O44:O48)</f>
        <v>0</v>
      </c>
      <c r="P50" s="257" t="n">
        <v>0</v>
      </c>
      <c r="Q50" s="70"/>
      <c r="R50" s="70"/>
      <c r="V50" s="258" t="n">
        <f aca="false">Y55+AA55</f>
        <v>0</v>
      </c>
      <c r="AN50" s="1"/>
      <c r="AO50" s="1"/>
      <c r="AP50" s="1"/>
      <c r="AQ50" s="1"/>
      <c r="AR50" s="1"/>
      <c r="AS50" s="1"/>
    </row>
    <row r="51" customFormat="false" ht="12.75" hidden="false" customHeight="true" outlineLevel="0" collapsed="false">
      <c r="A51" s="127"/>
      <c r="C51" s="4"/>
      <c r="D51" s="1"/>
      <c r="E51" s="213"/>
      <c r="F51" s="1"/>
      <c r="G51" s="155"/>
      <c r="H51" s="213"/>
      <c r="I51" s="1"/>
      <c r="J51" s="213"/>
      <c r="K51" s="1"/>
      <c r="L51" s="1"/>
      <c r="M51" s="1"/>
      <c r="N51" s="1"/>
      <c r="O51" s="1"/>
      <c r="P51" s="1"/>
      <c r="Q51" s="70"/>
      <c r="R51" s="70"/>
      <c r="V51" s="258" t="n">
        <f aca="false">W55</f>
        <v>0</v>
      </c>
      <c r="AN51" s="1"/>
      <c r="AO51" s="1"/>
      <c r="AP51" s="1"/>
      <c r="AQ51" s="1"/>
      <c r="AR51" s="1"/>
      <c r="AS51" s="1"/>
    </row>
    <row r="52" customFormat="false" ht="12.75" hidden="false" customHeight="true" outlineLevel="0" collapsed="false">
      <c r="A52" s="1"/>
      <c r="B52" s="1"/>
      <c r="C52" s="1"/>
      <c r="D52" s="1"/>
      <c r="G52" s="1"/>
      <c r="H52" s="1"/>
      <c r="I52" s="1"/>
      <c r="J52" s="213"/>
      <c r="K52" s="1"/>
      <c r="L52" s="1"/>
      <c r="M52" s="1"/>
      <c r="N52" s="1"/>
      <c r="O52" s="1"/>
      <c r="P52" s="1"/>
      <c r="Q52" s="70"/>
      <c r="R52" s="70"/>
      <c r="AN52" s="1"/>
      <c r="AO52" s="1"/>
      <c r="AP52" s="1"/>
      <c r="AQ52" s="1"/>
      <c r="AR52" s="1"/>
      <c r="AS52" s="1"/>
    </row>
    <row r="53" customFormat="false" ht="12.75" hidden="false" customHeight="true" outlineLevel="0" collapsed="false">
      <c r="A53" s="148" t="s">
        <v>193</v>
      </c>
      <c r="C53" s="4"/>
      <c r="D53" s="209" t="n">
        <v>0</v>
      </c>
      <c r="E53" s="1"/>
      <c r="F53" s="1"/>
      <c r="G53" s="1"/>
      <c r="H53" s="1"/>
      <c r="I53" s="1"/>
      <c r="J53" s="70"/>
      <c r="K53" s="1"/>
      <c r="L53" s="1"/>
      <c r="M53" s="1"/>
      <c r="N53" s="1"/>
      <c r="O53" s="1"/>
      <c r="P53" s="1"/>
      <c r="Q53" s="70"/>
      <c r="R53" s="70"/>
      <c r="AJ53" s="1"/>
      <c r="AK53" s="1"/>
      <c r="AN53" s="1"/>
      <c r="AO53" s="1"/>
      <c r="AP53" s="1"/>
      <c r="AQ53" s="1"/>
      <c r="AR53" s="1"/>
      <c r="AS53" s="1"/>
    </row>
    <row r="54" customFormat="false" ht="12.75" hidden="false" customHeight="true" outlineLevel="0" collapsed="false">
      <c r="A54" s="1"/>
      <c r="E54" s="1"/>
      <c r="F54" s="1"/>
      <c r="G54" s="1"/>
      <c r="H54" s="1"/>
      <c r="I54" s="1"/>
      <c r="J54" s="70"/>
      <c r="K54" s="1"/>
      <c r="L54" s="1"/>
      <c r="M54" s="1"/>
      <c r="N54" s="1"/>
      <c r="O54" s="1"/>
      <c r="P54" s="1"/>
      <c r="Q54" s="70"/>
      <c r="R54" s="70"/>
      <c r="AJ54" s="1"/>
      <c r="AK54" s="1"/>
      <c r="AN54" s="1"/>
      <c r="AO54" s="1"/>
      <c r="AP54" s="1"/>
      <c r="AQ54" s="1"/>
      <c r="AR54" s="1"/>
      <c r="AS54" s="1"/>
    </row>
    <row r="55" customFormat="false" ht="12.75" hidden="true" customHeight="true" outlineLevel="0" collapsed="false">
      <c r="A55" s="1"/>
      <c r="E55" s="1"/>
      <c r="F55" s="1"/>
      <c r="G55" s="1"/>
      <c r="H55" s="1"/>
      <c r="I55" s="1"/>
      <c r="J55" s="70"/>
      <c r="K55" s="1"/>
      <c r="L55" s="1"/>
      <c r="M55" s="1"/>
      <c r="N55" s="1"/>
      <c r="O55" s="1"/>
      <c r="P55" s="1"/>
      <c r="Q55" s="70"/>
      <c r="R55" s="70"/>
      <c r="AJ55" s="1"/>
      <c r="AK55" s="1"/>
      <c r="AN55" s="1"/>
      <c r="AO55" s="1"/>
      <c r="AP55" s="1"/>
      <c r="AQ55" s="1"/>
      <c r="AR55" s="1"/>
      <c r="AS55" s="1"/>
    </row>
    <row r="56" customFormat="false" ht="12.75" hidden="true" customHeight="true" outlineLevel="0" collapsed="false">
      <c r="A56" s="1"/>
      <c r="E56" s="1"/>
      <c r="F56" s="1"/>
      <c r="G56" s="1"/>
      <c r="H56" s="1"/>
      <c r="I56" s="1"/>
      <c r="J56" s="70"/>
      <c r="K56" s="70"/>
      <c r="L56" s="247"/>
      <c r="M56" s="40"/>
      <c r="N56" s="40"/>
      <c r="O56" s="70"/>
      <c r="P56" s="70"/>
      <c r="Q56" s="70"/>
      <c r="R56" s="70"/>
      <c r="AJ56" s="1"/>
      <c r="AK56" s="1"/>
      <c r="AN56" s="1"/>
      <c r="AO56" s="1"/>
      <c r="AP56" s="1"/>
      <c r="AQ56" s="1"/>
      <c r="AR56" s="1"/>
      <c r="AS56" s="1"/>
    </row>
    <row r="57" customFormat="false" ht="12.75" hidden="true" customHeight="true" outlineLevel="0" collapsed="false">
      <c r="A57" s="1"/>
      <c r="D57" s="1"/>
      <c r="E57" s="1"/>
      <c r="F57" s="1"/>
      <c r="G57" s="1"/>
      <c r="H57" s="1"/>
      <c r="I57" s="259"/>
      <c r="J57" s="70"/>
      <c r="K57" s="70"/>
      <c r="L57" s="247"/>
      <c r="M57" s="40"/>
      <c r="N57" s="40"/>
      <c r="O57" s="70"/>
      <c r="P57" s="70"/>
      <c r="Q57" s="70"/>
      <c r="R57" s="70"/>
      <c r="AJ57" s="1"/>
      <c r="AK57" s="1"/>
      <c r="AN57" s="1"/>
      <c r="AO57" s="1"/>
      <c r="AP57" s="1"/>
      <c r="AQ57" s="1"/>
      <c r="AR57" s="1"/>
      <c r="AS57" s="1"/>
    </row>
    <row r="58" customFormat="false" ht="12.75" hidden="true" customHeight="true" outlineLevel="0" collapsed="false">
      <c r="A58" s="1"/>
      <c r="D58" s="1"/>
      <c r="E58" s="1"/>
      <c r="F58" s="1"/>
      <c r="G58" s="1"/>
      <c r="H58" s="1"/>
      <c r="I58" s="259"/>
      <c r="J58" s="70"/>
      <c r="K58" s="70"/>
      <c r="L58" s="247"/>
      <c r="M58" s="40"/>
      <c r="N58" s="40"/>
      <c r="O58" s="70"/>
      <c r="P58" s="70"/>
      <c r="Q58" s="70"/>
      <c r="R58" s="70"/>
      <c r="AJ58" s="1"/>
      <c r="AK58" s="1"/>
      <c r="AN58" s="1"/>
      <c r="AO58" s="1"/>
      <c r="AP58" s="1"/>
      <c r="AQ58" s="1"/>
      <c r="AR58" s="1"/>
      <c r="AS58" s="1"/>
    </row>
    <row r="59" customFormat="false" ht="12.75" hidden="true" customHeight="true" outlineLevel="0" collapsed="false">
      <c r="A59" s="1"/>
      <c r="D59" s="1"/>
      <c r="E59" s="1"/>
      <c r="F59" s="1"/>
      <c r="G59" s="1"/>
      <c r="H59" s="1"/>
      <c r="I59" s="259"/>
      <c r="J59" s="70"/>
      <c r="K59" s="70"/>
      <c r="L59" s="247"/>
      <c r="M59" s="40"/>
      <c r="N59" s="40"/>
      <c r="O59" s="70"/>
      <c r="P59" s="70"/>
      <c r="Q59" s="70"/>
      <c r="R59" s="70"/>
      <c r="AJ59" s="1"/>
      <c r="AK59" s="1"/>
      <c r="AN59" s="1"/>
      <c r="AO59" s="1"/>
      <c r="AP59" s="1"/>
      <c r="AQ59" s="1"/>
      <c r="AR59" s="1"/>
      <c r="AS59" s="1"/>
    </row>
    <row r="60" customFormat="false" ht="12.75" hidden="true" customHeight="true" outlineLevel="0" collapsed="false">
      <c r="A60" s="1"/>
      <c r="D60" s="1"/>
      <c r="E60" s="1"/>
      <c r="F60" s="1"/>
      <c r="G60" s="1"/>
      <c r="H60" s="1"/>
      <c r="I60" s="259"/>
      <c r="J60" s="70"/>
      <c r="K60" s="70"/>
      <c r="L60" s="247"/>
      <c r="M60" s="40"/>
      <c r="N60" s="40"/>
      <c r="O60" s="70"/>
      <c r="P60" s="70"/>
      <c r="Q60" s="70"/>
      <c r="R60" s="70"/>
      <c r="AJ60" s="1"/>
      <c r="AK60" s="1"/>
      <c r="AN60" s="1"/>
      <c r="AO60" s="1"/>
      <c r="AP60" s="1"/>
      <c r="AQ60" s="1"/>
      <c r="AR60" s="1"/>
      <c r="AS60" s="1"/>
    </row>
    <row r="61" customFormat="false" ht="12.75" hidden="true" customHeight="true" outlineLevel="0" collapsed="false">
      <c r="A61" s="1"/>
      <c r="D61" s="1"/>
      <c r="E61" s="1"/>
      <c r="F61" s="1"/>
      <c r="G61" s="1"/>
      <c r="H61" s="1"/>
      <c r="I61" s="259"/>
      <c r="J61" s="70"/>
      <c r="K61" s="70"/>
      <c r="L61" s="247"/>
      <c r="M61" s="40"/>
      <c r="N61" s="40"/>
      <c r="O61" s="70"/>
      <c r="P61" s="70"/>
      <c r="Q61" s="70"/>
      <c r="R61" s="70"/>
      <c r="AJ61" s="1"/>
      <c r="AK61" s="1"/>
      <c r="AN61" s="1"/>
      <c r="AO61" s="1"/>
      <c r="AP61" s="1"/>
      <c r="AQ61" s="1"/>
      <c r="AR61" s="1"/>
      <c r="AS61" s="1"/>
    </row>
    <row r="62" customFormat="false" ht="12.75" hidden="true" customHeight="true" outlineLevel="0" collapsed="false">
      <c r="A62" s="1"/>
      <c r="D62" s="1"/>
      <c r="E62" s="1"/>
      <c r="F62" s="1"/>
      <c r="G62" s="1"/>
      <c r="H62" s="1"/>
      <c r="I62" s="1"/>
      <c r="J62" s="70"/>
      <c r="K62" s="70"/>
      <c r="L62" s="247"/>
      <c r="M62" s="40"/>
      <c r="N62" s="40"/>
      <c r="O62" s="70"/>
      <c r="P62" s="70"/>
      <c r="Q62" s="70"/>
      <c r="R62" s="70"/>
      <c r="AJ62" s="1"/>
      <c r="AK62" s="1"/>
      <c r="AN62" s="1"/>
      <c r="AO62" s="1"/>
      <c r="AP62" s="1"/>
      <c r="AQ62" s="1"/>
      <c r="AR62" s="1"/>
      <c r="AS62" s="1"/>
    </row>
    <row r="63" customFormat="false" ht="12.75" hidden="false" customHeight="true" outlineLevel="0" collapsed="false">
      <c r="A63" s="1"/>
      <c r="E63" s="1"/>
      <c r="F63" s="1"/>
      <c r="G63" s="1"/>
      <c r="H63" s="1"/>
      <c r="I63" s="1"/>
      <c r="J63" s="70"/>
      <c r="K63" s="70"/>
      <c r="L63" s="247"/>
      <c r="M63" s="40"/>
      <c r="N63" s="40"/>
      <c r="O63" s="70"/>
      <c r="P63" s="70"/>
      <c r="Q63" s="70"/>
      <c r="R63" s="70"/>
      <c r="AJ63" s="1"/>
      <c r="AK63" s="1"/>
      <c r="AN63" s="1"/>
      <c r="AO63" s="1"/>
      <c r="AP63" s="1"/>
      <c r="AQ63" s="1"/>
      <c r="AR63" s="1"/>
      <c r="AS63" s="1"/>
    </row>
    <row r="64" customFormat="false" ht="12.75" hidden="false" customHeight="true" outlineLevel="0" collapsed="false">
      <c r="A64" s="1"/>
      <c r="E64" s="1"/>
      <c r="F64" s="1"/>
      <c r="G64" s="1"/>
      <c r="H64" s="260" t="s">
        <v>81</v>
      </c>
      <c r="I64" s="1"/>
      <c r="J64" s="70"/>
      <c r="K64" s="70"/>
      <c r="L64" s="247"/>
      <c r="M64" s="40"/>
      <c r="N64" s="40"/>
      <c r="O64" s="70"/>
      <c r="P64" s="70"/>
      <c r="Q64" s="70"/>
      <c r="R64" s="70"/>
      <c r="AJ64" s="1"/>
      <c r="AK64" s="1"/>
      <c r="AN64" s="1"/>
      <c r="AO64" s="1"/>
      <c r="AP64" s="1"/>
      <c r="AQ64" s="1"/>
      <c r="AR64" s="1"/>
      <c r="AS64" s="1"/>
    </row>
    <row r="65" customFormat="false" ht="12.75" hidden="false" customHeight="true" outlineLevel="0" collapsed="false">
      <c r="A65" s="1"/>
      <c r="H65" s="261" t="n">
        <f aca="false">H70</f>
        <v>37591</v>
      </c>
      <c r="I65" s="262" t="n">
        <f aca="false">H65+1</f>
        <v>37592</v>
      </c>
      <c r="J65" s="262" t="n">
        <f aca="false">I65+1</f>
        <v>37593</v>
      </c>
      <c r="K65" s="262" t="n">
        <f aca="false">J65+1</f>
        <v>37594</v>
      </c>
      <c r="L65" s="262" t="n">
        <f aca="false">K65+1</f>
        <v>37595</v>
      </c>
      <c r="M65" s="262" t="n">
        <f aca="false">L65+1</f>
        <v>37596</v>
      </c>
      <c r="N65" s="262" t="n">
        <f aca="false">M65+1</f>
        <v>37597</v>
      </c>
      <c r="O65" s="262" t="n">
        <f aca="false">N65+1</f>
        <v>37598</v>
      </c>
      <c r="P65" s="262" t="n">
        <f aca="false">O65+1</f>
        <v>37599</v>
      </c>
      <c r="Q65" s="262" t="n">
        <f aca="false">P65+1</f>
        <v>37600</v>
      </c>
      <c r="R65" s="262" t="n">
        <f aca="false">Q65+1</f>
        <v>37601</v>
      </c>
      <c r="S65" s="262" t="n">
        <f aca="false">R65+1</f>
        <v>37602</v>
      </c>
      <c r="T65" s="262" t="n">
        <f aca="false">S65+1</f>
        <v>37603</v>
      </c>
      <c r="U65" s="262" t="n">
        <f aca="false">T65+1</f>
        <v>37604</v>
      </c>
      <c r="V65" s="262" t="n">
        <f aca="false">U65+1</f>
        <v>37605</v>
      </c>
      <c r="W65" s="262" t="n">
        <f aca="false">V65+1</f>
        <v>37606</v>
      </c>
      <c r="X65" s="262" t="n">
        <f aca="false">W65+1</f>
        <v>37607</v>
      </c>
      <c r="Y65" s="262" t="n">
        <f aca="false">X65+1</f>
        <v>37608</v>
      </c>
      <c r="Z65" s="262" t="n">
        <f aca="false">Y65+1</f>
        <v>37609</v>
      </c>
      <c r="AA65" s="262" t="n">
        <f aca="false">Z65+1</f>
        <v>37610</v>
      </c>
      <c r="AB65" s="262" t="n">
        <f aca="false">AA65+1</f>
        <v>37611</v>
      </c>
      <c r="AC65" s="262" t="n">
        <f aca="false">AB65+1</f>
        <v>37612</v>
      </c>
      <c r="AD65" s="262" t="n">
        <f aca="false">AC65+1</f>
        <v>37613</v>
      </c>
      <c r="AE65" s="262" t="n">
        <f aca="false">AD65+1</f>
        <v>37614</v>
      </c>
      <c r="AF65" s="262" t="n">
        <f aca="false">AE65+1</f>
        <v>37615</v>
      </c>
      <c r="AG65" s="262" t="n">
        <f aca="false">AF65+1</f>
        <v>37616</v>
      </c>
      <c r="AH65" s="262" t="n">
        <f aca="false">AG65+1</f>
        <v>37617</v>
      </c>
      <c r="AI65" s="262" t="n">
        <f aca="false">AH65+1</f>
        <v>37618</v>
      </c>
      <c r="AJ65" s="262" t="n">
        <f aca="false">AI65+1</f>
        <v>37619</v>
      </c>
      <c r="AK65" s="262" t="n">
        <f aca="false">AJ65+1</f>
        <v>37620</v>
      </c>
      <c r="AL65" s="263" t="n">
        <f aca="false">AK65+1</f>
        <v>37621</v>
      </c>
      <c r="AN65" s="1"/>
      <c r="AO65" s="1"/>
      <c r="AP65" s="1"/>
      <c r="AQ65" s="1"/>
      <c r="AR65" s="1"/>
      <c r="AS65" s="1"/>
    </row>
    <row r="66" customFormat="false" ht="12.75" hidden="false" customHeight="true" outlineLevel="0" collapsed="false">
      <c r="D66" s="1"/>
      <c r="E66" s="1"/>
      <c r="F66" s="1"/>
      <c r="G66" s="264" t="s">
        <v>194</v>
      </c>
      <c r="H66" s="265" t="n">
        <f aca="false">VLOOKUP(H$65,$S$8:$AG$38,7,0)+VLOOKUP(H$65,$S$8:$AG38,8,0)</f>
        <v>0</v>
      </c>
      <c r="I66" s="265" t="n">
        <f aca="false">VLOOKUP(I$65,$S$8:$AG$38,7,0)+VLOOKUP(I$65,$S$8:$AG38,8,0)</f>
        <v>0</v>
      </c>
      <c r="J66" s="265" t="n">
        <f aca="false">VLOOKUP(J$65,$S$8:$AG$38,7,0)+VLOOKUP(J$65,$S$8:$AG38,8,0)</f>
        <v>0</v>
      </c>
      <c r="K66" s="265" t="n">
        <f aca="false">VLOOKUP(K$65,$S$8:$AG$38,7,0)+VLOOKUP(K$65,$S$8:$AG38,8,0)</f>
        <v>0</v>
      </c>
      <c r="L66" s="265" t="n">
        <f aca="false">VLOOKUP(L$65,$S$8:$AG$38,7,0)+VLOOKUP(L$65,$S$8:$AG38,8,0)</f>
        <v>0</v>
      </c>
      <c r="M66" s="265" t="n">
        <f aca="false">VLOOKUP(M$65,$S$8:$AG$38,7,0)+VLOOKUP(M$65,$S$8:$AG38,8,0)</f>
        <v>0</v>
      </c>
      <c r="N66" s="265" t="n">
        <f aca="false">VLOOKUP(N$65,$S$8:$AG$38,7,0)+VLOOKUP(N$65,$S$8:$AG38,8,0)</f>
        <v>0</v>
      </c>
      <c r="O66" s="265" t="n">
        <f aca="false">VLOOKUP(O$65,$S$8:$AG$38,7,0)+VLOOKUP(O$65,$S$8:$AG38,8,0)</f>
        <v>0</v>
      </c>
      <c r="P66" s="265" t="n">
        <f aca="false">VLOOKUP(P$65,$S$8:$AG$38,7,0)+VLOOKUP(P$65,$S$8:$AG38,8,0)</f>
        <v>0</v>
      </c>
      <c r="Q66" s="265" t="n">
        <f aca="false">VLOOKUP(Q$65,$S$8:$AG$38,7,0)+VLOOKUP(Q$65,$S$8:$AG38,8,0)</f>
        <v>0</v>
      </c>
      <c r="R66" s="265" t="n">
        <f aca="false">VLOOKUP(R$65,$S$8:$AG$38,7,0)+VLOOKUP(R$65,$S$8:$AG38,8,0)</f>
        <v>0</v>
      </c>
      <c r="S66" s="265" t="n">
        <f aca="false">VLOOKUP(S$65,$S$8:$AG$38,7,0)+VLOOKUP(S$65,$S$8:$AG38,8,0)</f>
        <v>0</v>
      </c>
      <c r="T66" s="265" t="n">
        <f aca="false">VLOOKUP(T$65,$S$8:$AG$38,7,0)+VLOOKUP(T$65,$S$8:$AG38,8,0)</f>
        <v>0</v>
      </c>
      <c r="U66" s="265" t="n">
        <f aca="false">VLOOKUP(U$65,$S$8:$AG$38,7,0)+VLOOKUP(U$65,$S$8:$AG38,8,0)</f>
        <v>0</v>
      </c>
      <c r="V66" s="265" t="n">
        <f aca="false">VLOOKUP(V$65,$S$8:$AG$38,7,0)+VLOOKUP(V$65,$S$8:$AG38,8,0)</f>
        <v>0</v>
      </c>
      <c r="W66" s="265" t="n">
        <f aca="false">VLOOKUP(W$65,$S$8:$AG$38,7,0)+VLOOKUP(W$65,$S$8:$AG38,8,0)</f>
        <v>0</v>
      </c>
      <c r="X66" s="265" t="n">
        <f aca="false">VLOOKUP(X$65,$S$8:$AG$38,7,0)+VLOOKUP(X$65,$S$8:$AG38,8,0)</f>
        <v>0</v>
      </c>
      <c r="Y66" s="265" t="n">
        <f aca="false">VLOOKUP(Y$65,$S$8:$AG$38,7,0)+VLOOKUP(Y$65,$S$8:$AG38,8,0)</f>
        <v>0</v>
      </c>
      <c r="Z66" s="265" t="n">
        <f aca="false">VLOOKUP(Z$65,$S$8:$AG$38,7,0)+VLOOKUP(Z$65,$S$8:$AG38,8,0)</f>
        <v>0</v>
      </c>
      <c r="AA66" s="265" t="n">
        <f aca="false">VLOOKUP(AA$65,$S$8:$AG$38,7,0)+VLOOKUP(AA$65,$S$8:$AG38,8,0)</f>
        <v>0</v>
      </c>
      <c r="AB66" s="265" t="n">
        <f aca="false">VLOOKUP(AB$65,$S$8:$AG$38,7,0)+VLOOKUP(AB$65,$S$8:$AG38,8,0)</f>
        <v>0</v>
      </c>
      <c r="AC66" s="265" t="n">
        <f aca="false">VLOOKUP(AC$65,$S$8:$AG$38,7,0)+VLOOKUP(AC$65,$S$8:$AG38,8,0)</f>
        <v>0</v>
      </c>
      <c r="AD66" s="265" t="n">
        <f aca="false">VLOOKUP(AD$65,$S$8:$AG$38,7,0)+VLOOKUP(AD$65,$S$8:$AG38,8,0)</f>
        <v>0</v>
      </c>
      <c r="AE66" s="265" t="n">
        <f aca="false">VLOOKUP(AE$65,$S$8:$AG$38,7,0)+VLOOKUP(AE$65,$S$8:$AG38,8,0)</f>
        <v>0</v>
      </c>
      <c r="AF66" s="265" t="n">
        <f aca="false">VLOOKUP(AF$65,$S$8:$AG$38,7,0)+VLOOKUP(AF$65,$S$8:$AG38,8,0)</f>
        <v>0</v>
      </c>
      <c r="AG66" s="265" t="n">
        <f aca="false">VLOOKUP(AG$65,$S$8:$AG$38,7,0)+VLOOKUP(AG$65,$S$8:$AG38,8,0)</f>
        <v>0</v>
      </c>
      <c r="AH66" s="265" t="n">
        <f aca="false">VLOOKUP(AH$65,$S$8:$AG$38,7,0)+VLOOKUP(AH$65,$S$8:$AG38,8,0)</f>
        <v>0</v>
      </c>
      <c r="AI66" s="265" t="n">
        <f aca="false">VLOOKUP(AI$65,$S$8:$AG$38,7,0)+VLOOKUP(AI$65,$S$8:$AG38,8,0)</f>
        <v>0</v>
      </c>
      <c r="AJ66" s="265" t="n">
        <f aca="false">VLOOKUP(AJ$65,$S$8:$AG$38,7,0)+VLOOKUP(AJ$65,$S$8:$AG38,8,0)</f>
        <v>0</v>
      </c>
      <c r="AK66" s="265" t="n">
        <f aca="false">VLOOKUP(AK$65,$S$8:$AG$38,7,0)+VLOOKUP(AK$65,$S$8:$AG38,8,0)</f>
        <v>0</v>
      </c>
      <c r="AL66" s="265" t="n">
        <f aca="false">VLOOKUP(AL$65,$S$8:$AG$38,7,0)+VLOOKUP(AL$65,$S$8:$AG38,8,0)</f>
        <v>0</v>
      </c>
      <c r="AO66" s="1"/>
      <c r="AP66" s="1"/>
      <c r="AQ66" s="1"/>
      <c r="AR66" s="1"/>
      <c r="AS66" s="1"/>
      <c r="AT66" s="1"/>
    </row>
    <row r="67" customFormat="false" ht="12.75" hidden="false" customHeight="true" outlineLevel="0" collapsed="false">
      <c r="A67" s="266" t="s">
        <v>195</v>
      </c>
      <c r="B67" s="266"/>
      <c r="C67" s="267"/>
      <c r="D67" s="267"/>
      <c r="E67" s="268" t="s">
        <v>196</v>
      </c>
      <c r="F67" s="267"/>
      <c r="G67" s="269" t="s">
        <v>197</v>
      </c>
      <c r="H67" s="270" t="n">
        <v>0</v>
      </c>
      <c r="I67" s="271" t="n">
        <v>0</v>
      </c>
      <c r="J67" s="271" t="n">
        <v>0</v>
      </c>
      <c r="K67" s="271" t="n">
        <v>0</v>
      </c>
      <c r="L67" s="271" t="n">
        <v>0</v>
      </c>
      <c r="M67" s="271" t="n">
        <v>0</v>
      </c>
      <c r="N67" s="271"/>
      <c r="O67" s="271"/>
      <c r="P67" s="271" t="n">
        <v>0</v>
      </c>
      <c r="Q67" s="271" t="n">
        <v>0</v>
      </c>
      <c r="R67" s="271" t="n">
        <v>0</v>
      </c>
      <c r="S67" s="271" t="n">
        <v>0</v>
      </c>
      <c r="T67" s="271" t="n">
        <v>0</v>
      </c>
      <c r="U67" s="271"/>
      <c r="V67" s="271" t="n">
        <v>0</v>
      </c>
      <c r="W67" s="271" t="n">
        <v>0</v>
      </c>
      <c r="X67" s="271" t="n">
        <v>0</v>
      </c>
      <c r="Y67" s="271" t="n">
        <v>0</v>
      </c>
      <c r="Z67" s="271" t="n">
        <v>0</v>
      </c>
      <c r="AA67" s="271" t="n">
        <v>0</v>
      </c>
      <c r="AB67" s="271"/>
      <c r="AC67" s="271"/>
      <c r="AD67" s="271" t="n">
        <v>0</v>
      </c>
      <c r="AE67" s="271" t="n">
        <v>0</v>
      </c>
      <c r="AF67" s="271"/>
      <c r="AG67" s="271"/>
      <c r="AH67" s="271"/>
      <c r="AI67" s="271"/>
      <c r="AJ67" s="271"/>
      <c r="AK67" s="271"/>
      <c r="AL67" s="272"/>
      <c r="AM67" s="267"/>
      <c r="AN67" s="267"/>
      <c r="AO67" s="1"/>
      <c r="AP67" s="1"/>
      <c r="AQ67" s="1"/>
      <c r="AR67" s="1"/>
      <c r="AS67" s="1"/>
      <c r="AT67" s="1"/>
    </row>
    <row r="68" customFormat="false" ht="12.75" hidden="false" customHeight="true" outlineLevel="0" collapsed="false">
      <c r="A68" s="273" t="s">
        <v>82</v>
      </c>
      <c r="B68" s="274" t="n">
        <f aca="false">+H47</f>
        <v>0</v>
      </c>
      <c r="C68" s="267"/>
      <c r="D68" s="275" t="s">
        <v>198</v>
      </c>
      <c r="E68" s="275" t="s">
        <v>142</v>
      </c>
      <c r="F68" s="276" t="s">
        <v>199</v>
      </c>
      <c r="G68" s="264" t="s">
        <v>200</v>
      </c>
      <c r="H68" s="277" t="n">
        <f aca="false">SUM(H66:H67)</f>
        <v>0</v>
      </c>
      <c r="I68" s="278" t="n">
        <f aca="false">SUM(I66:I67)</f>
        <v>0</v>
      </c>
      <c r="J68" s="278" t="n">
        <f aca="false">SUM(J66:J67)</f>
        <v>0</v>
      </c>
      <c r="K68" s="278" t="n">
        <f aca="false">SUM(K66:K67)</f>
        <v>0</v>
      </c>
      <c r="L68" s="278" t="n">
        <f aca="false">SUM(L66:L67)</f>
        <v>0</v>
      </c>
      <c r="M68" s="278" t="n">
        <f aca="false">SUM(M66:M67)</f>
        <v>0</v>
      </c>
      <c r="N68" s="278" t="n">
        <f aca="false">SUM(N66:N67)</f>
        <v>0</v>
      </c>
      <c r="O68" s="278" t="n">
        <f aca="false">SUM(O66:O67)</f>
        <v>0</v>
      </c>
      <c r="P68" s="278" t="n">
        <f aca="false">SUM(P66:P67)</f>
        <v>0</v>
      </c>
      <c r="Q68" s="278" t="n">
        <f aca="false">SUM(Q66:Q67)</f>
        <v>0</v>
      </c>
      <c r="R68" s="278" t="n">
        <f aca="false">SUM(R66:R67)</f>
        <v>0</v>
      </c>
      <c r="S68" s="278" t="n">
        <f aca="false">SUM(S66:S67)</f>
        <v>0</v>
      </c>
      <c r="T68" s="278" t="n">
        <f aca="false">SUM(T66:T67)</f>
        <v>0</v>
      </c>
      <c r="U68" s="278" t="n">
        <f aca="false">SUM(U66:U67)</f>
        <v>0</v>
      </c>
      <c r="V68" s="278" t="n">
        <f aca="false">SUM(V66:V67)</f>
        <v>0</v>
      </c>
      <c r="W68" s="278" t="n">
        <f aca="false">SUM(W66:W67)</f>
        <v>0</v>
      </c>
      <c r="X68" s="278" t="n">
        <f aca="false">SUM(X66:X67)</f>
        <v>0</v>
      </c>
      <c r="Y68" s="278" t="n">
        <f aca="false">SUM(Y66:Y67)</f>
        <v>0</v>
      </c>
      <c r="Z68" s="278" t="n">
        <f aca="false">SUM(Z66:Z67)</f>
        <v>0</v>
      </c>
      <c r="AA68" s="278" t="n">
        <f aca="false">SUM(AA66:AA67)</f>
        <v>0</v>
      </c>
      <c r="AB68" s="278" t="n">
        <f aca="false">SUM(AB66:AB67)</f>
        <v>0</v>
      </c>
      <c r="AC68" s="278" t="n">
        <f aca="false">SUM(AC66:AC67)</f>
        <v>0</v>
      </c>
      <c r="AD68" s="278" t="n">
        <f aca="false">SUM(AD66:AD67)</f>
        <v>0</v>
      </c>
      <c r="AE68" s="278" t="n">
        <f aca="false">SUM(AE66:AE67)</f>
        <v>0</v>
      </c>
      <c r="AF68" s="278" t="n">
        <f aca="false">SUM(AF66:AF67)</f>
        <v>0</v>
      </c>
      <c r="AG68" s="278" t="n">
        <f aca="false">SUM(AG66:AG67)</f>
        <v>0</v>
      </c>
      <c r="AH68" s="278" t="n">
        <f aca="false">SUM(AH66:AH67)</f>
        <v>0</v>
      </c>
      <c r="AI68" s="278" t="n">
        <f aca="false">SUM(AI66:AI67)</f>
        <v>0</v>
      </c>
      <c r="AJ68" s="278" t="n">
        <f aca="false">SUM(AJ66:AJ67)</f>
        <v>0</v>
      </c>
      <c r="AK68" s="278" t="n">
        <f aca="false">SUM(AK66:AK67)</f>
        <v>0</v>
      </c>
      <c r="AL68" s="279" t="n">
        <f aca="false">SUM(AL66:AL67)</f>
        <v>0</v>
      </c>
      <c r="AM68" s="267"/>
      <c r="AN68" s="1"/>
      <c r="AO68" s="1"/>
      <c r="AP68" s="1"/>
      <c r="AQ68" s="1"/>
      <c r="AR68" s="1"/>
      <c r="AS68" s="1"/>
      <c r="AT68" s="1"/>
    </row>
    <row r="69" customFormat="false" ht="12.75" hidden="false" customHeight="true" outlineLevel="0" collapsed="false">
      <c r="A69" s="273" t="s">
        <v>80</v>
      </c>
      <c r="B69" s="274" t="n">
        <f aca="false">+I47</f>
        <v>0</v>
      </c>
      <c r="C69" s="267"/>
      <c r="D69" s="280" t="s">
        <v>201</v>
      </c>
      <c r="E69" s="280" t="s">
        <v>201</v>
      </c>
      <c r="F69" s="281" t="s">
        <v>137</v>
      </c>
      <c r="G69" s="282"/>
      <c r="H69" s="283" t="s">
        <v>202</v>
      </c>
      <c r="I69" s="267"/>
      <c r="J69" s="267"/>
      <c r="K69" s="267"/>
      <c r="L69" s="267"/>
      <c r="M69" s="267"/>
      <c r="N69" s="267"/>
      <c r="O69" s="267"/>
      <c r="P69" s="267"/>
      <c r="Q69" s="267"/>
      <c r="R69" s="267"/>
      <c r="S69" s="267"/>
      <c r="T69" s="267"/>
      <c r="U69" s="267"/>
      <c r="V69" s="267"/>
      <c r="W69" s="267"/>
      <c r="X69" s="267"/>
      <c r="Y69" s="267"/>
      <c r="Z69" s="267"/>
      <c r="AA69" s="267"/>
      <c r="AB69" s="267"/>
      <c r="AC69" s="267"/>
      <c r="AD69" s="267"/>
      <c r="AE69" s="267"/>
      <c r="AF69" s="267"/>
      <c r="AG69" s="267"/>
      <c r="AH69" s="267"/>
      <c r="AI69" s="267"/>
      <c r="AJ69" s="267"/>
      <c r="AK69" s="267"/>
      <c r="AL69" s="267"/>
      <c r="AM69" s="267"/>
      <c r="AN69" s="1"/>
      <c r="AO69" s="1"/>
      <c r="AP69" s="1"/>
      <c r="AQ69" s="1"/>
      <c r="AR69" s="1"/>
      <c r="AS69" s="1"/>
      <c r="AT69" s="1"/>
    </row>
    <row r="70" customFormat="false" ht="12.75" hidden="false" customHeight="true" outlineLevel="0" collapsed="false">
      <c r="A70" s="284"/>
      <c r="B70" s="284"/>
      <c r="C70" s="267"/>
      <c r="D70" s="285"/>
      <c r="E70" s="285"/>
      <c r="F70" s="285"/>
      <c r="G70" s="284"/>
      <c r="H70" s="286" t="n">
        <f aca="false">B4</f>
        <v>37591</v>
      </c>
      <c r="I70" s="286" t="n">
        <f aca="false">C4</f>
        <v>0</v>
      </c>
      <c r="J70" s="286" t="n">
        <f aca="false">D4</f>
        <v>0</v>
      </c>
      <c r="K70" s="286" t="str">
        <f aca="false">E4</f>
        <v>Check Figures</v>
      </c>
      <c r="L70" s="286" t="n">
        <f aca="false">F4</f>
        <v>0</v>
      </c>
      <c r="M70" s="286" t="n">
        <f aca="false">G4</f>
        <v>0</v>
      </c>
      <c r="N70" s="286" t="n">
        <f aca="false">H4</f>
        <v>0</v>
      </c>
      <c r="O70" s="286" t="n">
        <f aca="false">I4</f>
        <v>0</v>
      </c>
      <c r="P70" s="286" t="n">
        <f aca="false">J4</f>
        <v>0</v>
      </c>
      <c r="Q70" s="286" t="n">
        <f aca="false">K4</f>
        <v>0</v>
      </c>
      <c r="R70" s="286" t="n">
        <f aca="false">L4</f>
        <v>0</v>
      </c>
      <c r="S70" s="286" t="n">
        <f aca="false">M4</f>
        <v>0</v>
      </c>
      <c r="T70" s="286" t="n">
        <f aca="false">N4</f>
        <v>0</v>
      </c>
      <c r="U70" s="286" t="n">
        <f aca="false">O4</f>
        <v>0</v>
      </c>
      <c r="V70" s="286" t="n">
        <f aca="false">P4</f>
        <v>0</v>
      </c>
      <c r="W70" s="286" t="n">
        <f aca="false">Q4</f>
        <v>0</v>
      </c>
      <c r="X70" s="286" t="n">
        <f aca="false">R4</f>
        <v>0</v>
      </c>
      <c r="Y70" s="286" t="n">
        <f aca="false">S4</f>
        <v>0</v>
      </c>
      <c r="Z70" s="286" t="n">
        <f aca="false">T4</f>
        <v>0</v>
      </c>
      <c r="AA70" s="286" t="n">
        <f aca="false">U4</f>
        <v>0</v>
      </c>
      <c r="AB70" s="286" t="n">
        <f aca="false">V4</f>
        <v>0</v>
      </c>
      <c r="AC70" s="286" t="n">
        <f aca="false">W4</f>
        <v>0</v>
      </c>
      <c r="AD70" s="286" t="n">
        <f aca="false">X4</f>
        <v>0</v>
      </c>
      <c r="AE70" s="286" t="n">
        <f aca="false">Y4</f>
        <v>0</v>
      </c>
      <c r="AF70" s="286" t="n">
        <f aca="false">Z4</f>
        <v>0</v>
      </c>
      <c r="AG70" s="286" t="n">
        <f aca="false">AA4</f>
        <v>0</v>
      </c>
      <c r="AH70" s="286" t="n">
        <f aca="false">AB4</f>
        <v>0</v>
      </c>
      <c r="AI70" s="286" t="n">
        <f aca="false">AC4</f>
        <v>0</v>
      </c>
      <c r="AJ70" s="286" t="n">
        <f aca="false">AD4</f>
        <v>0</v>
      </c>
      <c r="AK70" s="286" t="n">
        <f aca="false">AE4</f>
        <v>0</v>
      </c>
      <c r="AL70" s="286" t="n">
        <f aca="false">AF4</f>
        <v>0</v>
      </c>
      <c r="AM70" s="275" t="s">
        <v>142</v>
      </c>
      <c r="AN70" s="1"/>
      <c r="AO70" s="1"/>
      <c r="AP70" s="1"/>
      <c r="AQ70" s="1"/>
      <c r="AR70" s="1"/>
      <c r="AS70" s="1"/>
      <c r="AT70" s="1"/>
    </row>
    <row r="71" customFormat="false" ht="12.75" hidden="false" customHeight="true" outlineLevel="0" collapsed="false">
      <c r="A71" s="287" t="s">
        <v>203</v>
      </c>
      <c r="B71" s="288"/>
      <c r="C71" s="289"/>
      <c r="D71" s="290" t="n">
        <v>0</v>
      </c>
      <c r="E71" s="291" t="n">
        <f aca="false">AM71</f>
        <v>0</v>
      </c>
      <c r="F71" s="292" t="n">
        <f aca="false">E71-D71</f>
        <v>0</v>
      </c>
      <c r="G71" s="284"/>
      <c r="H71" s="290"/>
      <c r="I71" s="290"/>
      <c r="J71" s="290"/>
      <c r="K71" s="290"/>
      <c r="L71" s="290"/>
      <c r="M71" s="290"/>
      <c r="N71" s="290"/>
      <c r="O71" s="290"/>
      <c r="P71" s="290"/>
      <c r="Q71" s="290"/>
      <c r="R71" s="290"/>
      <c r="S71" s="290"/>
      <c r="T71" s="290"/>
      <c r="U71" s="290"/>
      <c r="V71" s="290"/>
      <c r="W71" s="290"/>
      <c r="X71" s="290"/>
      <c r="Y71" s="290"/>
      <c r="Z71" s="290"/>
      <c r="AA71" s="290"/>
      <c r="AB71" s="290"/>
      <c r="AC71" s="290"/>
      <c r="AD71" s="290"/>
      <c r="AE71" s="290"/>
      <c r="AF71" s="290"/>
      <c r="AG71" s="290"/>
      <c r="AH71" s="290"/>
      <c r="AI71" s="290"/>
      <c r="AJ71" s="290"/>
      <c r="AK71" s="290"/>
      <c r="AL71" s="290"/>
      <c r="AM71" s="293" t="n">
        <f aca="false">SUM(H71:AL71)</f>
        <v>0</v>
      </c>
      <c r="AN71" s="59"/>
      <c r="AO71" s="59"/>
      <c r="AP71" s="59"/>
      <c r="AQ71" s="59"/>
      <c r="AR71" s="59"/>
      <c r="AS71" s="59"/>
      <c r="AT71" s="59"/>
      <c r="AU71" s="294"/>
      <c r="AV71" s="294"/>
      <c r="AW71" s="294"/>
      <c r="AX71" s="294"/>
    </row>
    <row r="72" customFormat="false" ht="12.75" hidden="true" customHeight="true" outlineLevel="0" collapsed="false">
      <c r="A72" s="295" t="s">
        <v>204</v>
      </c>
      <c r="B72" s="288"/>
      <c r="C72" s="289"/>
      <c r="D72" s="296" t="n">
        <v>0</v>
      </c>
      <c r="E72" s="297" t="n">
        <f aca="false">AM72</f>
        <v>0</v>
      </c>
      <c r="F72" s="298" t="n">
        <f aca="false">E72-D72</f>
        <v>0</v>
      </c>
      <c r="G72" s="284"/>
      <c r="H72" s="299"/>
      <c r="I72" s="299"/>
      <c r="J72" s="299"/>
      <c r="K72" s="299"/>
      <c r="L72" s="299"/>
      <c r="M72" s="299"/>
      <c r="N72" s="299"/>
      <c r="O72" s="299"/>
      <c r="P72" s="299"/>
      <c r="Q72" s="299"/>
      <c r="R72" s="299"/>
      <c r="S72" s="299"/>
      <c r="T72" s="299"/>
      <c r="U72" s="299"/>
      <c r="V72" s="299"/>
      <c r="W72" s="299"/>
      <c r="X72" s="299"/>
      <c r="Y72" s="299"/>
      <c r="Z72" s="299"/>
      <c r="AA72" s="299"/>
      <c r="AB72" s="299"/>
      <c r="AC72" s="299"/>
      <c r="AD72" s="299"/>
      <c r="AE72" s="299"/>
      <c r="AF72" s="299"/>
      <c r="AG72" s="299"/>
      <c r="AH72" s="299"/>
      <c r="AI72" s="299"/>
      <c r="AJ72" s="299"/>
      <c r="AK72" s="299"/>
      <c r="AL72" s="299"/>
      <c r="AM72" s="293" t="n">
        <f aca="false">SUM(H72:AL72)</f>
        <v>0</v>
      </c>
      <c r="AN72" s="59"/>
      <c r="AO72" s="59"/>
      <c r="AP72" s="59"/>
      <c r="AQ72" s="59"/>
      <c r="AR72" s="59"/>
      <c r="AS72" s="59"/>
      <c r="AT72" s="59"/>
      <c r="AU72" s="294"/>
      <c r="AV72" s="294"/>
      <c r="AW72" s="294"/>
      <c r="AX72" s="294"/>
    </row>
    <row r="73" customFormat="false" ht="12.75" hidden="true" customHeight="true" outlineLevel="0" collapsed="false">
      <c r="A73" s="295" t="s">
        <v>173</v>
      </c>
      <c r="B73" s="288"/>
      <c r="C73" s="289"/>
      <c r="D73" s="296" t="n">
        <v>0</v>
      </c>
      <c r="E73" s="297" t="n">
        <f aca="false">AM73</f>
        <v>0</v>
      </c>
      <c r="F73" s="298" t="n">
        <f aca="false">E73-D73</f>
        <v>0</v>
      </c>
      <c r="G73" s="284"/>
      <c r="H73" s="299"/>
      <c r="I73" s="299"/>
      <c r="J73" s="299"/>
      <c r="K73" s="299"/>
      <c r="L73" s="299"/>
      <c r="M73" s="299"/>
      <c r="N73" s="299"/>
      <c r="O73" s="299"/>
      <c r="P73" s="299"/>
      <c r="Q73" s="299"/>
      <c r="R73" s="299"/>
      <c r="S73" s="299"/>
      <c r="T73" s="299"/>
      <c r="U73" s="299"/>
      <c r="V73" s="299"/>
      <c r="W73" s="299"/>
      <c r="X73" s="299"/>
      <c r="Y73" s="299"/>
      <c r="Z73" s="299"/>
      <c r="AA73" s="299"/>
      <c r="AB73" s="299"/>
      <c r="AC73" s="299"/>
      <c r="AD73" s="299"/>
      <c r="AE73" s="299"/>
      <c r="AF73" s="299"/>
      <c r="AG73" s="299"/>
      <c r="AH73" s="299"/>
      <c r="AI73" s="299"/>
      <c r="AJ73" s="299"/>
      <c r="AK73" s="299"/>
      <c r="AL73" s="299"/>
      <c r="AM73" s="293" t="n">
        <f aca="false">SUM(H73:AL73)</f>
        <v>0</v>
      </c>
      <c r="AN73" s="59"/>
      <c r="AO73" s="59"/>
      <c r="AP73" s="59"/>
      <c r="AQ73" s="59"/>
      <c r="AR73" s="59"/>
      <c r="AS73" s="59"/>
      <c r="AT73" s="59"/>
      <c r="AU73" s="294"/>
      <c r="AV73" s="294"/>
      <c r="AW73" s="294"/>
      <c r="AX73" s="294"/>
    </row>
    <row r="74" customFormat="false" ht="12.75" hidden="false" customHeight="true" outlineLevel="0" collapsed="false">
      <c r="A74" s="300" t="s">
        <v>205</v>
      </c>
      <c r="B74" s="284"/>
      <c r="C74" s="267"/>
      <c r="D74" s="301"/>
      <c r="E74" s="302"/>
      <c r="F74" s="302"/>
      <c r="G74" s="284"/>
      <c r="H74" s="301"/>
      <c r="I74" s="301"/>
      <c r="J74" s="301"/>
      <c r="K74" s="301"/>
      <c r="L74" s="301"/>
      <c r="M74" s="301"/>
      <c r="N74" s="301"/>
      <c r="O74" s="301"/>
      <c r="P74" s="301"/>
      <c r="Q74" s="301"/>
      <c r="R74" s="301"/>
      <c r="S74" s="301"/>
      <c r="T74" s="301"/>
      <c r="U74" s="301"/>
      <c r="V74" s="301"/>
      <c r="W74" s="301"/>
      <c r="X74" s="301"/>
      <c r="Y74" s="301"/>
      <c r="Z74" s="301"/>
      <c r="AA74" s="301"/>
      <c r="AB74" s="301"/>
      <c r="AC74" s="301"/>
      <c r="AD74" s="301"/>
      <c r="AE74" s="301"/>
      <c r="AF74" s="301"/>
      <c r="AG74" s="301"/>
      <c r="AH74" s="301"/>
      <c r="AI74" s="301"/>
      <c r="AJ74" s="301"/>
      <c r="AK74" s="301"/>
      <c r="AL74" s="301"/>
      <c r="AM74" s="301"/>
      <c r="AN74" s="59"/>
      <c r="AO74" s="59"/>
      <c r="AP74" s="59"/>
      <c r="AQ74" s="59"/>
      <c r="AR74" s="59"/>
      <c r="AS74" s="59"/>
      <c r="AT74" s="59"/>
      <c r="AU74" s="294"/>
      <c r="AV74" s="294"/>
      <c r="AW74" s="294"/>
      <c r="AX74" s="294"/>
    </row>
    <row r="75" customFormat="false" ht="12.75" hidden="false" customHeight="true" outlineLevel="0" collapsed="false">
      <c r="A75" s="284" t="s">
        <v>206</v>
      </c>
      <c r="B75" s="284"/>
      <c r="C75" s="267"/>
      <c r="D75" s="301"/>
      <c r="E75" s="302"/>
      <c r="F75" s="302"/>
      <c r="G75" s="284"/>
      <c r="H75" s="301"/>
      <c r="I75" s="301"/>
      <c r="J75" s="301"/>
      <c r="K75" s="301"/>
      <c r="L75" s="301"/>
      <c r="M75" s="301"/>
      <c r="N75" s="301"/>
      <c r="O75" s="301"/>
      <c r="P75" s="301"/>
      <c r="Q75" s="301"/>
      <c r="R75" s="301"/>
      <c r="S75" s="301"/>
      <c r="T75" s="301"/>
      <c r="U75" s="301"/>
      <c r="V75" s="301"/>
      <c r="W75" s="301"/>
      <c r="X75" s="301"/>
      <c r="Y75" s="301"/>
      <c r="Z75" s="301"/>
      <c r="AA75" s="301"/>
      <c r="AB75" s="301"/>
      <c r="AC75" s="301"/>
      <c r="AD75" s="301"/>
      <c r="AE75" s="301"/>
      <c r="AF75" s="301"/>
      <c r="AG75" s="301"/>
      <c r="AH75" s="301"/>
      <c r="AI75" s="301"/>
      <c r="AJ75" s="301"/>
      <c r="AK75" s="301"/>
      <c r="AL75" s="301"/>
      <c r="AM75" s="301"/>
      <c r="AN75" s="59"/>
      <c r="AO75" s="59"/>
      <c r="AP75" s="59"/>
      <c r="AQ75" s="59"/>
      <c r="AR75" s="59"/>
      <c r="AS75" s="59"/>
      <c r="AT75" s="59"/>
      <c r="AU75" s="294"/>
      <c r="AV75" s="294"/>
      <c r="AW75" s="294"/>
      <c r="AX75" s="294"/>
    </row>
    <row r="76" customFormat="false" ht="12.75" hidden="false" customHeight="true" outlineLevel="0" collapsed="false">
      <c r="A76" s="303" t="s">
        <v>207</v>
      </c>
      <c r="B76" s="304"/>
      <c r="C76" s="289"/>
      <c r="D76" s="290" t="n">
        <v>0</v>
      </c>
      <c r="E76" s="291" t="n">
        <f aca="false">AM76</f>
        <v>0</v>
      </c>
      <c r="F76" s="305" t="n">
        <f aca="false">E76-D76</f>
        <v>0</v>
      </c>
      <c r="G76" s="284"/>
      <c r="H76" s="306"/>
      <c r="I76" s="306"/>
      <c r="J76" s="306"/>
      <c r="K76" s="306"/>
      <c r="L76" s="306"/>
      <c r="M76" s="306"/>
      <c r="N76" s="306"/>
      <c r="O76" s="306"/>
      <c r="P76" s="306"/>
      <c r="Q76" s="306"/>
      <c r="R76" s="306"/>
      <c r="S76" s="306"/>
      <c r="T76" s="306"/>
      <c r="U76" s="306"/>
      <c r="V76" s="306"/>
      <c r="W76" s="306"/>
      <c r="X76" s="306"/>
      <c r="Y76" s="306"/>
      <c r="Z76" s="306"/>
      <c r="AA76" s="306"/>
      <c r="AB76" s="306"/>
      <c r="AC76" s="306"/>
      <c r="AD76" s="306"/>
      <c r="AE76" s="306"/>
      <c r="AF76" s="306"/>
      <c r="AG76" s="306"/>
      <c r="AH76" s="306"/>
      <c r="AI76" s="306"/>
      <c r="AJ76" s="306"/>
      <c r="AK76" s="306"/>
      <c r="AL76" s="306"/>
      <c r="AM76" s="293" t="n">
        <f aca="false">SUM(H76:AL76)</f>
        <v>0</v>
      </c>
      <c r="AN76" s="1"/>
      <c r="AO76" s="1"/>
      <c r="AP76" s="1"/>
      <c r="AQ76" s="1"/>
      <c r="AR76" s="1"/>
      <c r="AS76" s="1"/>
      <c r="AT76" s="1"/>
    </row>
    <row r="77" customFormat="false" ht="12.75" hidden="true" customHeight="true" outlineLevel="0" collapsed="false">
      <c r="A77" s="303" t="s">
        <v>208</v>
      </c>
      <c r="B77" s="304"/>
      <c r="C77" s="289"/>
      <c r="D77" s="290" t="n">
        <v>0</v>
      </c>
      <c r="E77" s="291" t="n">
        <f aca="false">AM77</f>
        <v>0</v>
      </c>
      <c r="F77" s="305" t="n">
        <f aca="false">E77-D77</f>
        <v>0</v>
      </c>
      <c r="G77" s="284"/>
      <c r="H77" s="306"/>
      <c r="I77" s="306"/>
      <c r="J77" s="306"/>
      <c r="K77" s="306"/>
      <c r="L77" s="306"/>
      <c r="M77" s="306"/>
      <c r="N77" s="306"/>
      <c r="O77" s="306"/>
      <c r="P77" s="306"/>
      <c r="Q77" s="306"/>
      <c r="R77" s="306"/>
      <c r="S77" s="306"/>
      <c r="T77" s="306"/>
      <c r="U77" s="306"/>
      <c r="V77" s="306"/>
      <c r="W77" s="306"/>
      <c r="X77" s="306"/>
      <c r="Y77" s="306"/>
      <c r="Z77" s="306"/>
      <c r="AA77" s="306"/>
      <c r="AB77" s="306"/>
      <c r="AC77" s="306"/>
      <c r="AD77" s="306"/>
      <c r="AE77" s="306"/>
      <c r="AF77" s="306"/>
      <c r="AG77" s="306"/>
      <c r="AH77" s="306"/>
      <c r="AI77" s="306"/>
      <c r="AJ77" s="306"/>
      <c r="AK77" s="306"/>
      <c r="AL77" s="306"/>
      <c r="AM77" s="293" t="n">
        <f aca="false">SUM(H77:AL77)</f>
        <v>0</v>
      </c>
      <c r="AN77" s="1"/>
      <c r="AO77" s="1"/>
      <c r="AP77" s="1"/>
      <c r="AQ77" s="1"/>
      <c r="AR77" s="1"/>
      <c r="AS77" s="1"/>
      <c r="AT77" s="1"/>
    </row>
    <row r="78" customFormat="false" ht="12.75" hidden="true" customHeight="true" outlineLevel="0" collapsed="false">
      <c r="A78" s="303" t="s">
        <v>209</v>
      </c>
      <c r="B78" s="304"/>
      <c r="C78" s="289"/>
      <c r="D78" s="290" t="n">
        <v>0</v>
      </c>
      <c r="E78" s="291" t="n">
        <f aca="false">AM78</f>
        <v>0</v>
      </c>
      <c r="F78" s="305" t="n">
        <f aca="false">E78-D78</f>
        <v>0</v>
      </c>
      <c r="G78" s="284"/>
      <c r="H78" s="306"/>
      <c r="I78" s="306"/>
      <c r="J78" s="306"/>
      <c r="K78" s="306"/>
      <c r="L78" s="306"/>
      <c r="M78" s="306"/>
      <c r="N78" s="306"/>
      <c r="O78" s="306"/>
      <c r="P78" s="306"/>
      <c r="Q78" s="306"/>
      <c r="R78" s="306"/>
      <c r="S78" s="306"/>
      <c r="T78" s="306"/>
      <c r="U78" s="306"/>
      <c r="V78" s="306"/>
      <c r="W78" s="306"/>
      <c r="X78" s="306"/>
      <c r="Y78" s="306"/>
      <c r="Z78" s="306"/>
      <c r="AA78" s="306"/>
      <c r="AB78" s="306"/>
      <c r="AC78" s="306"/>
      <c r="AD78" s="306"/>
      <c r="AE78" s="306"/>
      <c r="AF78" s="306"/>
      <c r="AG78" s="306"/>
      <c r="AH78" s="306"/>
      <c r="AI78" s="306"/>
      <c r="AJ78" s="306"/>
      <c r="AK78" s="306"/>
      <c r="AL78" s="306"/>
      <c r="AM78" s="293" t="n">
        <f aca="false">SUM(H78:AL78)</f>
        <v>0</v>
      </c>
      <c r="AN78" s="1"/>
      <c r="AO78" s="1"/>
      <c r="AP78" s="1"/>
      <c r="AQ78" s="1"/>
      <c r="AR78" s="1"/>
      <c r="AS78" s="1"/>
      <c r="AT78" s="1"/>
    </row>
    <row r="79" customFormat="false" ht="12.75" hidden="true" customHeight="true" outlineLevel="0" collapsed="false">
      <c r="A79" s="303" t="s">
        <v>210</v>
      </c>
      <c r="B79" s="304"/>
      <c r="C79" s="289"/>
      <c r="D79" s="290" t="n">
        <v>0</v>
      </c>
      <c r="E79" s="291" t="n">
        <f aca="false">AM79</f>
        <v>0</v>
      </c>
      <c r="F79" s="305" t="n">
        <f aca="false">E79-D79</f>
        <v>0</v>
      </c>
      <c r="G79" s="284"/>
      <c r="H79" s="306"/>
      <c r="I79" s="306"/>
      <c r="J79" s="306"/>
      <c r="K79" s="306"/>
      <c r="L79" s="306"/>
      <c r="M79" s="306"/>
      <c r="N79" s="306"/>
      <c r="O79" s="306"/>
      <c r="P79" s="306"/>
      <c r="Q79" s="306"/>
      <c r="R79" s="306"/>
      <c r="S79" s="306"/>
      <c r="T79" s="306"/>
      <c r="U79" s="306"/>
      <c r="V79" s="306"/>
      <c r="W79" s="306"/>
      <c r="X79" s="306"/>
      <c r="Y79" s="306"/>
      <c r="Z79" s="306"/>
      <c r="AA79" s="306"/>
      <c r="AB79" s="306"/>
      <c r="AC79" s="306"/>
      <c r="AD79" s="306"/>
      <c r="AE79" s="306"/>
      <c r="AF79" s="306"/>
      <c r="AG79" s="306"/>
      <c r="AH79" s="306"/>
      <c r="AI79" s="306"/>
      <c r="AJ79" s="306"/>
      <c r="AK79" s="306"/>
      <c r="AL79" s="306"/>
      <c r="AM79" s="293" t="n">
        <f aca="false">SUM(H79:AL79)</f>
        <v>0</v>
      </c>
      <c r="AN79" s="1"/>
      <c r="AO79" s="1"/>
      <c r="AP79" s="1"/>
      <c r="AQ79" s="1"/>
      <c r="AR79" s="1"/>
      <c r="AS79" s="1"/>
      <c r="AT79" s="1"/>
    </row>
    <row r="80" customFormat="false" ht="12.75" hidden="true" customHeight="true" outlineLevel="0" collapsed="false">
      <c r="A80" s="303" t="s">
        <v>211</v>
      </c>
      <c r="B80" s="304"/>
      <c r="C80" s="289"/>
      <c r="D80" s="290" t="n">
        <v>0</v>
      </c>
      <c r="E80" s="291" t="n">
        <f aca="false">AM80</f>
        <v>0</v>
      </c>
      <c r="F80" s="305" t="n">
        <f aca="false">E80-D80</f>
        <v>0</v>
      </c>
      <c r="G80" s="284"/>
      <c r="H80" s="306"/>
      <c r="I80" s="306"/>
      <c r="J80" s="306"/>
      <c r="K80" s="306"/>
      <c r="L80" s="306"/>
      <c r="M80" s="306"/>
      <c r="N80" s="306"/>
      <c r="O80" s="306"/>
      <c r="P80" s="306"/>
      <c r="Q80" s="306"/>
      <c r="R80" s="306"/>
      <c r="S80" s="306"/>
      <c r="T80" s="306"/>
      <c r="U80" s="306"/>
      <c r="V80" s="306"/>
      <c r="W80" s="306"/>
      <c r="X80" s="306"/>
      <c r="Y80" s="306"/>
      <c r="Z80" s="306"/>
      <c r="AA80" s="306"/>
      <c r="AB80" s="306"/>
      <c r="AC80" s="306"/>
      <c r="AD80" s="306"/>
      <c r="AE80" s="306"/>
      <c r="AF80" s="306"/>
      <c r="AG80" s="306"/>
      <c r="AH80" s="306"/>
      <c r="AI80" s="306"/>
      <c r="AJ80" s="306"/>
      <c r="AK80" s="306"/>
      <c r="AL80" s="306"/>
      <c r="AM80" s="293" t="n">
        <f aca="false">SUM(H80:AL80)</f>
        <v>0</v>
      </c>
      <c r="AN80" s="1"/>
      <c r="AO80" s="1"/>
      <c r="AP80" s="1"/>
      <c r="AQ80" s="1"/>
      <c r="AR80" s="1"/>
      <c r="AS80" s="1"/>
      <c r="AT80" s="1"/>
    </row>
    <row r="81" customFormat="false" ht="12.75" hidden="true" customHeight="true" outlineLevel="0" collapsed="false">
      <c r="A81" s="303" t="s">
        <v>212</v>
      </c>
      <c r="B81" s="304"/>
      <c r="C81" s="289"/>
      <c r="D81" s="290" t="n">
        <v>0</v>
      </c>
      <c r="E81" s="291" t="n">
        <f aca="false">AM81</f>
        <v>0</v>
      </c>
      <c r="F81" s="305" t="n">
        <f aca="false">E81-D81</f>
        <v>0</v>
      </c>
      <c r="G81" s="284"/>
      <c r="H81" s="306"/>
      <c r="I81" s="306"/>
      <c r="J81" s="306"/>
      <c r="K81" s="306"/>
      <c r="L81" s="306"/>
      <c r="M81" s="306"/>
      <c r="N81" s="306"/>
      <c r="O81" s="306"/>
      <c r="P81" s="306"/>
      <c r="Q81" s="306"/>
      <c r="R81" s="306"/>
      <c r="S81" s="306"/>
      <c r="T81" s="306"/>
      <c r="U81" s="306"/>
      <c r="V81" s="306"/>
      <c r="W81" s="306"/>
      <c r="X81" s="306"/>
      <c r="Y81" s="306"/>
      <c r="Z81" s="306"/>
      <c r="AA81" s="306"/>
      <c r="AB81" s="306"/>
      <c r="AC81" s="306"/>
      <c r="AD81" s="306"/>
      <c r="AE81" s="306"/>
      <c r="AF81" s="306"/>
      <c r="AG81" s="306"/>
      <c r="AH81" s="306"/>
      <c r="AI81" s="306"/>
      <c r="AJ81" s="306"/>
      <c r="AK81" s="306"/>
      <c r="AL81" s="306"/>
      <c r="AM81" s="293" t="n">
        <f aca="false">SUM(H81:AL81)</f>
        <v>0</v>
      </c>
      <c r="AN81" s="1"/>
      <c r="AO81" s="1"/>
      <c r="AP81" s="1"/>
      <c r="AQ81" s="1"/>
      <c r="AR81" s="1"/>
      <c r="AS81" s="1"/>
      <c r="AT81" s="1"/>
    </row>
    <row r="82" customFormat="false" ht="12.75" hidden="false" customHeight="true" outlineLevel="0" collapsed="false">
      <c r="A82" s="303" t="s">
        <v>213</v>
      </c>
      <c r="B82" s="304"/>
      <c r="C82" s="289"/>
      <c r="D82" s="290" t="n">
        <v>0</v>
      </c>
      <c r="E82" s="291" t="n">
        <f aca="false">AM82</f>
        <v>0</v>
      </c>
      <c r="F82" s="305" t="n">
        <f aca="false">E82-D82</f>
        <v>0</v>
      </c>
      <c r="G82" s="284"/>
      <c r="H82" s="306"/>
      <c r="I82" s="306"/>
      <c r="J82" s="306"/>
      <c r="K82" s="306"/>
      <c r="L82" s="306"/>
      <c r="M82" s="306"/>
      <c r="N82" s="306"/>
      <c r="O82" s="306"/>
      <c r="P82" s="306"/>
      <c r="Q82" s="306"/>
      <c r="R82" s="306"/>
      <c r="S82" s="306"/>
      <c r="T82" s="306"/>
      <c r="U82" s="306"/>
      <c r="V82" s="306"/>
      <c r="W82" s="306"/>
      <c r="X82" s="306"/>
      <c r="Y82" s="306"/>
      <c r="Z82" s="306"/>
      <c r="AA82" s="306"/>
      <c r="AB82" s="306"/>
      <c r="AC82" s="306"/>
      <c r="AD82" s="306"/>
      <c r="AE82" s="306"/>
      <c r="AF82" s="306"/>
      <c r="AG82" s="306"/>
      <c r="AH82" s="306"/>
      <c r="AI82" s="306"/>
      <c r="AJ82" s="306"/>
      <c r="AK82" s="306"/>
      <c r="AL82" s="306"/>
      <c r="AM82" s="293" t="n">
        <f aca="false">SUM(H82:AL82)</f>
        <v>0</v>
      </c>
      <c r="AN82" s="1"/>
      <c r="AO82" s="1"/>
      <c r="AP82" s="1"/>
      <c r="AQ82" s="1"/>
      <c r="AR82" s="1"/>
      <c r="AS82" s="1"/>
      <c r="AT82" s="1"/>
    </row>
    <row r="83" customFormat="false" ht="12.75" hidden="false" customHeight="true" outlineLevel="0" collapsed="false">
      <c r="A83" s="303" t="s">
        <v>214</v>
      </c>
      <c r="B83" s="304"/>
      <c r="C83" s="289"/>
      <c r="D83" s="290" t="n">
        <v>0</v>
      </c>
      <c r="E83" s="291" t="n">
        <f aca="false">AM83</f>
        <v>0</v>
      </c>
      <c r="F83" s="305" t="n">
        <f aca="false">E83-D83</f>
        <v>0</v>
      </c>
      <c r="G83" s="307" t="s">
        <v>215</v>
      </c>
      <c r="H83" s="308"/>
      <c r="I83" s="308"/>
      <c r="J83" s="308"/>
      <c r="K83" s="308"/>
      <c r="L83" s="308"/>
      <c r="M83" s="308"/>
      <c r="N83" s="308"/>
      <c r="O83" s="308"/>
      <c r="P83" s="308"/>
      <c r="Q83" s="308"/>
      <c r="R83" s="308"/>
      <c r="S83" s="308"/>
      <c r="T83" s="308"/>
      <c r="U83" s="308"/>
      <c r="V83" s="308"/>
      <c r="W83" s="308"/>
      <c r="X83" s="308"/>
      <c r="Y83" s="308"/>
      <c r="Z83" s="308"/>
      <c r="AA83" s="308"/>
      <c r="AB83" s="308"/>
      <c r="AC83" s="308"/>
      <c r="AD83" s="308"/>
      <c r="AE83" s="308"/>
      <c r="AF83" s="308"/>
      <c r="AG83" s="308"/>
      <c r="AH83" s="308"/>
      <c r="AI83" s="308"/>
      <c r="AJ83" s="308"/>
      <c r="AK83" s="308"/>
      <c r="AL83" s="308"/>
      <c r="AM83" s="293" t="n">
        <f aca="false">SUM(H83:AL83)</f>
        <v>0</v>
      </c>
      <c r="AN83" s="1"/>
      <c r="AO83" s="1"/>
      <c r="AP83" s="1"/>
      <c r="AQ83" s="1"/>
      <c r="AR83" s="1"/>
      <c r="AS83" s="1"/>
      <c r="AT83" s="1"/>
    </row>
    <row r="84" customFormat="false" ht="12.75" hidden="true" customHeight="true" outlineLevel="0" collapsed="false">
      <c r="A84" s="309" t="s">
        <v>216</v>
      </c>
      <c r="B84" s="304"/>
      <c r="C84" s="289"/>
      <c r="D84" s="290" t="n">
        <v>0</v>
      </c>
      <c r="E84" s="291" t="n">
        <f aca="false">AM84</f>
        <v>0</v>
      </c>
      <c r="F84" s="305" t="n">
        <f aca="false">E84-D84</f>
        <v>0</v>
      </c>
      <c r="G84" s="284"/>
      <c r="H84" s="306"/>
      <c r="I84" s="306"/>
      <c r="J84" s="306"/>
      <c r="K84" s="306"/>
      <c r="L84" s="306"/>
      <c r="M84" s="306"/>
      <c r="N84" s="306"/>
      <c r="O84" s="306"/>
      <c r="P84" s="306"/>
      <c r="Q84" s="306"/>
      <c r="R84" s="306"/>
      <c r="S84" s="306"/>
      <c r="T84" s="306"/>
      <c r="U84" s="306"/>
      <c r="V84" s="306"/>
      <c r="W84" s="306"/>
      <c r="X84" s="306"/>
      <c r="Y84" s="306"/>
      <c r="Z84" s="306"/>
      <c r="AA84" s="306"/>
      <c r="AB84" s="306"/>
      <c r="AC84" s="306"/>
      <c r="AD84" s="306"/>
      <c r="AE84" s="306"/>
      <c r="AF84" s="306"/>
      <c r="AG84" s="306"/>
      <c r="AH84" s="306"/>
      <c r="AI84" s="306"/>
      <c r="AJ84" s="306"/>
      <c r="AK84" s="306"/>
      <c r="AL84" s="306"/>
      <c r="AM84" s="293" t="n">
        <f aca="false">SUM(H84:AL84)</f>
        <v>0</v>
      </c>
      <c r="AN84" s="1"/>
      <c r="AO84" s="1"/>
      <c r="AP84" s="1"/>
      <c r="AQ84" s="1"/>
      <c r="AR84" s="1"/>
      <c r="AS84" s="1"/>
      <c r="AT84" s="1"/>
    </row>
    <row r="85" customFormat="false" ht="12.75" hidden="true" customHeight="true" outlineLevel="0" collapsed="false">
      <c r="A85" s="309" t="s">
        <v>216</v>
      </c>
      <c r="B85" s="304"/>
      <c r="C85" s="289"/>
      <c r="D85" s="290" t="n">
        <v>0</v>
      </c>
      <c r="E85" s="291" t="n">
        <f aca="false">AM85</f>
        <v>0</v>
      </c>
      <c r="F85" s="305" t="n">
        <f aca="false">E85-D85</f>
        <v>0</v>
      </c>
      <c r="G85" s="284"/>
      <c r="H85" s="306"/>
      <c r="I85" s="306"/>
      <c r="J85" s="306"/>
      <c r="K85" s="306"/>
      <c r="L85" s="306"/>
      <c r="M85" s="306"/>
      <c r="N85" s="306"/>
      <c r="O85" s="306"/>
      <c r="P85" s="306"/>
      <c r="Q85" s="306"/>
      <c r="R85" s="306"/>
      <c r="S85" s="306"/>
      <c r="T85" s="306"/>
      <c r="U85" s="306"/>
      <c r="V85" s="306"/>
      <c r="W85" s="306"/>
      <c r="X85" s="306"/>
      <c r="Y85" s="306"/>
      <c r="Z85" s="306"/>
      <c r="AA85" s="306"/>
      <c r="AB85" s="306"/>
      <c r="AC85" s="306"/>
      <c r="AD85" s="306"/>
      <c r="AE85" s="306"/>
      <c r="AF85" s="306"/>
      <c r="AG85" s="306"/>
      <c r="AH85" s="306"/>
      <c r="AI85" s="306"/>
      <c r="AJ85" s="306"/>
      <c r="AK85" s="306"/>
      <c r="AL85" s="306"/>
      <c r="AM85" s="293" t="n">
        <f aca="false">SUM(H85:AL85)</f>
        <v>0</v>
      </c>
      <c r="AN85" s="1"/>
      <c r="AO85" s="1"/>
      <c r="AP85" s="1"/>
      <c r="AQ85" s="1"/>
      <c r="AR85" s="1"/>
      <c r="AS85" s="1"/>
      <c r="AT85" s="1"/>
    </row>
    <row r="86" customFormat="false" ht="12.75" hidden="true" customHeight="true" outlineLevel="0" collapsed="false">
      <c r="A86" s="309" t="s">
        <v>216</v>
      </c>
      <c r="B86" s="304"/>
      <c r="C86" s="289"/>
      <c r="D86" s="290" t="n">
        <v>0</v>
      </c>
      <c r="E86" s="291" t="n">
        <f aca="false">AM86</f>
        <v>0</v>
      </c>
      <c r="F86" s="305" t="n">
        <f aca="false">E86-D86</f>
        <v>0</v>
      </c>
      <c r="G86" s="284"/>
      <c r="H86" s="306"/>
      <c r="I86" s="306"/>
      <c r="J86" s="306"/>
      <c r="K86" s="306"/>
      <c r="L86" s="306"/>
      <c r="M86" s="306"/>
      <c r="N86" s="306"/>
      <c r="O86" s="306"/>
      <c r="P86" s="306"/>
      <c r="Q86" s="306"/>
      <c r="R86" s="306"/>
      <c r="S86" s="306"/>
      <c r="T86" s="306"/>
      <c r="U86" s="306"/>
      <c r="V86" s="306"/>
      <c r="W86" s="306"/>
      <c r="X86" s="306"/>
      <c r="Y86" s="306"/>
      <c r="Z86" s="306"/>
      <c r="AA86" s="306"/>
      <c r="AB86" s="306"/>
      <c r="AC86" s="306"/>
      <c r="AD86" s="306"/>
      <c r="AE86" s="306"/>
      <c r="AF86" s="306"/>
      <c r="AG86" s="306"/>
      <c r="AH86" s="306"/>
      <c r="AI86" s="306"/>
      <c r="AJ86" s="306"/>
      <c r="AK86" s="306"/>
      <c r="AL86" s="306"/>
      <c r="AM86" s="293" t="n">
        <f aca="false">SUM(H86:AL86)</f>
        <v>0</v>
      </c>
      <c r="AN86" s="1"/>
      <c r="AO86" s="1"/>
      <c r="AP86" s="1"/>
      <c r="AQ86" s="1"/>
      <c r="AR86" s="1"/>
      <c r="AS86" s="1"/>
      <c r="AT86" s="1"/>
    </row>
    <row r="87" customFormat="false" ht="12.75" hidden="false" customHeight="true" outlineLevel="0" collapsed="false">
      <c r="A87" s="303" t="s">
        <v>217</v>
      </c>
      <c r="B87" s="304"/>
      <c r="C87" s="289"/>
      <c r="D87" s="290" t="n">
        <v>0</v>
      </c>
      <c r="E87" s="291" t="n">
        <f aca="false">AM87</f>
        <v>0</v>
      </c>
      <c r="F87" s="305" t="n">
        <f aca="false">E87-D87</f>
        <v>0</v>
      </c>
      <c r="G87" s="284"/>
      <c r="H87" s="306"/>
      <c r="I87" s="306"/>
      <c r="J87" s="306"/>
      <c r="K87" s="306"/>
      <c r="L87" s="306"/>
      <c r="M87" s="306"/>
      <c r="N87" s="306"/>
      <c r="O87" s="306"/>
      <c r="P87" s="306"/>
      <c r="Q87" s="306"/>
      <c r="R87" s="306"/>
      <c r="S87" s="306"/>
      <c r="T87" s="306"/>
      <c r="U87" s="306"/>
      <c r="V87" s="306"/>
      <c r="W87" s="306"/>
      <c r="X87" s="306"/>
      <c r="Y87" s="306"/>
      <c r="Z87" s="306"/>
      <c r="AA87" s="306"/>
      <c r="AB87" s="306"/>
      <c r="AC87" s="306"/>
      <c r="AD87" s="306"/>
      <c r="AE87" s="306"/>
      <c r="AF87" s="306"/>
      <c r="AG87" s="306"/>
      <c r="AH87" s="306"/>
      <c r="AI87" s="306"/>
      <c r="AJ87" s="306"/>
      <c r="AK87" s="306"/>
      <c r="AL87" s="306"/>
      <c r="AM87" s="293" t="n">
        <f aca="false">SUM(H87:AL87)</f>
        <v>0</v>
      </c>
      <c r="AN87" s="1"/>
      <c r="AO87" s="1"/>
      <c r="AP87" s="1"/>
      <c r="AQ87" s="1"/>
      <c r="AR87" s="1"/>
      <c r="AS87" s="1"/>
      <c r="AT87" s="1"/>
    </row>
    <row r="88" customFormat="false" ht="12.75" hidden="false" customHeight="true" outlineLevel="0" collapsed="false">
      <c r="A88" s="288" t="s">
        <v>218</v>
      </c>
      <c r="B88" s="304"/>
      <c r="C88" s="289"/>
      <c r="D88" s="290" t="n">
        <v>0</v>
      </c>
      <c r="E88" s="291" t="n">
        <f aca="false">AM88</f>
        <v>0</v>
      </c>
      <c r="F88" s="305" t="n">
        <f aca="false">E88-D88</f>
        <v>0</v>
      </c>
      <c r="G88" s="284"/>
      <c r="H88" s="306"/>
      <c r="I88" s="306"/>
      <c r="J88" s="306"/>
      <c r="K88" s="306"/>
      <c r="L88" s="306"/>
      <c r="M88" s="306"/>
      <c r="N88" s="306"/>
      <c r="O88" s="306"/>
      <c r="P88" s="306"/>
      <c r="Q88" s="306"/>
      <c r="R88" s="306"/>
      <c r="S88" s="306"/>
      <c r="T88" s="306"/>
      <c r="U88" s="306"/>
      <c r="V88" s="306"/>
      <c r="W88" s="306"/>
      <c r="X88" s="306"/>
      <c r="Y88" s="306"/>
      <c r="Z88" s="306"/>
      <c r="AA88" s="306"/>
      <c r="AB88" s="306"/>
      <c r="AC88" s="306"/>
      <c r="AD88" s="306"/>
      <c r="AE88" s="306"/>
      <c r="AF88" s="306"/>
      <c r="AG88" s="306"/>
      <c r="AH88" s="306"/>
      <c r="AI88" s="306"/>
      <c r="AJ88" s="306"/>
      <c r="AK88" s="306"/>
      <c r="AL88" s="306"/>
      <c r="AM88" s="293" t="n">
        <f aca="false">SUM(H88:AL88)</f>
        <v>0</v>
      </c>
      <c r="AN88" s="1"/>
      <c r="AO88" s="1"/>
      <c r="AP88" s="1"/>
      <c r="AQ88" s="1"/>
      <c r="AR88" s="1"/>
      <c r="AS88" s="1"/>
      <c r="AT88" s="1"/>
    </row>
    <row r="89" customFormat="false" ht="12.75" hidden="true" customHeight="true" outlineLevel="0" collapsed="false">
      <c r="A89" s="288" t="s">
        <v>219</v>
      </c>
      <c r="B89" s="304"/>
      <c r="C89" s="289"/>
      <c r="D89" s="290" t="n">
        <v>0</v>
      </c>
      <c r="E89" s="291" t="n">
        <f aca="false">AM89</f>
        <v>0</v>
      </c>
      <c r="F89" s="305" t="n">
        <f aca="false">E89-D89</f>
        <v>0</v>
      </c>
      <c r="G89" s="284"/>
      <c r="H89" s="306"/>
      <c r="I89" s="306"/>
      <c r="J89" s="306"/>
      <c r="K89" s="306"/>
      <c r="L89" s="306"/>
      <c r="M89" s="306"/>
      <c r="N89" s="306"/>
      <c r="O89" s="306"/>
      <c r="P89" s="306"/>
      <c r="Q89" s="306"/>
      <c r="R89" s="306"/>
      <c r="S89" s="306"/>
      <c r="T89" s="306"/>
      <c r="U89" s="306"/>
      <c r="V89" s="306"/>
      <c r="W89" s="306"/>
      <c r="X89" s="306"/>
      <c r="Y89" s="306"/>
      <c r="Z89" s="306"/>
      <c r="AA89" s="306"/>
      <c r="AB89" s="306"/>
      <c r="AC89" s="306"/>
      <c r="AD89" s="306"/>
      <c r="AE89" s="306"/>
      <c r="AF89" s="306"/>
      <c r="AG89" s="306"/>
      <c r="AH89" s="306"/>
      <c r="AI89" s="306"/>
      <c r="AJ89" s="306"/>
      <c r="AK89" s="306"/>
      <c r="AL89" s="306"/>
      <c r="AM89" s="293" t="n">
        <f aca="false">SUM(H89:AL89)</f>
        <v>0</v>
      </c>
      <c r="AN89" s="1"/>
      <c r="AO89" s="1"/>
      <c r="AP89" s="1"/>
      <c r="AQ89" s="1"/>
      <c r="AR89" s="1"/>
      <c r="AS89" s="1"/>
      <c r="AT89" s="1"/>
    </row>
    <row r="90" customFormat="false" ht="12.75" hidden="true" customHeight="true" outlineLevel="0" collapsed="false">
      <c r="A90" s="288" t="s">
        <v>220</v>
      </c>
      <c r="B90" s="304"/>
      <c r="C90" s="289"/>
      <c r="D90" s="290" t="n">
        <v>0</v>
      </c>
      <c r="E90" s="291" t="n">
        <f aca="false">AM90</f>
        <v>0</v>
      </c>
      <c r="F90" s="305" t="n">
        <f aca="false">E90-D90</f>
        <v>0</v>
      </c>
      <c r="G90" s="284"/>
      <c r="H90" s="306"/>
      <c r="I90" s="306"/>
      <c r="J90" s="306"/>
      <c r="K90" s="306"/>
      <c r="L90" s="306"/>
      <c r="M90" s="306"/>
      <c r="N90" s="306"/>
      <c r="O90" s="306"/>
      <c r="P90" s="306"/>
      <c r="Q90" s="306"/>
      <c r="R90" s="306"/>
      <c r="S90" s="306"/>
      <c r="T90" s="306"/>
      <c r="U90" s="306"/>
      <c r="V90" s="306"/>
      <c r="W90" s="306"/>
      <c r="X90" s="306"/>
      <c r="Y90" s="306"/>
      <c r="Z90" s="306"/>
      <c r="AA90" s="306"/>
      <c r="AB90" s="306"/>
      <c r="AC90" s="306"/>
      <c r="AD90" s="306"/>
      <c r="AE90" s="306"/>
      <c r="AF90" s="306"/>
      <c r="AG90" s="306"/>
      <c r="AH90" s="306"/>
      <c r="AI90" s="306"/>
      <c r="AJ90" s="306"/>
      <c r="AK90" s="306"/>
      <c r="AL90" s="306"/>
      <c r="AM90" s="293" t="n">
        <f aca="false">SUM(H90:AL90)</f>
        <v>0</v>
      </c>
      <c r="AN90" s="1"/>
      <c r="AO90" s="1"/>
      <c r="AP90" s="1"/>
      <c r="AQ90" s="1"/>
      <c r="AR90" s="1"/>
      <c r="AS90" s="1"/>
      <c r="AT90" s="1"/>
    </row>
    <row r="91" customFormat="false" ht="12.75" hidden="false" customHeight="true" outlineLevel="0" collapsed="false">
      <c r="A91" s="310" t="s">
        <v>221</v>
      </c>
      <c r="B91" s="311"/>
      <c r="C91" s="289"/>
      <c r="D91" s="290" t="n">
        <v>0</v>
      </c>
      <c r="E91" s="291" t="n">
        <f aca="false">AM91</f>
        <v>0</v>
      </c>
      <c r="F91" s="305" t="n">
        <f aca="false">E91-D91</f>
        <v>0</v>
      </c>
      <c r="G91" s="284"/>
      <c r="H91" s="312"/>
      <c r="I91" s="312"/>
      <c r="J91" s="312"/>
      <c r="K91" s="312"/>
      <c r="L91" s="312"/>
      <c r="M91" s="312"/>
      <c r="N91" s="312"/>
      <c r="O91" s="312"/>
      <c r="P91" s="312"/>
      <c r="Q91" s="312"/>
      <c r="R91" s="312"/>
      <c r="S91" s="312"/>
      <c r="T91" s="312"/>
      <c r="U91" s="312"/>
      <c r="V91" s="312"/>
      <c r="W91" s="312"/>
      <c r="X91" s="312"/>
      <c r="Y91" s="312"/>
      <c r="Z91" s="312"/>
      <c r="AA91" s="312"/>
      <c r="AB91" s="312"/>
      <c r="AC91" s="312"/>
      <c r="AD91" s="312"/>
      <c r="AE91" s="312"/>
      <c r="AF91" s="312"/>
      <c r="AG91" s="312"/>
      <c r="AH91" s="312"/>
      <c r="AI91" s="312"/>
      <c r="AJ91" s="312"/>
      <c r="AK91" s="312"/>
      <c r="AL91" s="312"/>
      <c r="AM91" s="293" t="n">
        <f aca="false">SUM(H91:AL91)</f>
        <v>0</v>
      </c>
      <c r="AN91" s="1"/>
      <c r="AO91" s="1"/>
      <c r="AP91" s="1"/>
      <c r="AQ91" s="1"/>
      <c r="AR91" s="1"/>
      <c r="AS91" s="1"/>
      <c r="AT91" s="1"/>
    </row>
    <row r="92" customFormat="false" ht="12.75" hidden="false" customHeight="true" outlineLevel="0" collapsed="false">
      <c r="A92" s="288" t="s">
        <v>222</v>
      </c>
      <c r="B92" s="304"/>
      <c r="C92" s="289"/>
      <c r="D92" s="290" t="n">
        <v>0</v>
      </c>
      <c r="E92" s="291" t="n">
        <f aca="false">AM92</f>
        <v>0</v>
      </c>
      <c r="F92" s="305" t="n">
        <f aca="false">E92-D92</f>
        <v>0</v>
      </c>
      <c r="G92" s="284"/>
      <c r="H92" s="306"/>
      <c r="I92" s="306"/>
      <c r="J92" s="306"/>
      <c r="K92" s="306"/>
      <c r="L92" s="306"/>
      <c r="M92" s="306"/>
      <c r="N92" s="306"/>
      <c r="O92" s="306"/>
      <c r="P92" s="306"/>
      <c r="Q92" s="306"/>
      <c r="R92" s="306"/>
      <c r="S92" s="306"/>
      <c r="T92" s="306"/>
      <c r="U92" s="306"/>
      <c r="V92" s="306"/>
      <c r="W92" s="306"/>
      <c r="X92" s="306"/>
      <c r="Y92" s="306"/>
      <c r="Z92" s="306"/>
      <c r="AA92" s="306"/>
      <c r="AB92" s="306"/>
      <c r="AC92" s="306"/>
      <c r="AD92" s="306"/>
      <c r="AE92" s="306"/>
      <c r="AF92" s="306"/>
      <c r="AG92" s="306"/>
      <c r="AH92" s="306"/>
      <c r="AI92" s="306"/>
      <c r="AJ92" s="306"/>
      <c r="AK92" s="306"/>
      <c r="AL92" s="306"/>
      <c r="AM92" s="293" t="n">
        <f aca="false">SUM(H92:AL92)</f>
        <v>0</v>
      </c>
      <c r="AN92" s="1"/>
      <c r="AO92" s="1"/>
      <c r="AP92" s="1"/>
      <c r="AQ92" s="1"/>
      <c r="AR92" s="1"/>
      <c r="AS92" s="1"/>
      <c r="AT92" s="1"/>
    </row>
    <row r="93" customFormat="false" ht="12.75" hidden="true" customHeight="true" outlineLevel="0" collapsed="false">
      <c r="A93" s="288" t="s">
        <v>223</v>
      </c>
      <c r="B93" s="304"/>
      <c r="C93" s="289"/>
      <c r="D93" s="290" t="n">
        <v>0</v>
      </c>
      <c r="E93" s="291" t="n">
        <f aca="false">AM93</f>
        <v>0</v>
      </c>
      <c r="F93" s="305" t="n">
        <f aca="false">E93-D93</f>
        <v>0</v>
      </c>
      <c r="G93" s="284"/>
      <c r="H93" s="306"/>
      <c r="I93" s="306"/>
      <c r="J93" s="306"/>
      <c r="K93" s="306"/>
      <c r="L93" s="306"/>
      <c r="M93" s="306"/>
      <c r="N93" s="306"/>
      <c r="O93" s="306"/>
      <c r="P93" s="306"/>
      <c r="Q93" s="306"/>
      <c r="R93" s="306"/>
      <c r="S93" s="306"/>
      <c r="T93" s="306"/>
      <c r="U93" s="306"/>
      <c r="V93" s="306"/>
      <c r="W93" s="306"/>
      <c r="X93" s="306"/>
      <c r="Y93" s="306"/>
      <c r="Z93" s="306"/>
      <c r="AA93" s="306"/>
      <c r="AB93" s="306"/>
      <c r="AC93" s="306"/>
      <c r="AD93" s="306"/>
      <c r="AE93" s="306"/>
      <c r="AF93" s="306"/>
      <c r="AG93" s="306"/>
      <c r="AH93" s="306"/>
      <c r="AI93" s="306"/>
      <c r="AJ93" s="306"/>
      <c r="AK93" s="306"/>
      <c r="AL93" s="306"/>
      <c r="AM93" s="293" t="n">
        <f aca="false">SUM(H93:AL93)</f>
        <v>0</v>
      </c>
      <c r="AN93" s="1"/>
      <c r="AO93" s="1"/>
      <c r="AP93" s="1"/>
      <c r="AQ93" s="1"/>
      <c r="AR93" s="1"/>
      <c r="AS93" s="1"/>
      <c r="AT93" s="1"/>
    </row>
    <row r="94" customFormat="false" ht="12.75" hidden="false" customHeight="true" outlineLevel="0" collapsed="false">
      <c r="A94" s="288" t="s">
        <v>213</v>
      </c>
      <c r="B94" s="304"/>
      <c r="C94" s="289"/>
      <c r="D94" s="290" t="n">
        <v>0</v>
      </c>
      <c r="E94" s="291" t="n">
        <f aca="false">AM94</f>
        <v>0</v>
      </c>
      <c r="F94" s="305" t="n">
        <f aca="false">E94-D94</f>
        <v>0</v>
      </c>
      <c r="G94" s="284"/>
      <c r="H94" s="306"/>
      <c r="I94" s="306"/>
      <c r="J94" s="306"/>
      <c r="K94" s="306"/>
      <c r="L94" s="306"/>
      <c r="M94" s="306"/>
      <c r="N94" s="306"/>
      <c r="O94" s="306"/>
      <c r="P94" s="306"/>
      <c r="Q94" s="306"/>
      <c r="R94" s="306"/>
      <c r="S94" s="306"/>
      <c r="T94" s="306"/>
      <c r="U94" s="306"/>
      <c r="V94" s="306"/>
      <c r="W94" s="306"/>
      <c r="X94" s="306"/>
      <c r="Y94" s="306"/>
      <c r="Z94" s="306"/>
      <c r="AA94" s="306"/>
      <c r="AB94" s="306"/>
      <c r="AC94" s="306"/>
      <c r="AD94" s="306"/>
      <c r="AE94" s="306"/>
      <c r="AF94" s="306"/>
      <c r="AG94" s="306"/>
      <c r="AH94" s="306"/>
      <c r="AI94" s="306"/>
      <c r="AJ94" s="306"/>
      <c r="AK94" s="306"/>
      <c r="AL94" s="306"/>
      <c r="AM94" s="293" t="n">
        <f aca="false">SUM(H94:AL94)</f>
        <v>0</v>
      </c>
      <c r="AN94" s="1"/>
      <c r="AO94" s="1"/>
      <c r="AP94" s="1"/>
      <c r="AQ94" s="1"/>
      <c r="AR94" s="1"/>
      <c r="AS94" s="1"/>
      <c r="AT94" s="1"/>
    </row>
    <row r="95" customFormat="false" ht="12.75" hidden="false" customHeight="true" outlineLevel="0" collapsed="false">
      <c r="A95" s="288" t="s">
        <v>214</v>
      </c>
      <c r="B95" s="304"/>
      <c r="C95" s="289"/>
      <c r="D95" s="290" t="n">
        <v>0</v>
      </c>
      <c r="E95" s="291" t="n">
        <f aca="false">AM95</f>
        <v>0</v>
      </c>
      <c r="F95" s="305" t="n">
        <f aca="false">E95-D95</f>
        <v>0</v>
      </c>
      <c r="G95" s="284"/>
      <c r="H95" s="306"/>
      <c r="I95" s="306"/>
      <c r="J95" s="306"/>
      <c r="K95" s="306"/>
      <c r="L95" s="306"/>
      <c r="M95" s="306"/>
      <c r="N95" s="306"/>
      <c r="O95" s="306"/>
      <c r="P95" s="306"/>
      <c r="Q95" s="306"/>
      <c r="R95" s="306"/>
      <c r="S95" s="306"/>
      <c r="T95" s="306"/>
      <c r="U95" s="306"/>
      <c r="V95" s="306"/>
      <c r="W95" s="306"/>
      <c r="X95" s="306"/>
      <c r="Y95" s="306"/>
      <c r="Z95" s="306"/>
      <c r="AA95" s="306"/>
      <c r="AB95" s="306"/>
      <c r="AC95" s="306"/>
      <c r="AD95" s="306"/>
      <c r="AE95" s="306"/>
      <c r="AF95" s="306"/>
      <c r="AG95" s="306"/>
      <c r="AH95" s="306"/>
      <c r="AI95" s="306"/>
      <c r="AJ95" s="306"/>
      <c r="AK95" s="306"/>
      <c r="AL95" s="306"/>
      <c r="AM95" s="293" t="n">
        <f aca="false">SUM(H95:AL95)</f>
        <v>0</v>
      </c>
      <c r="AN95" s="1"/>
      <c r="AO95" s="1"/>
      <c r="AP95" s="1"/>
      <c r="AQ95" s="1"/>
      <c r="AR95" s="1"/>
      <c r="AS95" s="1"/>
      <c r="AT95" s="1"/>
    </row>
    <row r="96" customFormat="false" ht="12.75" hidden="false" customHeight="true" outlineLevel="0" collapsed="false">
      <c r="A96" s="288" t="s">
        <v>224</v>
      </c>
      <c r="B96" s="304"/>
      <c r="C96" s="289"/>
      <c r="D96" s="290" t="n">
        <v>0</v>
      </c>
      <c r="E96" s="291" t="n">
        <f aca="false">AM96</f>
        <v>0</v>
      </c>
      <c r="F96" s="305" t="n">
        <f aca="false">E96-D96</f>
        <v>0</v>
      </c>
      <c r="G96" s="284"/>
      <c r="H96" s="306"/>
      <c r="I96" s="306"/>
      <c r="J96" s="306"/>
      <c r="K96" s="306"/>
      <c r="L96" s="306"/>
      <c r="M96" s="306"/>
      <c r="N96" s="306"/>
      <c r="O96" s="306"/>
      <c r="P96" s="306"/>
      <c r="Q96" s="306"/>
      <c r="R96" s="306"/>
      <c r="S96" s="306"/>
      <c r="T96" s="306"/>
      <c r="U96" s="306"/>
      <c r="V96" s="306"/>
      <c r="W96" s="306"/>
      <c r="X96" s="306"/>
      <c r="Y96" s="306"/>
      <c r="Z96" s="306"/>
      <c r="AA96" s="306"/>
      <c r="AB96" s="306"/>
      <c r="AC96" s="306"/>
      <c r="AD96" s="306"/>
      <c r="AE96" s="306"/>
      <c r="AF96" s="306"/>
      <c r="AG96" s="306"/>
      <c r="AH96" s="306"/>
      <c r="AI96" s="306"/>
      <c r="AJ96" s="306"/>
      <c r="AK96" s="306"/>
      <c r="AL96" s="306"/>
      <c r="AM96" s="293" t="n">
        <f aca="false">SUM(H96:AL96)</f>
        <v>0</v>
      </c>
      <c r="AN96" s="1"/>
      <c r="AO96" s="1"/>
      <c r="AP96" s="1"/>
      <c r="AQ96" s="1"/>
      <c r="AR96" s="1"/>
      <c r="AS96" s="1"/>
      <c r="AT96" s="1"/>
    </row>
    <row r="97" customFormat="false" ht="12.75" hidden="false" customHeight="true" outlineLevel="0" collapsed="false">
      <c r="A97" s="288" t="s">
        <v>225</v>
      </c>
      <c r="B97" s="304"/>
      <c r="C97" s="289"/>
      <c r="D97" s="290" t="n">
        <v>0</v>
      </c>
      <c r="E97" s="291" t="n">
        <f aca="false">AM97</f>
        <v>0</v>
      </c>
      <c r="F97" s="305" t="n">
        <f aca="false">E97-D97</f>
        <v>0</v>
      </c>
      <c r="G97" s="284"/>
      <c r="H97" s="306"/>
      <c r="I97" s="306"/>
      <c r="J97" s="306"/>
      <c r="K97" s="306"/>
      <c r="L97" s="306"/>
      <c r="M97" s="306"/>
      <c r="N97" s="306"/>
      <c r="O97" s="306"/>
      <c r="P97" s="306"/>
      <c r="Q97" s="306"/>
      <c r="R97" s="306"/>
      <c r="S97" s="306"/>
      <c r="T97" s="306"/>
      <c r="U97" s="306"/>
      <c r="V97" s="306"/>
      <c r="W97" s="306"/>
      <c r="X97" s="306"/>
      <c r="Y97" s="306"/>
      <c r="Z97" s="306"/>
      <c r="AA97" s="306"/>
      <c r="AB97" s="306"/>
      <c r="AC97" s="306"/>
      <c r="AD97" s="306"/>
      <c r="AE97" s="306"/>
      <c r="AF97" s="306"/>
      <c r="AG97" s="306"/>
      <c r="AH97" s="306"/>
      <c r="AI97" s="306"/>
      <c r="AJ97" s="306"/>
      <c r="AK97" s="306"/>
      <c r="AL97" s="306"/>
      <c r="AM97" s="293" t="n">
        <f aca="false">SUM(H97:AL97)</f>
        <v>0</v>
      </c>
      <c r="AN97" s="1"/>
      <c r="AO97" s="1"/>
      <c r="AP97" s="1"/>
      <c r="AQ97" s="1"/>
      <c r="AR97" s="1"/>
      <c r="AS97" s="1"/>
      <c r="AT97" s="1"/>
    </row>
    <row r="98" customFormat="false" ht="12.75" hidden="false" customHeight="true" outlineLevel="0" collapsed="false">
      <c r="A98" s="288" t="s">
        <v>226</v>
      </c>
      <c r="B98" s="304"/>
      <c r="C98" s="289"/>
      <c r="D98" s="290" t="n">
        <v>0</v>
      </c>
      <c r="E98" s="291" t="n">
        <f aca="false">AM98</f>
        <v>0</v>
      </c>
      <c r="F98" s="305" t="n">
        <f aca="false">E98-D98</f>
        <v>0</v>
      </c>
      <c r="G98" s="284"/>
      <c r="H98" s="306"/>
      <c r="I98" s="306"/>
      <c r="J98" s="306"/>
      <c r="K98" s="306"/>
      <c r="L98" s="306"/>
      <c r="M98" s="306"/>
      <c r="N98" s="306"/>
      <c r="O98" s="306"/>
      <c r="P98" s="306"/>
      <c r="Q98" s="306"/>
      <c r="R98" s="306"/>
      <c r="S98" s="306"/>
      <c r="T98" s="306"/>
      <c r="U98" s="306"/>
      <c r="V98" s="306"/>
      <c r="W98" s="306"/>
      <c r="X98" s="306"/>
      <c r="Y98" s="306"/>
      <c r="Z98" s="306"/>
      <c r="AA98" s="306"/>
      <c r="AB98" s="306"/>
      <c r="AC98" s="306"/>
      <c r="AD98" s="306"/>
      <c r="AE98" s="306"/>
      <c r="AF98" s="306"/>
      <c r="AG98" s="306"/>
      <c r="AH98" s="306"/>
      <c r="AI98" s="306"/>
      <c r="AJ98" s="306"/>
      <c r="AK98" s="306"/>
      <c r="AL98" s="306"/>
      <c r="AM98" s="293" t="n">
        <f aca="false">SUM(H98:AL98)</f>
        <v>0</v>
      </c>
      <c r="AN98" s="1"/>
      <c r="AO98" s="1"/>
      <c r="AP98" s="1"/>
      <c r="AQ98" s="1"/>
      <c r="AR98" s="1"/>
      <c r="AS98" s="1"/>
      <c r="AT98" s="1"/>
    </row>
    <row r="99" customFormat="false" ht="12.75" hidden="true" customHeight="true" outlineLevel="0" collapsed="false">
      <c r="A99" s="288" t="s">
        <v>227</v>
      </c>
      <c r="B99" s="304"/>
      <c r="C99" s="289"/>
      <c r="D99" s="290" t="n">
        <v>0</v>
      </c>
      <c r="E99" s="291" t="n">
        <f aca="false">AM99</f>
        <v>0</v>
      </c>
      <c r="F99" s="305" t="n">
        <f aca="false">E99-D99</f>
        <v>0</v>
      </c>
      <c r="G99" s="284"/>
      <c r="H99" s="306"/>
      <c r="I99" s="306"/>
      <c r="J99" s="306"/>
      <c r="K99" s="306"/>
      <c r="L99" s="306"/>
      <c r="M99" s="306"/>
      <c r="N99" s="306"/>
      <c r="O99" s="306"/>
      <c r="P99" s="306"/>
      <c r="Q99" s="306"/>
      <c r="R99" s="306"/>
      <c r="S99" s="306"/>
      <c r="T99" s="306"/>
      <c r="U99" s="306"/>
      <c r="V99" s="306"/>
      <c r="W99" s="306"/>
      <c r="X99" s="306"/>
      <c r="Y99" s="306"/>
      <c r="Z99" s="306"/>
      <c r="AA99" s="306"/>
      <c r="AB99" s="306"/>
      <c r="AC99" s="306"/>
      <c r="AD99" s="306"/>
      <c r="AE99" s="306"/>
      <c r="AF99" s="306"/>
      <c r="AG99" s="306"/>
      <c r="AH99" s="306"/>
      <c r="AI99" s="306"/>
      <c r="AJ99" s="306"/>
      <c r="AK99" s="306"/>
      <c r="AL99" s="306"/>
      <c r="AM99" s="293" t="n">
        <f aca="false">SUM(H99:AL99)</f>
        <v>0</v>
      </c>
      <c r="AN99" s="1"/>
      <c r="AO99" s="1"/>
      <c r="AP99" s="1"/>
      <c r="AQ99" s="1"/>
      <c r="AR99" s="1"/>
      <c r="AS99" s="1"/>
      <c r="AT99" s="1"/>
    </row>
    <row r="100" customFormat="false" ht="12.75" hidden="true" customHeight="true" outlineLevel="0" collapsed="false">
      <c r="A100" s="313" t="s">
        <v>216</v>
      </c>
      <c r="B100" s="304"/>
      <c r="C100" s="289"/>
      <c r="D100" s="290" t="n">
        <v>0</v>
      </c>
      <c r="E100" s="291" t="n">
        <f aca="false">AM100</f>
        <v>0</v>
      </c>
      <c r="F100" s="305" t="n">
        <f aca="false">E100-D100</f>
        <v>0</v>
      </c>
      <c r="G100" s="284"/>
      <c r="H100" s="306"/>
      <c r="I100" s="306"/>
      <c r="J100" s="306"/>
      <c r="K100" s="306"/>
      <c r="L100" s="306"/>
      <c r="M100" s="306"/>
      <c r="N100" s="306"/>
      <c r="O100" s="306"/>
      <c r="P100" s="306"/>
      <c r="Q100" s="306"/>
      <c r="R100" s="306"/>
      <c r="S100" s="306"/>
      <c r="T100" s="306"/>
      <c r="U100" s="306"/>
      <c r="V100" s="306"/>
      <c r="W100" s="306"/>
      <c r="X100" s="306"/>
      <c r="Y100" s="306"/>
      <c r="Z100" s="306"/>
      <c r="AA100" s="306"/>
      <c r="AB100" s="306"/>
      <c r="AC100" s="306"/>
      <c r="AD100" s="306"/>
      <c r="AE100" s="306"/>
      <c r="AF100" s="306"/>
      <c r="AG100" s="306"/>
      <c r="AH100" s="306"/>
      <c r="AI100" s="306"/>
      <c r="AJ100" s="306"/>
      <c r="AK100" s="306"/>
      <c r="AL100" s="306"/>
      <c r="AM100" s="293" t="n">
        <f aca="false">SUM(H100:AL100)</f>
        <v>0</v>
      </c>
      <c r="AN100" s="1"/>
      <c r="AO100" s="1"/>
      <c r="AP100" s="1"/>
      <c r="AQ100" s="1"/>
      <c r="AR100" s="1"/>
      <c r="AS100" s="1"/>
      <c r="AT100" s="1"/>
    </row>
    <row r="101" customFormat="false" ht="12.75" hidden="true" customHeight="true" outlineLevel="0" collapsed="false">
      <c r="A101" s="313" t="s">
        <v>216</v>
      </c>
      <c r="B101" s="304"/>
      <c r="C101" s="289"/>
      <c r="D101" s="290" t="n">
        <v>0</v>
      </c>
      <c r="E101" s="291" t="n">
        <f aca="false">AM101</f>
        <v>0</v>
      </c>
      <c r="F101" s="305" t="n">
        <f aca="false">E101-D101</f>
        <v>0</v>
      </c>
      <c r="G101" s="284"/>
      <c r="H101" s="306"/>
      <c r="I101" s="306"/>
      <c r="J101" s="306"/>
      <c r="K101" s="306"/>
      <c r="L101" s="306"/>
      <c r="M101" s="306"/>
      <c r="N101" s="306"/>
      <c r="O101" s="306"/>
      <c r="P101" s="306"/>
      <c r="Q101" s="306"/>
      <c r="R101" s="306"/>
      <c r="S101" s="306"/>
      <c r="T101" s="306"/>
      <c r="U101" s="306"/>
      <c r="V101" s="306"/>
      <c r="W101" s="306"/>
      <c r="X101" s="306"/>
      <c r="Y101" s="306"/>
      <c r="Z101" s="306"/>
      <c r="AA101" s="306"/>
      <c r="AB101" s="306"/>
      <c r="AC101" s="306"/>
      <c r="AD101" s="306"/>
      <c r="AE101" s="306"/>
      <c r="AF101" s="306"/>
      <c r="AG101" s="306"/>
      <c r="AH101" s="306"/>
      <c r="AI101" s="306"/>
      <c r="AJ101" s="306"/>
      <c r="AK101" s="306"/>
      <c r="AL101" s="306"/>
      <c r="AM101" s="293" t="n">
        <f aca="false">SUM(H101:AL101)</f>
        <v>0</v>
      </c>
      <c r="AN101" s="1"/>
      <c r="AO101" s="1"/>
      <c r="AP101" s="1"/>
      <c r="AQ101" s="1"/>
      <c r="AR101" s="1"/>
      <c r="AS101" s="1"/>
      <c r="AT101" s="1"/>
    </row>
    <row r="102" customFormat="false" ht="12.75" hidden="true" customHeight="true" outlineLevel="0" collapsed="false">
      <c r="A102" s="314" t="s">
        <v>228</v>
      </c>
      <c r="B102" s="304"/>
      <c r="C102" s="289"/>
      <c r="D102" s="290" t="n">
        <v>0</v>
      </c>
      <c r="E102" s="291" t="n">
        <f aca="false">AM102</f>
        <v>0</v>
      </c>
      <c r="F102" s="305" t="n">
        <f aca="false">E102-D102</f>
        <v>0</v>
      </c>
      <c r="G102" s="284"/>
      <c r="H102" s="306"/>
      <c r="I102" s="306"/>
      <c r="J102" s="306"/>
      <c r="K102" s="306"/>
      <c r="L102" s="306"/>
      <c r="M102" s="306"/>
      <c r="N102" s="306"/>
      <c r="O102" s="306"/>
      <c r="P102" s="306"/>
      <c r="Q102" s="306"/>
      <c r="R102" s="306"/>
      <c r="S102" s="306"/>
      <c r="T102" s="306"/>
      <c r="U102" s="306"/>
      <c r="V102" s="306"/>
      <c r="W102" s="306"/>
      <c r="X102" s="306"/>
      <c r="Y102" s="306"/>
      <c r="Z102" s="306"/>
      <c r="AA102" s="306"/>
      <c r="AB102" s="306"/>
      <c r="AC102" s="306"/>
      <c r="AD102" s="306"/>
      <c r="AE102" s="306"/>
      <c r="AF102" s="306"/>
      <c r="AG102" s="306"/>
      <c r="AH102" s="306"/>
      <c r="AI102" s="306"/>
      <c r="AJ102" s="306"/>
      <c r="AK102" s="306"/>
      <c r="AL102" s="306"/>
      <c r="AM102" s="293" t="n">
        <f aca="false">SUM(H102:AL102)</f>
        <v>0</v>
      </c>
      <c r="AN102" s="1"/>
      <c r="AO102" s="1"/>
      <c r="AP102" s="1"/>
      <c r="AQ102" s="1"/>
      <c r="AR102" s="1"/>
      <c r="AS102" s="1"/>
      <c r="AT102" s="1"/>
    </row>
    <row r="103" customFormat="false" ht="12.75" hidden="false" customHeight="true" outlineLevel="0" collapsed="false">
      <c r="A103" s="314" t="s">
        <v>229</v>
      </c>
      <c r="B103" s="288"/>
      <c r="C103" s="289"/>
      <c r="D103" s="290" t="n">
        <v>0</v>
      </c>
      <c r="E103" s="291" t="n">
        <f aca="false">AM103</f>
        <v>0</v>
      </c>
      <c r="F103" s="305" t="n">
        <f aca="false">E103-D103</f>
        <v>0</v>
      </c>
      <c r="G103" s="284"/>
      <c r="H103" s="308"/>
      <c r="I103" s="308"/>
      <c r="J103" s="308"/>
      <c r="K103" s="308"/>
      <c r="L103" s="308"/>
      <c r="M103" s="308"/>
      <c r="N103" s="308"/>
      <c r="O103" s="308"/>
      <c r="P103" s="308"/>
      <c r="Q103" s="308"/>
      <c r="R103" s="308"/>
      <c r="S103" s="308"/>
      <c r="T103" s="308"/>
      <c r="U103" s="308"/>
      <c r="V103" s="308"/>
      <c r="W103" s="308"/>
      <c r="X103" s="308"/>
      <c r="Y103" s="308"/>
      <c r="Z103" s="308"/>
      <c r="AA103" s="308"/>
      <c r="AB103" s="308"/>
      <c r="AC103" s="308"/>
      <c r="AD103" s="308"/>
      <c r="AE103" s="308"/>
      <c r="AF103" s="308"/>
      <c r="AG103" s="308"/>
      <c r="AH103" s="308"/>
      <c r="AI103" s="308"/>
      <c r="AJ103" s="308"/>
      <c r="AK103" s="308"/>
      <c r="AL103" s="308"/>
      <c r="AM103" s="293" t="n">
        <f aca="false">SUM(H103:AL103)</f>
        <v>0</v>
      </c>
      <c r="AN103" s="1"/>
      <c r="AO103" s="1"/>
      <c r="AP103" s="1"/>
      <c r="AQ103" s="1"/>
      <c r="AR103" s="1"/>
      <c r="AS103" s="1"/>
      <c r="AT103" s="1"/>
    </row>
    <row r="104" customFormat="false" ht="12.75" hidden="true" customHeight="true" outlineLevel="0" collapsed="false">
      <c r="A104" s="314" t="s">
        <v>230</v>
      </c>
      <c r="B104" s="288"/>
      <c r="C104" s="289"/>
      <c r="D104" s="290" t="n">
        <v>0</v>
      </c>
      <c r="E104" s="291" t="n">
        <f aca="false">AM104</f>
        <v>0</v>
      </c>
      <c r="F104" s="305" t="n">
        <f aca="false">E104-D104</f>
        <v>0</v>
      </c>
      <c r="G104" s="284"/>
      <c r="H104" s="315"/>
      <c r="I104" s="315"/>
      <c r="J104" s="315"/>
      <c r="K104" s="315"/>
      <c r="L104" s="315"/>
      <c r="M104" s="315"/>
      <c r="N104" s="315"/>
      <c r="O104" s="315"/>
      <c r="P104" s="315"/>
      <c r="Q104" s="315"/>
      <c r="R104" s="315"/>
      <c r="S104" s="315"/>
      <c r="T104" s="315"/>
      <c r="U104" s="315"/>
      <c r="V104" s="315"/>
      <c r="W104" s="315"/>
      <c r="X104" s="315"/>
      <c r="Y104" s="315"/>
      <c r="Z104" s="315"/>
      <c r="AA104" s="315"/>
      <c r="AB104" s="315"/>
      <c r="AC104" s="315"/>
      <c r="AD104" s="315"/>
      <c r="AE104" s="315"/>
      <c r="AF104" s="315"/>
      <c r="AG104" s="315"/>
      <c r="AH104" s="315"/>
      <c r="AI104" s="315"/>
      <c r="AJ104" s="315"/>
      <c r="AK104" s="315"/>
      <c r="AL104" s="315"/>
      <c r="AM104" s="293" t="n">
        <f aca="false">SUM(H104:AL104)</f>
        <v>0</v>
      </c>
      <c r="AN104" s="1"/>
      <c r="AO104" s="1"/>
      <c r="AP104" s="1"/>
      <c r="AQ104" s="1"/>
      <c r="AR104" s="1"/>
      <c r="AS104" s="1"/>
      <c r="AT104" s="1"/>
    </row>
    <row r="105" customFormat="false" ht="12.75" hidden="true" customHeight="true" outlineLevel="0" collapsed="false">
      <c r="A105" s="316" t="s">
        <v>216</v>
      </c>
      <c r="B105" s="288"/>
      <c r="C105" s="289"/>
      <c r="D105" s="290" t="n">
        <v>0</v>
      </c>
      <c r="E105" s="291" t="n">
        <f aca="false">AM105</f>
        <v>0</v>
      </c>
      <c r="F105" s="305" t="n">
        <f aca="false">E105-D105</f>
        <v>0</v>
      </c>
      <c r="G105" s="284"/>
      <c r="H105" s="315"/>
      <c r="I105" s="315"/>
      <c r="J105" s="315"/>
      <c r="K105" s="315"/>
      <c r="L105" s="315"/>
      <c r="M105" s="315"/>
      <c r="N105" s="315"/>
      <c r="O105" s="315"/>
      <c r="P105" s="315"/>
      <c r="Q105" s="315"/>
      <c r="R105" s="315"/>
      <c r="S105" s="315"/>
      <c r="T105" s="315"/>
      <c r="U105" s="315"/>
      <c r="V105" s="315"/>
      <c r="W105" s="315"/>
      <c r="X105" s="315"/>
      <c r="Y105" s="315"/>
      <c r="Z105" s="315"/>
      <c r="AA105" s="315"/>
      <c r="AB105" s="315"/>
      <c r="AC105" s="315"/>
      <c r="AD105" s="315"/>
      <c r="AE105" s="315"/>
      <c r="AF105" s="315"/>
      <c r="AG105" s="315"/>
      <c r="AH105" s="315"/>
      <c r="AI105" s="315"/>
      <c r="AJ105" s="315"/>
      <c r="AK105" s="315"/>
      <c r="AL105" s="315"/>
      <c r="AM105" s="293" t="n">
        <f aca="false">SUM(H105:AL105)</f>
        <v>0</v>
      </c>
      <c r="AN105" s="1"/>
      <c r="AO105" s="1"/>
      <c r="AP105" s="1"/>
      <c r="AQ105" s="1"/>
      <c r="AR105" s="1"/>
      <c r="AS105" s="1"/>
      <c r="AT105" s="1"/>
    </row>
    <row r="106" customFormat="false" ht="12.75" hidden="false" customHeight="true" outlineLevel="0" collapsed="false">
      <c r="A106" s="314" t="s">
        <v>231</v>
      </c>
      <c r="B106" s="288"/>
      <c r="C106" s="289"/>
      <c r="D106" s="290" t="n">
        <v>0</v>
      </c>
      <c r="E106" s="291" t="n">
        <f aca="false">AM106</f>
        <v>0</v>
      </c>
      <c r="F106" s="305" t="n">
        <f aca="false">E106-D106</f>
        <v>0</v>
      </c>
      <c r="G106" s="284"/>
      <c r="H106" s="317"/>
      <c r="I106" s="317"/>
      <c r="J106" s="317"/>
      <c r="K106" s="317"/>
      <c r="L106" s="317"/>
      <c r="M106" s="317"/>
      <c r="N106" s="317"/>
      <c r="O106" s="317"/>
      <c r="P106" s="317"/>
      <c r="Q106" s="317"/>
      <c r="R106" s="317"/>
      <c r="S106" s="317"/>
      <c r="T106" s="317"/>
      <c r="U106" s="317"/>
      <c r="V106" s="317"/>
      <c r="W106" s="317"/>
      <c r="X106" s="317"/>
      <c r="Y106" s="317"/>
      <c r="Z106" s="317"/>
      <c r="AA106" s="317"/>
      <c r="AB106" s="317"/>
      <c r="AC106" s="317"/>
      <c r="AD106" s="317"/>
      <c r="AE106" s="317"/>
      <c r="AF106" s="317"/>
      <c r="AG106" s="317"/>
      <c r="AH106" s="317"/>
      <c r="AI106" s="317"/>
      <c r="AJ106" s="317"/>
      <c r="AK106" s="317"/>
      <c r="AL106" s="317"/>
      <c r="AM106" s="293" t="n">
        <f aca="false">SUM(H106:AL106)</f>
        <v>0</v>
      </c>
      <c r="AN106" s="1"/>
      <c r="AO106" s="1"/>
      <c r="AP106" s="1"/>
      <c r="AQ106" s="1"/>
      <c r="AR106" s="1"/>
      <c r="AS106" s="1"/>
      <c r="AT106" s="1"/>
    </row>
    <row r="107" customFormat="false" ht="12" hidden="false" customHeight="true" outlineLevel="0" collapsed="false">
      <c r="A107" s="287" t="s">
        <v>232</v>
      </c>
      <c r="B107" s="288"/>
      <c r="C107" s="289"/>
      <c r="D107" s="318" t="n">
        <v>0</v>
      </c>
      <c r="E107" s="318" t="n">
        <f aca="false">SUM(E76:E106)-E87-E88</f>
        <v>0</v>
      </c>
      <c r="F107" s="318" t="n">
        <f aca="false">E107-D107</f>
        <v>0</v>
      </c>
      <c r="G107" s="284"/>
      <c r="H107" s="318" t="n">
        <v>0</v>
      </c>
      <c r="I107" s="318" t="n">
        <v>0</v>
      </c>
      <c r="J107" s="318" t="n">
        <v>0</v>
      </c>
      <c r="K107" s="318" t="n">
        <v>0</v>
      </c>
      <c r="L107" s="318" t="n">
        <v>0</v>
      </c>
      <c r="M107" s="318" t="n">
        <v>0</v>
      </c>
      <c r="N107" s="318" t="n">
        <v>0</v>
      </c>
      <c r="O107" s="318" t="n">
        <v>0</v>
      </c>
      <c r="P107" s="318" t="n">
        <v>0</v>
      </c>
      <c r="Q107" s="318" t="n">
        <v>0</v>
      </c>
      <c r="R107" s="318" t="n">
        <v>0</v>
      </c>
      <c r="S107" s="318" t="n">
        <v>0</v>
      </c>
      <c r="T107" s="318" t="n">
        <v>0</v>
      </c>
      <c r="U107" s="318" t="n">
        <v>0</v>
      </c>
      <c r="V107" s="318" t="n">
        <v>0</v>
      </c>
      <c r="W107" s="318" t="n">
        <v>0</v>
      </c>
      <c r="X107" s="318" t="n">
        <v>0</v>
      </c>
      <c r="Y107" s="318" t="n">
        <v>0</v>
      </c>
      <c r="Z107" s="318" t="n">
        <v>0</v>
      </c>
      <c r="AA107" s="318" t="n">
        <v>0</v>
      </c>
      <c r="AB107" s="318" t="n">
        <v>0</v>
      </c>
      <c r="AC107" s="318" t="n">
        <v>0</v>
      </c>
      <c r="AD107" s="318" t="n">
        <v>0</v>
      </c>
      <c r="AE107" s="318" t="n">
        <v>0</v>
      </c>
      <c r="AF107" s="318" t="n">
        <v>0</v>
      </c>
      <c r="AG107" s="318" t="n">
        <v>0</v>
      </c>
      <c r="AH107" s="318" t="n">
        <v>0</v>
      </c>
      <c r="AI107" s="318" t="n">
        <v>0</v>
      </c>
      <c r="AJ107" s="318" t="n">
        <v>0</v>
      </c>
      <c r="AK107" s="318" t="n">
        <v>0</v>
      </c>
      <c r="AL107" s="318" t="n">
        <v>0</v>
      </c>
      <c r="AM107" s="318" t="n">
        <f aca="false">SUM(AM76:AM106)</f>
        <v>0</v>
      </c>
      <c r="AN107" s="1"/>
      <c r="AO107" s="1"/>
      <c r="AP107" s="1"/>
      <c r="AQ107" s="1"/>
      <c r="AR107" s="1"/>
      <c r="AS107" s="1"/>
      <c r="AT107" s="1"/>
    </row>
    <row r="108" customFormat="false" ht="12.75" hidden="false" customHeight="true" outlineLevel="0" collapsed="false">
      <c r="A108" s="319" t="s">
        <v>233</v>
      </c>
      <c r="B108" s="288"/>
      <c r="C108" s="289"/>
      <c r="D108" s="290" t="n">
        <v>0</v>
      </c>
      <c r="E108" s="291" t="n">
        <f aca="false">AM108</f>
        <v>0</v>
      </c>
      <c r="F108" s="320" t="n">
        <f aca="false">E108-D108</f>
        <v>0</v>
      </c>
      <c r="G108" s="284"/>
      <c r="H108" s="321"/>
      <c r="I108" s="321"/>
      <c r="J108" s="321"/>
      <c r="K108" s="321"/>
      <c r="L108" s="321"/>
      <c r="M108" s="321"/>
      <c r="N108" s="321"/>
      <c r="O108" s="321"/>
      <c r="P108" s="321"/>
      <c r="Q108" s="321"/>
      <c r="R108" s="321"/>
      <c r="S108" s="321"/>
      <c r="T108" s="321"/>
      <c r="U108" s="321"/>
      <c r="V108" s="321"/>
      <c r="W108" s="321"/>
      <c r="X108" s="321"/>
      <c r="Y108" s="321"/>
      <c r="Z108" s="321"/>
      <c r="AA108" s="321"/>
      <c r="AB108" s="321"/>
      <c r="AC108" s="321"/>
      <c r="AD108" s="321"/>
      <c r="AE108" s="321"/>
      <c r="AF108" s="321"/>
      <c r="AG108" s="321"/>
      <c r="AH108" s="321"/>
      <c r="AI108" s="321"/>
      <c r="AJ108" s="321"/>
      <c r="AK108" s="321"/>
      <c r="AL108" s="321"/>
      <c r="AM108" s="293" t="n">
        <f aca="false">SUM(H108:AL108)</f>
        <v>0</v>
      </c>
      <c r="AN108" s="1"/>
      <c r="AO108" s="1"/>
      <c r="AP108" s="1"/>
      <c r="AQ108" s="1"/>
      <c r="AR108" s="1"/>
      <c r="AS108" s="1"/>
      <c r="AT108" s="1"/>
    </row>
    <row r="109" customFormat="false" ht="12.75" hidden="true" customHeight="true" outlineLevel="0" collapsed="false">
      <c r="A109" s="322" t="s">
        <v>216</v>
      </c>
      <c r="B109" s="288"/>
      <c r="C109" s="289"/>
      <c r="D109" s="290" t="n">
        <v>0</v>
      </c>
      <c r="E109" s="291" t="n">
        <f aca="false">AM109</f>
        <v>0</v>
      </c>
      <c r="F109" s="320" t="n">
        <f aca="false">E109-D109</f>
        <v>0</v>
      </c>
      <c r="G109" s="284"/>
      <c r="H109" s="323"/>
      <c r="I109" s="323"/>
      <c r="J109" s="323"/>
      <c r="K109" s="323"/>
      <c r="L109" s="323"/>
      <c r="M109" s="323"/>
      <c r="N109" s="323"/>
      <c r="O109" s="323"/>
      <c r="P109" s="323"/>
      <c r="Q109" s="323"/>
      <c r="R109" s="323"/>
      <c r="S109" s="323"/>
      <c r="T109" s="323"/>
      <c r="U109" s="323"/>
      <c r="V109" s="323"/>
      <c r="W109" s="323"/>
      <c r="X109" s="323"/>
      <c r="Y109" s="323"/>
      <c r="Z109" s="323"/>
      <c r="AA109" s="323"/>
      <c r="AB109" s="323"/>
      <c r="AC109" s="323"/>
      <c r="AD109" s="323"/>
      <c r="AE109" s="323"/>
      <c r="AF109" s="323"/>
      <c r="AG109" s="323"/>
      <c r="AH109" s="323"/>
      <c r="AI109" s="323"/>
      <c r="AJ109" s="323"/>
      <c r="AK109" s="323"/>
      <c r="AL109" s="323"/>
      <c r="AM109" s="293" t="n">
        <f aca="false">SUM(H109:AL109)</f>
        <v>0</v>
      </c>
      <c r="AN109" s="1"/>
      <c r="AO109" s="1"/>
      <c r="AP109" s="1"/>
      <c r="AQ109" s="1"/>
      <c r="AR109" s="1"/>
      <c r="AS109" s="1"/>
      <c r="AT109" s="1"/>
    </row>
    <row r="110" customFormat="false" ht="12.75" hidden="true" customHeight="true" outlineLevel="0" collapsed="false">
      <c r="A110" s="322" t="s">
        <v>216</v>
      </c>
      <c r="B110" s="288"/>
      <c r="C110" s="289"/>
      <c r="D110" s="290" t="n">
        <v>0</v>
      </c>
      <c r="E110" s="291" t="n">
        <f aca="false">AM110</f>
        <v>0</v>
      </c>
      <c r="F110" s="320" t="n">
        <f aca="false">E110-D110</f>
        <v>0</v>
      </c>
      <c r="G110" s="284"/>
      <c r="H110" s="323"/>
      <c r="I110" s="323"/>
      <c r="J110" s="323"/>
      <c r="K110" s="323"/>
      <c r="L110" s="323"/>
      <c r="M110" s="323"/>
      <c r="N110" s="323"/>
      <c r="O110" s="323"/>
      <c r="P110" s="323"/>
      <c r="Q110" s="323"/>
      <c r="R110" s="323"/>
      <c r="S110" s="323"/>
      <c r="T110" s="323"/>
      <c r="U110" s="323"/>
      <c r="V110" s="323"/>
      <c r="W110" s="323"/>
      <c r="X110" s="323"/>
      <c r="Y110" s="323"/>
      <c r="Z110" s="323"/>
      <c r="AA110" s="323"/>
      <c r="AB110" s="323"/>
      <c r="AC110" s="323"/>
      <c r="AD110" s="323"/>
      <c r="AE110" s="323"/>
      <c r="AF110" s="323"/>
      <c r="AG110" s="323"/>
      <c r="AH110" s="323"/>
      <c r="AI110" s="323"/>
      <c r="AJ110" s="323"/>
      <c r="AK110" s="323"/>
      <c r="AL110" s="323"/>
      <c r="AM110" s="293" t="n">
        <f aca="false">SUM(H110:AL110)</f>
        <v>0</v>
      </c>
      <c r="AN110" s="1"/>
      <c r="AO110" s="1"/>
      <c r="AP110" s="1"/>
      <c r="AQ110" s="1"/>
      <c r="AR110" s="1"/>
      <c r="AS110" s="1"/>
      <c r="AT110" s="1"/>
    </row>
    <row r="111" customFormat="false" ht="12.75" hidden="true" customHeight="true" outlineLevel="0" collapsed="false">
      <c r="A111" s="322" t="s">
        <v>216</v>
      </c>
      <c r="B111" s="288"/>
      <c r="C111" s="289"/>
      <c r="D111" s="290" t="n">
        <v>0</v>
      </c>
      <c r="E111" s="291" t="n">
        <f aca="false">AM111</f>
        <v>0</v>
      </c>
      <c r="F111" s="320" t="n">
        <f aca="false">E111-D111</f>
        <v>0</v>
      </c>
      <c r="G111" s="284"/>
      <c r="H111" s="323"/>
      <c r="I111" s="323"/>
      <c r="J111" s="323"/>
      <c r="K111" s="323"/>
      <c r="L111" s="323"/>
      <c r="M111" s="323"/>
      <c r="N111" s="323"/>
      <c r="O111" s="323"/>
      <c r="P111" s="323"/>
      <c r="Q111" s="323"/>
      <c r="R111" s="323"/>
      <c r="S111" s="323"/>
      <c r="T111" s="323"/>
      <c r="U111" s="323"/>
      <c r="V111" s="323"/>
      <c r="W111" s="323"/>
      <c r="X111" s="323"/>
      <c r="Y111" s="323"/>
      <c r="Z111" s="323"/>
      <c r="AA111" s="323"/>
      <c r="AB111" s="323"/>
      <c r="AC111" s="323"/>
      <c r="AD111" s="323"/>
      <c r="AE111" s="323"/>
      <c r="AF111" s="323"/>
      <c r="AG111" s="323"/>
      <c r="AH111" s="323"/>
      <c r="AI111" s="323"/>
      <c r="AJ111" s="323"/>
      <c r="AK111" s="323"/>
      <c r="AL111" s="323"/>
      <c r="AM111" s="293" t="n">
        <f aca="false">SUM(H111:AL111)</f>
        <v>0</v>
      </c>
      <c r="AN111" s="1"/>
      <c r="AO111" s="1"/>
      <c r="AP111" s="1"/>
      <c r="AQ111" s="1"/>
      <c r="AR111" s="1"/>
      <c r="AS111" s="1"/>
      <c r="AT111" s="1"/>
    </row>
    <row r="112" customFormat="false" ht="12.75" hidden="false" customHeight="true" outlineLevel="0" collapsed="false">
      <c r="A112" s="319" t="s">
        <v>43</v>
      </c>
      <c r="B112" s="288"/>
      <c r="C112" s="289"/>
      <c r="D112" s="290" t="n">
        <v>0</v>
      </c>
      <c r="E112" s="291" t="n">
        <f aca="false">AM112</f>
        <v>0</v>
      </c>
      <c r="F112" s="320" t="n">
        <f aca="false">E112-D112</f>
        <v>0</v>
      </c>
      <c r="G112" s="284"/>
      <c r="H112" s="323"/>
      <c r="I112" s="323"/>
      <c r="J112" s="323"/>
      <c r="K112" s="323"/>
      <c r="L112" s="323"/>
      <c r="M112" s="323"/>
      <c r="N112" s="323"/>
      <c r="O112" s="323"/>
      <c r="P112" s="323"/>
      <c r="Q112" s="323"/>
      <c r="R112" s="323"/>
      <c r="S112" s="323"/>
      <c r="T112" s="323"/>
      <c r="U112" s="323"/>
      <c r="V112" s="323"/>
      <c r="W112" s="323"/>
      <c r="X112" s="323"/>
      <c r="Y112" s="323"/>
      <c r="Z112" s="323"/>
      <c r="AA112" s="323"/>
      <c r="AB112" s="323"/>
      <c r="AC112" s="323"/>
      <c r="AD112" s="323"/>
      <c r="AE112" s="323"/>
      <c r="AF112" s="323"/>
      <c r="AG112" s="323"/>
      <c r="AH112" s="323"/>
      <c r="AI112" s="323"/>
      <c r="AJ112" s="323"/>
      <c r="AK112" s="323"/>
      <c r="AL112" s="323"/>
      <c r="AM112" s="293" t="n">
        <f aca="false">SUM(H112:AL112)</f>
        <v>0</v>
      </c>
      <c r="AN112" s="1"/>
      <c r="AO112" s="1"/>
      <c r="AP112" s="1"/>
      <c r="AQ112" s="1"/>
      <c r="AR112" s="1"/>
      <c r="AS112" s="1"/>
      <c r="AT112" s="1"/>
    </row>
    <row r="113" customFormat="false" ht="12.75" hidden="false" customHeight="true" outlineLevel="0" collapsed="false">
      <c r="A113" s="319" t="s">
        <v>45</v>
      </c>
      <c r="B113" s="288"/>
      <c r="C113" s="289"/>
      <c r="D113" s="290" t="n">
        <v>0</v>
      </c>
      <c r="E113" s="291" t="n">
        <f aca="false">AM113</f>
        <v>0</v>
      </c>
      <c r="F113" s="320" t="n">
        <f aca="false">E113-D113</f>
        <v>0</v>
      </c>
      <c r="G113" s="284"/>
      <c r="H113" s="323"/>
      <c r="I113" s="323"/>
      <c r="J113" s="323"/>
      <c r="K113" s="323"/>
      <c r="L113" s="323"/>
      <c r="M113" s="323"/>
      <c r="N113" s="323"/>
      <c r="O113" s="323"/>
      <c r="P113" s="323"/>
      <c r="Q113" s="323"/>
      <c r="R113" s="323"/>
      <c r="S113" s="323"/>
      <c r="T113" s="323"/>
      <c r="U113" s="323"/>
      <c r="V113" s="323"/>
      <c r="W113" s="323"/>
      <c r="X113" s="323"/>
      <c r="Y113" s="323"/>
      <c r="Z113" s="323"/>
      <c r="AA113" s="323"/>
      <c r="AB113" s="323"/>
      <c r="AC113" s="323"/>
      <c r="AD113" s="323"/>
      <c r="AE113" s="323"/>
      <c r="AF113" s="323"/>
      <c r="AG113" s="323"/>
      <c r="AH113" s="323"/>
      <c r="AI113" s="323"/>
      <c r="AJ113" s="323"/>
      <c r="AK113" s="323"/>
      <c r="AL113" s="323"/>
      <c r="AM113" s="293" t="n">
        <f aca="false">SUM(H113:AL113)</f>
        <v>0</v>
      </c>
      <c r="AN113" s="1"/>
      <c r="AO113" s="1"/>
      <c r="AP113" s="1"/>
      <c r="AQ113" s="1"/>
      <c r="AR113" s="1"/>
      <c r="AS113" s="1"/>
      <c r="AT113" s="1"/>
    </row>
    <row r="114" customFormat="false" ht="12.75" hidden="false" customHeight="true" outlineLevel="0" collapsed="false">
      <c r="A114" s="319" t="s">
        <v>234</v>
      </c>
      <c r="B114" s="288"/>
      <c r="C114" s="289"/>
      <c r="D114" s="324" t="n">
        <v>0</v>
      </c>
      <c r="E114" s="325" t="n">
        <f aca="false">AM114</f>
        <v>0</v>
      </c>
      <c r="F114" s="326" t="n">
        <f aca="false">E114-D114</f>
        <v>0</v>
      </c>
      <c r="G114" s="284"/>
      <c r="H114" s="327"/>
      <c r="I114" s="327"/>
      <c r="J114" s="327"/>
      <c r="K114" s="327"/>
      <c r="L114" s="327"/>
      <c r="M114" s="327"/>
      <c r="N114" s="327"/>
      <c r="O114" s="327"/>
      <c r="P114" s="327"/>
      <c r="Q114" s="327"/>
      <c r="R114" s="327"/>
      <c r="S114" s="327"/>
      <c r="T114" s="327"/>
      <c r="U114" s="327"/>
      <c r="V114" s="327"/>
      <c r="W114" s="327"/>
      <c r="X114" s="327"/>
      <c r="Y114" s="327"/>
      <c r="Z114" s="327"/>
      <c r="AA114" s="327"/>
      <c r="AB114" s="327"/>
      <c r="AC114" s="327"/>
      <c r="AD114" s="327"/>
      <c r="AE114" s="327"/>
      <c r="AF114" s="327"/>
      <c r="AG114" s="327"/>
      <c r="AH114" s="327"/>
      <c r="AI114" s="327"/>
      <c r="AJ114" s="327"/>
      <c r="AK114" s="327"/>
      <c r="AL114" s="327"/>
      <c r="AM114" s="328" t="n">
        <f aca="false">SUM(H114:AL114)</f>
        <v>0</v>
      </c>
      <c r="AN114" s="1"/>
      <c r="AO114" s="1"/>
      <c r="AP114" s="1"/>
      <c r="AQ114" s="1"/>
      <c r="AR114" s="1"/>
      <c r="AS114" s="1"/>
      <c r="AT114" s="1"/>
    </row>
    <row r="115" customFormat="false" ht="12.75" hidden="true" customHeight="true" outlineLevel="0" collapsed="false">
      <c r="A115" s="322" t="s">
        <v>216</v>
      </c>
      <c r="B115" s="288"/>
      <c r="C115" s="289"/>
      <c r="D115" s="329" t="n">
        <v>0</v>
      </c>
      <c r="E115" s="330" t="n">
        <f aca="false">AM115</f>
        <v>0</v>
      </c>
      <c r="F115" s="331" t="n">
        <f aca="false">E115-D115</f>
        <v>0</v>
      </c>
      <c r="G115" s="284"/>
      <c r="H115" s="327" t="n">
        <v>0</v>
      </c>
      <c r="I115" s="327" t="n">
        <v>0</v>
      </c>
      <c r="J115" s="327" t="n">
        <v>0</v>
      </c>
      <c r="K115" s="327" t="n">
        <v>0</v>
      </c>
      <c r="L115" s="327" t="n">
        <v>0</v>
      </c>
      <c r="M115" s="327" t="n">
        <v>0</v>
      </c>
      <c r="N115" s="327" t="n">
        <v>0</v>
      </c>
      <c r="O115" s="327" t="n">
        <v>0</v>
      </c>
      <c r="P115" s="327" t="n">
        <v>0</v>
      </c>
      <c r="Q115" s="327" t="n">
        <v>0</v>
      </c>
      <c r="R115" s="327" t="n">
        <v>0</v>
      </c>
      <c r="S115" s="327" t="n">
        <v>0</v>
      </c>
      <c r="T115" s="327" t="n">
        <v>0</v>
      </c>
      <c r="U115" s="327" t="n">
        <v>0</v>
      </c>
      <c r="V115" s="327" t="n">
        <v>0</v>
      </c>
      <c r="W115" s="327" t="n">
        <v>0</v>
      </c>
      <c r="X115" s="327" t="n">
        <v>0</v>
      </c>
      <c r="Y115" s="327" t="n">
        <v>0</v>
      </c>
      <c r="Z115" s="327" t="n">
        <v>0</v>
      </c>
      <c r="AA115" s="327" t="n">
        <v>0</v>
      </c>
      <c r="AB115" s="327" t="n">
        <v>0</v>
      </c>
      <c r="AC115" s="327" t="n">
        <v>0</v>
      </c>
      <c r="AD115" s="327" t="n">
        <v>0</v>
      </c>
      <c r="AE115" s="327" t="n">
        <v>0</v>
      </c>
      <c r="AF115" s="327" t="n">
        <v>0</v>
      </c>
      <c r="AG115" s="327" t="n">
        <v>0</v>
      </c>
      <c r="AH115" s="327" t="n">
        <v>0</v>
      </c>
      <c r="AI115" s="327" t="n">
        <v>0</v>
      </c>
      <c r="AJ115" s="327" t="n">
        <v>0</v>
      </c>
      <c r="AK115" s="327" t="n">
        <v>0</v>
      </c>
      <c r="AL115" s="327" t="n">
        <v>0</v>
      </c>
      <c r="AM115" s="332" t="n">
        <f aca="false">SUM(H115:AL115)</f>
        <v>0</v>
      </c>
      <c r="AN115" s="1"/>
      <c r="AO115" s="1"/>
      <c r="AP115" s="1"/>
      <c r="AQ115" s="1"/>
      <c r="AR115" s="1"/>
      <c r="AS115" s="1"/>
      <c r="AT115" s="1"/>
    </row>
    <row r="116" customFormat="false" ht="12.75" hidden="true" customHeight="true" outlineLevel="0" collapsed="false">
      <c r="A116" s="322" t="s">
        <v>216</v>
      </c>
      <c r="B116" s="288"/>
      <c r="C116" s="289"/>
      <c r="D116" s="333" t="n">
        <v>0</v>
      </c>
      <c r="E116" s="334" t="n">
        <f aca="false">AM116</f>
        <v>0</v>
      </c>
      <c r="F116" s="331" t="n">
        <f aca="false">E116-D116</f>
        <v>0</v>
      </c>
      <c r="G116" s="335"/>
      <c r="H116" s="327" t="n">
        <v>0</v>
      </c>
      <c r="I116" s="327" t="n">
        <v>0</v>
      </c>
      <c r="J116" s="327" t="n">
        <v>0</v>
      </c>
      <c r="K116" s="327" t="n">
        <v>0</v>
      </c>
      <c r="L116" s="327" t="n">
        <v>0</v>
      </c>
      <c r="M116" s="327" t="n">
        <v>0</v>
      </c>
      <c r="N116" s="327" t="n">
        <v>0</v>
      </c>
      <c r="O116" s="327" t="n">
        <v>0</v>
      </c>
      <c r="P116" s="327" t="n">
        <v>0</v>
      </c>
      <c r="Q116" s="327" t="n">
        <v>0</v>
      </c>
      <c r="R116" s="327" t="n">
        <v>0</v>
      </c>
      <c r="S116" s="327" t="n">
        <v>0</v>
      </c>
      <c r="T116" s="327" t="n">
        <v>0</v>
      </c>
      <c r="U116" s="327" t="n">
        <v>0</v>
      </c>
      <c r="V116" s="327" t="n">
        <v>0</v>
      </c>
      <c r="W116" s="327" t="n">
        <v>0</v>
      </c>
      <c r="X116" s="327" t="n">
        <v>0</v>
      </c>
      <c r="Y116" s="327" t="n">
        <v>0</v>
      </c>
      <c r="Z116" s="327" t="n">
        <v>0</v>
      </c>
      <c r="AA116" s="327" t="n">
        <v>0</v>
      </c>
      <c r="AB116" s="327" t="n">
        <v>0</v>
      </c>
      <c r="AC116" s="327" t="n">
        <v>0</v>
      </c>
      <c r="AD116" s="327" t="n">
        <v>0</v>
      </c>
      <c r="AE116" s="327" t="n">
        <v>0</v>
      </c>
      <c r="AF116" s="327" t="n">
        <v>0</v>
      </c>
      <c r="AG116" s="327" t="n">
        <v>0</v>
      </c>
      <c r="AH116" s="327" t="n">
        <v>0</v>
      </c>
      <c r="AI116" s="327" t="n">
        <v>0</v>
      </c>
      <c r="AJ116" s="327" t="n">
        <v>0</v>
      </c>
      <c r="AK116" s="327" t="n">
        <v>0</v>
      </c>
      <c r="AL116" s="327" t="n">
        <v>0</v>
      </c>
      <c r="AM116" s="332" t="n">
        <f aca="false">SUM(H116:AL116)</f>
        <v>0</v>
      </c>
      <c r="AN116" s="1"/>
      <c r="AO116" s="1"/>
      <c r="AP116" s="1"/>
      <c r="AQ116" s="1"/>
      <c r="AR116" s="1"/>
      <c r="AS116" s="1"/>
      <c r="AT116" s="1"/>
    </row>
    <row r="117" customFormat="false" ht="12.75" hidden="false" customHeight="true" outlineLevel="0" collapsed="false">
      <c r="A117" s="287" t="s">
        <v>235</v>
      </c>
      <c r="B117" s="288"/>
      <c r="C117" s="289"/>
      <c r="D117" s="324" t="n">
        <v>0</v>
      </c>
      <c r="E117" s="325" t="n">
        <f aca="false">E114+E113+E112+E108+E107+E73+E72+E71</f>
        <v>0</v>
      </c>
      <c r="F117" s="336" t="n">
        <f aca="false">E117-D117</f>
        <v>0</v>
      </c>
      <c r="G117" s="267"/>
      <c r="H117" s="327" t="n">
        <v>0</v>
      </c>
      <c r="I117" s="327" t="n">
        <v>0</v>
      </c>
      <c r="J117" s="327" t="n">
        <v>0</v>
      </c>
      <c r="K117" s="327" t="n">
        <v>0</v>
      </c>
      <c r="L117" s="327" t="n">
        <v>0</v>
      </c>
      <c r="M117" s="327" t="n">
        <v>0</v>
      </c>
      <c r="N117" s="327" t="n">
        <v>0</v>
      </c>
      <c r="O117" s="327" t="n">
        <v>0</v>
      </c>
      <c r="P117" s="327" t="n">
        <v>0</v>
      </c>
      <c r="Q117" s="327" t="n">
        <v>0</v>
      </c>
      <c r="R117" s="327" t="n">
        <v>0</v>
      </c>
      <c r="S117" s="327" t="n">
        <v>0</v>
      </c>
      <c r="T117" s="327" t="n">
        <v>0</v>
      </c>
      <c r="U117" s="327" t="n">
        <v>0</v>
      </c>
      <c r="V117" s="327" t="n">
        <v>0</v>
      </c>
      <c r="W117" s="327" t="n">
        <v>0</v>
      </c>
      <c r="X117" s="327" t="n">
        <v>0</v>
      </c>
      <c r="Y117" s="327" t="n">
        <v>0</v>
      </c>
      <c r="Z117" s="327" t="n">
        <v>0</v>
      </c>
      <c r="AA117" s="327" t="n">
        <v>0</v>
      </c>
      <c r="AB117" s="327" t="n">
        <v>0</v>
      </c>
      <c r="AC117" s="327" t="n">
        <v>0</v>
      </c>
      <c r="AD117" s="327" t="n">
        <v>0</v>
      </c>
      <c r="AE117" s="327" t="n">
        <v>0</v>
      </c>
      <c r="AF117" s="327" t="n">
        <v>0</v>
      </c>
      <c r="AG117" s="327" t="n">
        <v>0</v>
      </c>
      <c r="AH117" s="327" t="n">
        <v>0</v>
      </c>
      <c r="AI117" s="327" t="n">
        <v>0</v>
      </c>
      <c r="AJ117" s="327" t="n">
        <v>0</v>
      </c>
      <c r="AK117" s="327" t="n">
        <v>0</v>
      </c>
      <c r="AL117" s="327" t="n">
        <v>0</v>
      </c>
      <c r="AM117" s="318" t="n">
        <f aca="false">AM114+AM110+AM108+AM71+AM72+AM73+AM107</f>
        <v>0</v>
      </c>
      <c r="AN117" s="59"/>
      <c r="AO117" s="59"/>
      <c r="AP117" s="59"/>
      <c r="AQ117" s="59"/>
      <c r="AR117" s="59"/>
      <c r="AS117" s="59"/>
      <c r="AT117" s="59"/>
      <c r="AU117" s="294"/>
      <c r="AV117" s="294"/>
      <c r="AW117" s="294"/>
      <c r="AX117" s="294"/>
      <c r="AY117" s="294"/>
      <c r="AZ117" s="294"/>
      <c r="BA117" s="294"/>
      <c r="BB117" s="294"/>
      <c r="BC117" s="294"/>
      <c r="BD117" s="294"/>
      <c r="BE117" s="294"/>
      <c r="BF117" s="294"/>
      <c r="BG117" s="294"/>
      <c r="BH117" s="294"/>
      <c r="BI117" s="294"/>
      <c r="BJ117" s="294"/>
      <c r="BK117" s="294"/>
      <c r="BL117" s="294"/>
      <c r="BM117" s="294"/>
      <c r="BN117" s="294"/>
      <c r="BO117" s="294"/>
      <c r="BP117" s="294"/>
      <c r="BQ117" s="294"/>
      <c r="BR117" s="294"/>
      <c r="BS117" s="294"/>
      <c r="BT117" s="294"/>
      <c r="BU117" s="294"/>
      <c r="BV117" s="294"/>
      <c r="BW117" s="294"/>
      <c r="BX117" s="294"/>
      <c r="BY117" s="294"/>
      <c r="BZ117" s="294"/>
      <c r="CA117" s="294"/>
      <c r="CB117" s="294"/>
      <c r="CC117" s="294"/>
      <c r="CD117" s="294"/>
      <c r="CE117" s="294"/>
      <c r="CF117" s="294"/>
      <c r="CG117" s="294"/>
      <c r="CH117" s="294"/>
      <c r="CI117" s="294"/>
      <c r="CJ117" s="294"/>
      <c r="CK117" s="294"/>
      <c r="CL117" s="294"/>
      <c r="CM117" s="294"/>
      <c r="CN117" s="294"/>
      <c r="CO117" s="294"/>
      <c r="CP117" s="294"/>
      <c r="CQ117" s="294"/>
      <c r="CR117" s="294"/>
      <c r="CS117" s="294"/>
      <c r="CT117" s="294"/>
      <c r="CU117" s="294"/>
      <c r="CV117" s="294"/>
      <c r="CW117" s="294"/>
      <c r="CX117" s="294"/>
      <c r="CY117" s="294"/>
      <c r="CZ117" s="294"/>
      <c r="DA117" s="294"/>
      <c r="DB117" s="294"/>
      <c r="DC117" s="294"/>
      <c r="DD117" s="294"/>
      <c r="DE117" s="294"/>
      <c r="DF117" s="294"/>
      <c r="DG117" s="294"/>
      <c r="DH117" s="294"/>
      <c r="DI117" s="294"/>
      <c r="DJ117" s="294"/>
      <c r="DK117" s="294"/>
      <c r="DL117" s="294"/>
      <c r="DM117" s="294"/>
      <c r="DN117" s="294"/>
      <c r="DO117" s="294"/>
      <c r="DP117" s="294"/>
      <c r="DQ117" s="294"/>
      <c r="DR117" s="294"/>
      <c r="DS117" s="294"/>
      <c r="DT117" s="294"/>
      <c r="DU117" s="294"/>
      <c r="DV117" s="294"/>
      <c r="DW117" s="294"/>
      <c r="DX117" s="294"/>
      <c r="DY117" s="294"/>
      <c r="DZ117" s="294"/>
      <c r="EA117" s="294"/>
      <c r="EB117" s="294"/>
      <c r="EC117" s="294"/>
      <c r="ED117" s="294"/>
      <c r="EE117" s="294"/>
      <c r="EF117" s="294"/>
      <c r="EG117" s="294"/>
      <c r="EH117" s="294"/>
      <c r="EI117" s="294"/>
      <c r="EJ117" s="294"/>
      <c r="EK117" s="294"/>
      <c r="EL117" s="294"/>
      <c r="EM117" s="294"/>
      <c r="EN117" s="294"/>
      <c r="EO117" s="294"/>
      <c r="EP117" s="294"/>
      <c r="EQ117" s="294"/>
      <c r="ER117" s="294"/>
      <c r="ES117" s="294"/>
      <c r="ET117" s="294"/>
      <c r="EU117" s="294"/>
      <c r="EV117" s="294"/>
      <c r="EW117" s="294"/>
      <c r="EX117" s="294"/>
      <c r="EY117" s="294"/>
      <c r="EZ117" s="294"/>
      <c r="FA117" s="294"/>
      <c r="FB117" s="294"/>
      <c r="FC117" s="294"/>
      <c r="FD117" s="294"/>
      <c r="FE117" s="294"/>
      <c r="FF117" s="294"/>
      <c r="FG117" s="294"/>
      <c r="FH117" s="294"/>
      <c r="FI117" s="294"/>
      <c r="FJ117" s="294"/>
      <c r="FK117" s="294"/>
      <c r="FL117" s="294"/>
      <c r="FM117" s="294"/>
      <c r="FN117" s="294"/>
      <c r="FO117" s="294"/>
      <c r="FP117" s="294"/>
      <c r="FQ117" s="294"/>
      <c r="FR117" s="294"/>
      <c r="FS117" s="294"/>
      <c r="FT117" s="294"/>
      <c r="FU117" s="294"/>
      <c r="FV117" s="294"/>
      <c r="FW117" s="294"/>
      <c r="FX117" s="294"/>
      <c r="FY117" s="294"/>
      <c r="FZ117" s="294"/>
      <c r="GA117" s="294"/>
      <c r="GB117" s="294"/>
      <c r="GC117" s="294"/>
      <c r="GD117" s="294"/>
      <c r="GE117" s="294"/>
      <c r="GF117" s="294"/>
      <c r="GG117" s="294"/>
      <c r="GH117" s="294"/>
      <c r="GI117" s="294"/>
      <c r="GJ117" s="294"/>
      <c r="GK117" s="294"/>
      <c r="GL117" s="294"/>
      <c r="GM117" s="294"/>
      <c r="GN117" s="294"/>
      <c r="GO117" s="294"/>
      <c r="GP117" s="294"/>
      <c r="GQ117" s="294"/>
      <c r="GR117" s="294"/>
      <c r="GS117" s="294"/>
      <c r="GT117" s="294"/>
      <c r="GU117" s="294"/>
      <c r="GV117" s="294"/>
      <c r="GW117" s="294"/>
      <c r="GX117" s="294"/>
      <c r="GY117" s="294"/>
      <c r="GZ117" s="294"/>
      <c r="HA117" s="294"/>
      <c r="HB117" s="294"/>
      <c r="HC117" s="294"/>
      <c r="HD117" s="294"/>
      <c r="HE117" s="294"/>
      <c r="HF117" s="294"/>
      <c r="HG117" s="294"/>
      <c r="HH117" s="294"/>
      <c r="HI117" s="294"/>
      <c r="HJ117" s="294"/>
      <c r="HK117" s="294"/>
      <c r="HL117" s="294"/>
      <c r="HM117" s="294"/>
      <c r="HN117" s="294"/>
      <c r="HO117" s="294"/>
      <c r="HP117" s="294"/>
      <c r="HQ117" s="294"/>
      <c r="HR117" s="294"/>
      <c r="HS117" s="294"/>
      <c r="HT117" s="294"/>
      <c r="HU117" s="294"/>
      <c r="HV117" s="294"/>
      <c r="HW117" s="294"/>
      <c r="HX117" s="294"/>
      <c r="HY117" s="294"/>
      <c r="HZ117" s="294"/>
      <c r="IA117" s="294"/>
      <c r="IB117" s="294"/>
      <c r="IC117" s="294"/>
      <c r="ID117" s="294"/>
      <c r="IE117" s="294"/>
      <c r="IF117" s="294"/>
      <c r="IG117" s="294"/>
      <c r="IH117" s="294"/>
      <c r="II117" s="294"/>
      <c r="IJ117" s="294"/>
      <c r="IK117" s="294"/>
      <c r="IL117" s="294"/>
      <c r="IM117" s="294"/>
      <c r="IN117" s="294"/>
      <c r="IO117" s="294"/>
      <c r="IP117" s="294"/>
      <c r="IQ117" s="294"/>
      <c r="IR117" s="294"/>
      <c r="IS117" s="294"/>
      <c r="IT117" s="294"/>
      <c r="IU117" s="294"/>
      <c r="IV117" s="294"/>
      <c r="IW117" s="294"/>
    </row>
    <row r="118" customFormat="false" ht="12.75" hidden="false" customHeight="true" outlineLevel="0" collapsed="false">
      <c r="A118" s="337" t="s">
        <v>41</v>
      </c>
      <c r="B118" s="338"/>
      <c r="C118" s="338"/>
      <c r="D118" s="339" t="n">
        <v>0</v>
      </c>
      <c r="E118" s="340" t="n">
        <f aca="false">AM118</f>
        <v>0</v>
      </c>
      <c r="F118" s="341" t="n">
        <f aca="false">E118-D118</f>
        <v>0</v>
      </c>
      <c r="H118" s="342"/>
      <c r="I118" s="342"/>
      <c r="J118" s="342"/>
      <c r="K118" s="342"/>
      <c r="L118" s="342"/>
      <c r="M118" s="342"/>
      <c r="N118" s="342"/>
      <c r="O118" s="342"/>
      <c r="P118" s="342"/>
      <c r="Q118" s="342"/>
      <c r="R118" s="342"/>
      <c r="S118" s="342"/>
      <c r="T118" s="342"/>
      <c r="U118" s="342"/>
      <c r="V118" s="342"/>
      <c r="W118" s="342"/>
      <c r="X118" s="342"/>
      <c r="Y118" s="342"/>
      <c r="Z118" s="342"/>
      <c r="AA118" s="342"/>
      <c r="AB118" s="342"/>
      <c r="AC118" s="342"/>
      <c r="AD118" s="342"/>
      <c r="AE118" s="342"/>
      <c r="AF118" s="342"/>
      <c r="AG118" s="342"/>
      <c r="AH118" s="342"/>
      <c r="AI118" s="342"/>
      <c r="AJ118" s="342"/>
      <c r="AK118" s="342"/>
      <c r="AL118" s="342"/>
      <c r="AM118" s="341" t="n">
        <f aca="false">SUM(H118:AL118)</f>
        <v>0</v>
      </c>
      <c r="AN118" s="1"/>
      <c r="AO118" s="1"/>
      <c r="AP118" s="1"/>
      <c r="AQ118" s="1"/>
      <c r="AR118" s="1"/>
      <c r="AS118" s="1"/>
      <c r="AT118" s="1"/>
    </row>
    <row r="119" customFormat="false" ht="12.75" hidden="false" customHeight="true" outlineLevel="0" collapsed="false">
      <c r="H119" s="343" t="n">
        <f aca="false">B4</f>
        <v>37591</v>
      </c>
      <c r="I119" s="343" t="n">
        <f aca="false">H119+1</f>
        <v>37592</v>
      </c>
      <c r="J119" s="343" t="n">
        <f aca="false">I119+1</f>
        <v>37593</v>
      </c>
      <c r="K119" s="343" t="n">
        <f aca="false">J119+1</f>
        <v>37594</v>
      </c>
      <c r="L119" s="343" t="n">
        <f aca="false">K119+1</f>
        <v>37595</v>
      </c>
      <c r="M119" s="343" t="n">
        <f aca="false">L119+1</f>
        <v>37596</v>
      </c>
      <c r="N119" s="343" t="n">
        <f aca="false">M119+1</f>
        <v>37597</v>
      </c>
      <c r="O119" s="343" t="n">
        <f aca="false">N119+1</f>
        <v>37598</v>
      </c>
      <c r="P119" s="343" t="n">
        <f aca="false">O119+1</f>
        <v>37599</v>
      </c>
      <c r="Q119" s="343" t="n">
        <f aca="false">P119+1</f>
        <v>37600</v>
      </c>
      <c r="R119" s="343" t="n">
        <f aca="false">Q119+1</f>
        <v>37601</v>
      </c>
      <c r="S119" s="343" t="n">
        <f aca="false">R119+1</f>
        <v>37602</v>
      </c>
      <c r="T119" s="343" t="n">
        <f aca="false">S119+1</f>
        <v>37603</v>
      </c>
      <c r="U119" s="343" t="n">
        <f aca="false">T119+1</f>
        <v>37604</v>
      </c>
      <c r="V119" s="343" t="n">
        <f aca="false">U119+1</f>
        <v>37605</v>
      </c>
      <c r="W119" s="343" t="n">
        <f aca="false">V119+1</f>
        <v>37606</v>
      </c>
      <c r="X119" s="343" t="n">
        <f aca="false">W119+1</f>
        <v>37607</v>
      </c>
      <c r="Y119" s="343" t="n">
        <f aca="false">X119+1</f>
        <v>37608</v>
      </c>
      <c r="Z119" s="343" t="n">
        <f aca="false">Y119+1</f>
        <v>37609</v>
      </c>
      <c r="AA119" s="343" t="n">
        <f aca="false">Z119+1</f>
        <v>37610</v>
      </c>
      <c r="AB119" s="343" t="n">
        <f aca="false">AA119+1</f>
        <v>37611</v>
      </c>
      <c r="AC119" s="343" t="n">
        <f aca="false">AB119+1</f>
        <v>37612</v>
      </c>
      <c r="AD119" s="343" t="n">
        <f aca="false">AC119+1</f>
        <v>37613</v>
      </c>
      <c r="AE119" s="343" t="n">
        <f aca="false">AD119+1</f>
        <v>37614</v>
      </c>
      <c r="AF119" s="343" t="n">
        <f aca="false">AE119+1</f>
        <v>37615</v>
      </c>
      <c r="AG119" s="343" t="n">
        <f aca="false">AF119+1</f>
        <v>37616</v>
      </c>
      <c r="AH119" s="343" t="n">
        <f aca="false">AG119+1</f>
        <v>37617</v>
      </c>
      <c r="AI119" s="343" t="n">
        <f aca="false">AH119+1</f>
        <v>37618</v>
      </c>
      <c r="AJ119" s="343" t="n">
        <f aca="false">AI119+1</f>
        <v>37619</v>
      </c>
      <c r="AK119" s="343" t="n">
        <f aca="false">AJ119+1</f>
        <v>37620</v>
      </c>
      <c r="AL119" s="343" t="n">
        <f aca="false">AK119+1</f>
        <v>37621</v>
      </c>
      <c r="AN119" s="1"/>
      <c r="AO119" s="1"/>
      <c r="AP119" s="1"/>
      <c r="AQ119" s="1"/>
      <c r="AR119" s="1"/>
      <c r="AS119" s="1"/>
      <c r="AT119" s="1"/>
    </row>
    <row r="120" customFormat="false" ht="12.75" hidden="false" customHeight="true" outlineLevel="0" collapsed="false">
      <c r="A120" s="344" t="s">
        <v>236</v>
      </c>
      <c r="B120" s="344"/>
      <c r="K120" s="70"/>
      <c r="L120" s="70"/>
      <c r="M120" s="70"/>
      <c r="N120" s="345"/>
      <c r="O120" s="70"/>
      <c r="P120" s="70"/>
      <c r="Q120" s="70"/>
      <c r="R120" s="70"/>
      <c r="AJ120" s="1"/>
      <c r="AK120" s="1"/>
      <c r="AN120" s="1"/>
      <c r="AO120" s="1"/>
      <c r="AP120" s="1"/>
      <c r="AQ120" s="1"/>
      <c r="AR120" s="1"/>
      <c r="AS120" s="1"/>
      <c r="AT120" s="1"/>
    </row>
    <row r="121" customFormat="false" ht="12.75" hidden="false" customHeight="true" outlineLevel="0" collapsed="false">
      <c r="K121" s="70"/>
      <c r="L121" s="70"/>
      <c r="M121" s="70"/>
      <c r="N121" s="345"/>
      <c r="O121" s="70"/>
      <c r="P121" s="70"/>
      <c r="Q121" s="70"/>
      <c r="R121" s="70"/>
      <c r="AJ121" s="1"/>
      <c r="AK121" s="1"/>
      <c r="AN121" s="1"/>
      <c r="AO121" s="1"/>
      <c r="AP121" s="1"/>
      <c r="AQ121" s="1"/>
      <c r="AR121" s="1"/>
      <c r="AS121" s="1"/>
      <c r="AT121" s="1"/>
    </row>
    <row r="122" customFormat="false" ht="14.25" hidden="false" customHeight="false" outlineLevel="0" collapsed="false">
      <c r="A122" s="346" t="s">
        <v>237</v>
      </c>
      <c r="B122" s="347"/>
      <c r="C122" s="348"/>
      <c r="D122" s="349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  <c r="CW122" s="1"/>
      <c r="CX122" s="1"/>
      <c r="CY122" s="1"/>
      <c r="CZ122" s="1"/>
      <c r="DA122" s="1"/>
      <c r="DB122" s="1"/>
      <c r="DC122" s="1"/>
      <c r="DD122" s="1"/>
      <c r="DE122" s="1"/>
      <c r="DF122" s="1"/>
      <c r="DG122" s="1"/>
      <c r="DH122" s="1"/>
      <c r="DI122" s="1"/>
      <c r="DJ122" s="1"/>
      <c r="DK122" s="1"/>
      <c r="DL122" s="1"/>
      <c r="DM122" s="1"/>
      <c r="DN122" s="1"/>
      <c r="DO122" s="1"/>
      <c r="DP122" s="1"/>
      <c r="DQ122" s="1"/>
      <c r="DR122" s="1"/>
      <c r="DS122" s="1"/>
      <c r="DT122" s="1"/>
      <c r="DU122" s="1"/>
      <c r="DV122" s="1"/>
      <c r="DW122" s="1"/>
      <c r="DX122" s="1"/>
      <c r="DY122" s="1"/>
      <c r="DZ122" s="1"/>
      <c r="EA122" s="1"/>
      <c r="EB122" s="1"/>
      <c r="EC122" s="1"/>
      <c r="ED122" s="1"/>
      <c r="EE122" s="1"/>
      <c r="EF122" s="1"/>
      <c r="EG122" s="1"/>
      <c r="EH122" s="1"/>
      <c r="EI122" s="1"/>
      <c r="EJ122" s="1"/>
      <c r="EK122" s="1"/>
      <c r="EL122" s="1"/>
      <c r="EM122" s="1"/>
      <c r="EN122" s="1"/>
      <c r="EO122" s="1"/>
      <c r="EP122" s="1"/>
      <c r="EQ122" s="1"/>
      <c r="ER122" s="1"/>
      <c r="ES122" s="1"/>
      <c r="ET122" s="1"/>
      <c r="EU122" s="1"/>
      <c r="EV122" s="1"/>
      <c r="EW122" s="1"/>
      <c r="EX122" s="1"/>
      <c r="EY122" s="1"/>
      <c r="EZ122" s="1"/>
      <c r="FA122" s="1"/>
      <c r="FB122" s="1"/>
      <c r="FC122" s="1"/>
      <c r="FD122" s="1"/>
      <c r="FE122" s="1"/>
      <c r="FF122" s="1"/>
      <c r="FG122" s="1"/>
      <c r="FH122" s="1"/>
      <c r="FI122" s="1"/>
      <c r="FJ122" s="1"/>
      <c r="FK122" s="1"/>
      <c r="FL122" s="1"/>
      <c r="FM122" s="1"/>
      <c r="FN122" s="1"/>
      <c r="FO122" s="1"/>
      <c r="FP122" s="1"/>
      <c r="FQ122" s="1"/>
      <c r="FR122" s="1"/>
      <c r="FS122" s="1"/>
      <c r="FT122" s="1"/>
      <c r="FU122" s="1"/>
      <c r="FV122" s="1"/>
      <c r="FW122" s="1"/>
      <c r="FX122" s="1"/>
      <c r="FY122" s="1"/>
      <c r="FZ122" s="1"/>
      <c r="GA122" s="1"/>
      <c r="GB122" s="1"/>
      <c r="GC122" s="1"/>
      <c r="GD122" s="1"/>
      <c r="GE122" s="1"/>
      <c r="GF122" s="1"/>
      <c r="GG122" s="1"/>
      <c r="GH122" s="1"/>
      <c r="GI122" s="1"/>
      <c r="GJ122" s="1"/>
      <c r="GK122" s="1"/>
      <c r="GL122" s="1"/>
      <c r="GM122" s="1"/>
      <c r="GN122" s="1"/>
      <c r="GO122" s="1"/>
      <c r="GP122" s="1"/>
      <c r="GQ122" s="1"/>
      <c r="GR122" s="1"/>
      <c r="GS122" s="1"/>
      <c r="GT122" s="1"/>
      <c r="GU122" s="1"/>
      <c r="GV122" s="1"/>
      <c r="GW122" s="1"/>
      <c r="GX122" s="1"/>
      <c r="GY122" s="1"/>
      <c r="GZ122" s="1"/>
      <c r="HA122" s="1"/>
      <c r="HB122" s="1"/>
      <c r="HC122" s="1"/>
      <c r="HD122" s="1"/>
      <c r="HE122" s="1"/>
      <c r="HF122" s="1"/>
      <c r="HG122" s="1"/>
      <c r="HH122" s="1"/>
      <c r="HI122" s="1"/>
      <c r="HJ122" s="1"/>
      <c r="HK122" s="1"/>
      <c r="HL122" s="1"/>
      <c r="HM122" s="1"/>
      <c r="HN122" s="1"/>
      <c r="HO122" s="1"/>
      <c r="HP122" s="1"/>
      <c r="HQ122" s="1"/>
      <c r="HR122" s="1"/>
      <c r="HS122" s="1"/>
      <c r="HT122" s="1"/>
      <c r="HU122" s="1"/>
      <c r="HV122" s="1"/>
      <c r="HW122" s="1"/>
      <c r="HX122" s="1"/>
      <c r="HY122" s="1"/>
      <c r="HZ122" s="1"/>
      <c r="IA122" s="1"/>
      <c r="IB122" s="1"/>
      <c r="IC122" s="1"/>
      <c r="ID122" s="1"/>
      <c r="IE122" s="1"/>
      <c r="IF122" s="1"/>
      <c r="IG122" s="1"/>
      <c r="IH122" s="1"/>
      <c r="II122" s="1"/>
      <c r="IJ122" s="1"/>
      <c r="IK122" s="1"/>
      <c r="IL122" s="1"/>
      <c r="IM122" s="1"/>
      <c r="IN122" s="1"/>
      <c r="IO122" s="1"/>
      <c r="IP122" s="1"/>
      <c r="IQ122" s="1"/>
      <c r="IR122" s="1"/>
      <c r="IS122" s="1"/>
      <c r="IT122" s="1"/>
      <c r="IU122" s="1"/>
      <c r="IV122" s="1"/>
      <c r="IW122" s="1"/>
    </row>
    <row r="123" customFormat="false" ht="12.75" hidden="false" customHeight="true" outlineLevel="0" collapsed="false">
      <c r="A123" s="350" t="s">
        <v>238</v>
      </c>
      <c r="B123" s="351" t="s">
        <v>176</v>
      </c>
      <c r="C123" s="351" t="s">
        <v>149</v>
      </c>
      <c r="D123" s="352" t="s">
        <v>239</v>
      </c>
      <c r="E123" s="70"/>
      <c r="F123" s="70"/>
      <c r="G123" s="70"/>
      <c r="H123" s="70"/>
      <c r="I123" s="70"/>
      <c r="J123" s="70"/>
      <c r="K123" s="70"/>
      <c r="L123" s="70"/>
      <c r="M123" s="70"/>
      <c r="N123" s="345"/>
      <c r="O123" s="70"/>
      <c r="P123" s="70"/>
      <c r="Q123" s="70"/>
      <c r="R123" s="70"/>
      <c r="AJ123" s="1"/>
      <c r="AK123" s="1"/>
      <c r="AN123" s="1"/>
      <c r="AO123" s="1"/>
      <c r="AP123" s="1"/>
      <c r="AQ123" s="1"/>
      <c r="AR123" s="1"/>
      <c r="AS123" s="1"/>
      <c r="AT123" s="1"/>
    </row>
    <row r="124" customFormat="false" ht="12.75" hidden="false" customHeight="true" outlineLevel="0" collapsed="false">
      <c r="A124" s="353" t="s">
        <v>240</v>
      </c>
      <c r="B124" s="354" t="n">
        <v>0</v>
      </c>
      <c r="C124" s="354" t="n">
        <f aca="false">E103</f>
        <v>0</v>
      </c>
      <c r="D124" s="355" t="n">
        <f aca="false">+C124+B124</f>
        <v>0</v>
      </c>
      <c r="E124" s="356"/>
      <c r="F124" s="356"/>
      <c r="G124" s="356"/>
      <c r="H124" s="356"/>
      <c r="I124" s="356"/>
      <c r="J124" s="356"/>
      <c r="K124" s="356"/>
      <c r="L124" s="356"/>
      <c r="M124" s="356"/>
      <c r="N124" s="357"/>
      <c r="O124" s="357"/>
      <c r="P124" s="357"/>
      <c r="Q124" s="357"/>
      <c r="R124" s="70"/>
      <c r="AJ124" s="1"/>
      <c r="AK124" s="1"/>
      <c r="AN124" s="1"/>
      <c r="AO124" s="1"/>
      <c r="AP124" s="1"/>
      <c r="AQ124" s="1"/>
      <c r="AR124" s="1"/>
      <c r="AS124" s="1"/>
      <c r="AT124" s="1"/>
    </row>
    <row r="125" customFormat="false" ht="12.75" hidden="false" customHeight="true" outlineLevel="0" collapsed="false">
      <c r="A125" s="353" t="s">
        <v>241</v>
      </c>
      <c r="B125" s="354" t="n">
        <v>0</v>
      </c>
      <c r="C125" s="354" t="n">
        <f aca="false">E102</f>
        <v>0</v>
      </c>
      <c r="D125" s="355" t="n">
        <f aca="false">+C125+B125</f>
        <v>0</v>
      </c>
      <c r="E125" s="335"/>
      <c r="F125" s="335"/>
      <c r="G125" s="335"/>
      <c r="H125" s="335"/>
      <c r="I125" s="335"/>
      <c r="J125" s="335"/>
      <c r="K125" s="335"/>
      <c r="L125" s="335"/>
      <c r="M125" s="335"/>
      <c r="N125" s="335"/>
      <c r="O125" s="335"/>
      <c r="P125" s="335"/>
      <c r="Q125" s="335"/>
      <c r="R125" s="70"/>
      <c r="AJ125" s="1"/>
      <c r="AK125" s="1"/>
      <c r="AN125" s="1"/>
      <c r="AO125" s="1"/>
      <c r="AP125" s="1"/>
      <c r="AQ125" s="1"/>
      <c r="AR125" s="1"/>
      <c r="AS125" s="1"/>
      <c r="AT125" s="1"/>
    </row>
    <row r="126" customFormat="false" ht="12.75" hidden="false" customHeight="true" outlineLevel="0" collapsed="false">
      <c r="A126" s="353" t="s">
        <v>242</v>
      </c>
      <c r="B126" s="354" t="n">
        <v>0</v>
      </c>
      <c r="C126" s="354" t="n">
        <f aca="false">E104</f>
        <v>0</v>
      </c>
      <c r="D126" s="355" t="n">
        <f aca="false">+C126+B126</f>
        <v>0</v>
      </c>
      <c r="E126" s="335"/>
      <c r="F126" s="335"/>
      <c r="G126" s="335"/>
      <c r="H126" s="335"/>
      <c r="I126" s="335"/>
      <c r="J126" s="335"/>
      <c r="K126" s="335"/>
      <c r="L126" s="335"/>
      <c r="M126" s="335"/>
      <c r="N126" s="335"/>
      <c r="O126" s="335"/>
      <c r="P126" s="335"/>
      <c r="Q126" s="335"/>
      <c r="R126" s="70"/>
      <c r="AJ126" s="1"/>
      <c r="AK126" s="1"/>
      <c r="AN126" s="1"/>
      <c r="AO126" s="1"/>
      <c r="AP126" s="1"/>
      <c r="AQ126" s="1"/>
      <c r="AR126" s="1"/>
      <c r="AS126" s="1"/>
      <c r="AT126" s="1"/>
    </row>
    <row r="127" customFormat="false" ht="12.75" hidden="false" customHeight="true" outlineLevel="0" collapsed="false">
      <c r="A127" s="358" t="s">
        <v>243</v>
      </c>
      <c r="B127" s="359" t="n">
        <v>0</v>
      </c>
      <c r="C127" s="359" t="n">
        <f aca="false">SUM(C124:C126)</f>
        <v>0</v>
      </c>
      <c r="D127" s="360" t="n">
        <f aca="false">SUM(B127:C127)</f>
        <v>0</v>
      </c>
      <c r="E127" s="335"/>
      <c r="F127" s="335"/>
      <c r="G127" s="335"/>
      <c r="H127" s="335"/>
      <c r="I127" s="335"/>
      <c r="J127" s="335"/>
      <c r="K127" s="335"/>
      <c r="L127" s="335"/>
      <c r="M127" s="335"/>
      <c r="N127" s="335"/>
      <c r="O127" s="361"/>
      <c r="P127" s="361"/>
      <c r="Q127" s="361"/>
      <c r="R127" s="70"/>
      <c r="AJ127" s="1"/>
      <c r="AK127" s="1"/>
      <c r="AN127" s="1"/>
      <c r="AO127" s="1"/>
      <c r="AP127" s="1"/>
      <c r="AQ127" s="1"/>
      <c r="AR127" s="1"/>
      <c r="AS127" s="1"/>
      <c r="AT127" s="1"/>
    </row>
    <row r="128" customFormat="false" ht="12.75" hidden="false" customHeight="true" outlineLevel="0" collapsed="false">
      <c r="A128" s="23"/>
      <c r="B128" s="70"/>
      <c r="C128" s="70"/>
      <c r="D128" s="70"/>
      <c r="E128" s="362"/>
      <c r="F128" s="70"/>
      <c r="K128" s="70"/>
      <c r="L128" s="70"/>
      <c r="M128" s="70"/>
      <c r="N128" s="345"/>
      <c r="O128" s="70"/>
      <c r="P128" s="70"/>
      <c r="Q128" s="70"/>
      <c r="R128" s="70"/>
      <c r="AJ128" s="1"/>
      <c r="AK128" s="1"/>
      <c r="AN128" s="1"/>
      <c r="AO128" s="1"/>
      <c r="AP128" s="1"/>
      <c r="AQ128" s="1"/>
      <c r="AR128" s="1"/>
      <c r="AS128" s="1"/>
      <c r="AT128" s="1"/>
    </row>
    <row r="129" customFormat="false" ht="12.75" hidden="false" customHeight="true" outlineLevel="0" collapsed="false">
      <c r="A129" s="23"/>
      <c r="B129" s="70"/>
      <c r="C129" s="70"/>
      <c r="D129" s="70"/>
      <c r="E129" s="362"/>
      <c r="F129" s="70"/>
      <c r="K129" s="70"/>
      <c r="L129" s="70"/>
      <c r="M129" s="70"/>
      <c r="N129" s="345"/>
      <c r="O129" s="70"/>
      <c r="P129" s="70"/>
      <c r="Q129" s="70"/>
      <c r="R129" s="70"/>
      <c r="AJ129" s="1"/>
      <c r="AK129" s="1"/>
      <c r="AN129" s="1"/>
      <c r="AO129" s="1"/>
      <c r="AP129" s="1"/>
      <c r="AQ129" s="1"/>
      <c r="AR129" s="1"/>
      <c r="AS129" s="1"/>
      <c r="AT129" s="1"/>
    </row>
    <row r="130" customFormat="false" ht="12.75" hidden="false" customHeight="true" outlineLevel="0" collapsed="false">
      <c r="A130" s="363" t="s">
        <v>244</v>
      </c>
      <c r="B130" s="364"/>
      <c r="C130" s="364"/>
      <c r="D130" s="364"/>
      <c r="E130" s="365"/>
      <c r="F130" s="364"/>
      <c r="G130" s="364"/>
      <c r="H130" s="364"/>
      <c r="I130" s="366"/>
      <c r="K130" s="70"/>
      <c r="L130" s="70"/>
      <c r="M130" s="70"/>
      <c r="N130" s="345"/>
      <c r="O130" s="70"/>
      <c r="P130" s="70"/>
      <c r="Q130" s="70"/>
      <c r="R130" s="70"/>
      <c r="AJ130" s="1"/>
      <c r="AK130" s="1"/>
      <c r="AN130" s="1"/>
      <c r="AO130" s="1"/>
      <c r="AP130" s="1"/>
      <c r="AQ130" s="1"/>
      <c r="AR130" s="1"/>
      <c r="AS130" s="1"/>
      <c r="AT130" s="1"/>
    </row>
    <row r="131" customFormat="false" ht="12.75" hidden="false" customHeight="true" outlineLevel="0" collapsed="false">
      <c r="A131" s="367"/>
      <c r="B131" s="258"/>
      <c r="C131" s="368" t="s">
        <v>245</v>
      </c>
      <c r="D131" s="368"/>
      <c r="E131" s="368" t="s">
        <v>246</v>
      </c>
      <c r="F131" s="368"/>
      <c r="G131" s="368"/>
      <c r="H131" s="368" t="s">
        <v>247</v>
      </c>
      <c r="I131" s="369" t="s">
        <v>248</v>
      </c>
      <c r="K131" s="70"/>
      <c r="L131" s="70"/>
      <c r="M131" s="70"/>
      <c r="N131" s="345"/>
      <c r="O131" s="70"/>
      <c r="P131" s="70"/>
      <c r="Q131" s="70"/>
      <c r="R131" s="70"/>
      <c r="AJ131" s="1"/>
      <c r="AK131" s="1"/>
      <c r="AN131" s="1"/>
      <c r="AO131" s="1"/>
      <c r="AP131" s="1"/>
      <c r="AQ131" s="1"/>
      <c r="AR131" s="1"/>
      <c r="AS131" s="1"/>
      <c r="AT131" s="1"/>
    </row>
    <row r="132" customFormat="false" ht="12.75" hidden="false" customHeight="true" outlineLevel="0" collapsed="false">
      <c r="A132" s="370" t="s">
        <v>43</v>
      </c>
      <c r="B132" s="258" t="n">
        <f aca="false">E137+G137</f>
        <v>0</v>
      </c>
      <c r="C132" s="371" t="s">
        <v>124</v>
      </c>
      <c r="D132" s="372" t="s">
        <v>249</v>
      </c>
      <c r="E132" s="371" t="s">
        <v>124</v>
      </c>
      <c r="F132" s="373" t="s">
        <v>249</v>
      </c>
      <c r="G132" s="374"/>
      <c r="H132" s="375" t="s">
        <v>250</v>
      </c>
      <c r="I132" s="376"/>
      <c r="K132" s="70"/>
      <c r="L132" s="70"/>
      <c r="M132" s="70"/>
      <c r="N132" s="345"/>
      <c r="O132" s="70"/>
      <c r="P132" s="70"/>
      <c r="Q132" s="70"/>
      <c r="R132" s="70"/>
      <c r="AJ132" s="1"/>
      <c r="AK132" s="1"/>
      <c r="AN132" s="1"/>
      <c r="AO132" s="1"/>
      <c r="AP132" s="1"/>
      <c r="AQ132" s="1"/>
      <c r="AR132" s="1"/>
      <c r="AS132" s="1"/>
      <c r="AT132" s="1"/>
    </row>
    <row r="133" customFormat="false" ht="12.75" hidden="false" customHeight="true" outlineLevel="0" collapsed="false">
      <c r="A133" s="370" t="s">
        <v>251</v>
      </c>
      <c r="B133" s="258" t="n">
        <f aca="false">C137</f>
        <v>0</v>
      </c>
      <c r="C133" s="342" t="n">
        <f aca="false">VLOOKUP($B$5,$S$8:$AI$38,9,0)</f>
        <v>0</v>
      </c>
      <c r="D133" s="342" t="n">
        <f aca="false">-VLOOKUP($B$5,$S$8:$AG$38,7,0)</f>
        <v>-0</v>
      </c>
      <c r="E133" s="342"/>
      <c r="F133" s="377" t="n">
        <f aca="false">-J9</f>
        <v>-0</v>
      </c>
      <c r="G133" s="378"/>
      <c r="H133" s="379" t="s">
        <v>252</v>
      </c>
      <c r="I133" s="380"/>
      <c r="K133" s="70"/>
      <c r="L133" s="70"/>
      <c r="M133" s="70"/>
      <c r="N133" s="345"/>
      <c r="O133" s="70"/>
      <c r="P133" s="70"/>
      <c r="Q133" s="70"/>
      <c r="R133" s="70"/>
      <c r="AJ133" s="1"/>
      <c r="AK133" s="1"/>
      <c r="AN133" s="1"/>
      <c r="AO133" s="1"/>
      <c r="AP133" s="1"/>
      <c r="AQ133" s="1"/>
      <c r="AR133" s="1"/>
      <c r="AS133" s="1"/>
      <c r="AT133" s="1"/>
    </row>
    <row r="134" customFormat="false" ht="12.75" hidden="false" customHeight="true" outlineLevel="0" collapsed="false">
      <c r="A134" s="370" t="s">
        <v>131</v>
      </c>
      <c r="B134" s="381" t="n">
        <f aca="false">H137</f>
        <v>3348486.76</v>
      </c>
      <c r="C134" s="382" t="s">
        <v>249</v>
      </c>
      <c r="D134" s="383" t="s">
        <v>199</v>
      </c>
      <c r="E134" s="382" t="s">
        <v>249</v>
      </c>
      <c r="F134" s="384" t="s">
        <v>199</v>
      </c>
      <c r="G134" s="383" t="s">
        <v>125</v>
      </c>
      <c r="H134" s="385" t="s">
        <v>253</v>
      </c>
      <c r="I134" s="386"/>
      <c r="K134" s="70"/>
      <c r="L134" s="70"/>
      <c r="M134" s="70"/>
      <c r="N134" s="345"/>
      <c r="O134" s="70"/>
      <c r="P134" s="70"/>
      <c r="Q134" s="70"/>
      <c r="R134" s="70"/>
      <c r="AJ134" s="1"/>
      <c r="AK134" s="1"/>
      <c r="AN134" s="1"/>
      <c r="AO134" s="1"/>
      <c r="AP134" s="1"/>
      <c r="AQ134" s="1"/>
      <c r="AR134" s="1"/>
      <c r="AS134" s="1"/>
      <c r="AT134" s="1"/>
    </row>
    <row r="135" customFormat="false" ht="12.75" hidden="false" customHeight="true" outlineLevel="0" collapsed="false">
      <c r="A135" s="367"/>
      <c r="B135" s="387"/>
      <c r="C135" s="388" t="s">
        <v>254</v>
      </c>
      <c r="D135" s="389" t="s">
        <v>249</v>
      </c>
      <c r="E135" s="388" t="s">
        <v>254</v>
      </c>
      <c r="F135" s="390" t="s">
        <v>249</v>
      </c>
      <c r="G135" s="389" t="s">
        <v>255</v>
      </c>
      <c r="H135" s="135"/>
      <c r="I135" s="391" t="s">
        <v>142</v>
      </c>
      <c r="K135" s="70"/>
      <c r="L135" s="70"/>
      <c r="M135" s="70"/>
      <c r="N135" s="345"/>
      <c r="O135" s="70"/>
      <c r="P135" s="70"/>
      <c r="Q135" s="70"/>
      <c r="R135" s="70"/>
      <c r="AJ135" s="1"/>
      <c r="AK135" s="1"/>
      <c r="AN135" s="1"/>
      <c r="AO135" s="1"/>
      <c r="AP135" s="1"/>
      <c r="AQ135" s="1"/>
      <c r="AR135" s="1"/>
      <c r="AS135" s="1"/>
      <c r="AT135" s="1"/>
    </row>
    <row r="136" customFormat="false" ht="12.75" hidden="false" customHeight="true" outlineLevel="0" collapsed="false">
      <c r="A136" s="392" t="s">
        <v>256</v>
      </c>
      <c r="B136" s="387"/>
      <c r="C136" s="393" t="n">
        <v>0</v>
      </c>
      <c r="D136" s="394" t="n">
        <v>-8731409</v>
      </c>
      <c r="E136" s="395" t="n">
        <v>0</v>
      </c>
      <c r="F136" s="395" t="n">
        <v>0</v>
      </c>
      <c r="G136" s="394" t="n">
        <v>0</v>
      </c>
      <c r="H136" s="396" t="n">
        <v>33484867.6</v>
      </c>
      <c r="I136" s="397" t="n">
        <v>24753458.6</v>
      </c>
      <c r="K136" s="70"/>
      <c r="L136" s="70"/>
      <c r="M136" s="70"/>
      <c r="N136" s="345"/>
      <c r="O136" s="70"/>
      <c r="P136" s="70"/>
      <c r="Q136" s="70"/>
      <c r="R136" s="70"/>
      <c r="AJ136" s="1"/>
      <c r="AK136" s="1"/>
      <c r="AN136" s="1"/>
      <c r="AO136" s="1"/>
      <c r="AP136" s="1"/>
      <c r="AQ136" s="1"/>
      <c r="AR136" s="1"/>
      <c r="AS136" s="1"/>
      <c r="AT136" s="1"/>
    </row>
    <row r="137" customFormat="false" ht="12.75" hidden="false" customHeight="true" outlineLevel="0" collapsed="false">
      <c r="A137" s="392" t="s">
        <v>257</v>
      </c>
      <c r="B137" s="1"/>
      <c r="C137" s="398" t="n">
        <f aca="false">C133-D137</f>
        <v>0</v>
      </c>
      <c r="D137" s="399" t="n">
        <f aca="false">D133</f>
        <v>-0</v>
      </c>
      <c r="E137" s="400" t="n">
        <f aca="false">E133-E174-F137</f>
        <v>0</v>
      </c>
      <c r="F137" s="401" t="n">
        <f aca="false">E133+F133</f>
        <v>0</v>
      </c>
      <c r="G137" s="402"/>
      <c r="H137" s="403" t="n">
        <v>3348486.76</v>
      </c>
      <c r="I137" s="404" t="n">
        <f aca="false">SUM(C137:H137)</f>
        <v>3348486.76</v>
      </c>
      <c r="K137" s="70"/>
      <c r="L137" s="70"/>
      <c r="M137" s="70"/>
      <c r="N137" s="345"/>
      <c r="O137" s="70"/>
      <c r="P137" s="70"/>
      <c r="Q137" s="70"/>
      <c r="R137" s="70"/>
      <c r="AJ137" s="1"/>
      <c r="AK137" s="1"/>
      <c r="AN137" s="1"/>
      <c r="AO137" s="1"/>
      <c r="AP137" s="1"/>
      <c r="AQ137" s="1"/>
      <c r="AR137" s="1"/>
      <c r="AS137" s="1"/>
      <c r="AT137" s="1"/>
    </row>
    <row r="138" customFormat="false" ht="12.75" hidden="false" customHeight="true" outlineLevel="0" collapsed="false">
      <c r="A138" s="392" t="s">
        <v>116</v>
      </c>
      <c r="B138" s="1"/>
      <c r="C138" s="405" t="n">
        <f aca="false">SUM(C136:C137)</f>
        <v>0</v>
      </c>
      <c r="D138" s="406" t="n">
        <f aca="false">SUM(D136:D137)</f>
        <v>-8731409</v>
      </c>
      <c r="E138" s="407" t="n">
        <f aca="false">SUM(E136:E137)</f>
        <v>0</v>
      </c>
      <c r="F138" s="407" t="n">
        <f aca="false">SUM(F136:F137)</f>
        <v>0</v>
      </c>
      <c r="G138" s="407" t="n">
        <f aca="false">SUM(G136:G137)</f>
        <v>0</v>
      </c>
      <c r="H138" s="408" t="n">
        <f aca="false">SUM(H136:H137)</f>
        <v>36833354.36</v>
      </c>
      <c r="I138" s="409" t="n">
        <f aca="false">SUM(I136:I137)</f>
        <v>28101945.36</v>
      </c>
      <c r="K138" s="70"/>
      <c r="L138" s="70"/>
      <c r="M138" s="70"/>
      <c r="N138" s="345"/>
      <c r="O138" s="70"/>
      <c r="P138" s="70"/>
      <c r="Q138" s="70"/>
      <c r="R138" s="70"/>
      <c r="AJ138" s="1"/>
      <c r="AK138" s="1"/>
      <c r="AN138" s="1"/>
      <c r="AO138" s="1"/>
      <c r="AP138" s="1"/>
      <c r="AQ138" s="1"/>
      <c r="AR138" s="1"/>
      <c r="AS138" s="1"/>
      <c r="AT138" s="1"/>
    </row>
    <row r="139" customFormat="false" ht="12.75" hidden="false" customHeight="true" outlineLevel="0" collapsed="false">
      <c r="A139" s="392" t="s">
        <v>258</v>
      </c>
      <c r="B139" s="1"/>
      <c r="C139" s="410" t="n">
        <f aca="false">SUM(C137:D137)</f>
        <v>0</v>
      </c>
      <c r="D139" s="410"/>
      <c r="E139" s="410" t="n">
        <f aca="false">E137+F137+G137</f>
        <v>0</v>
      </c>
      <c r="F139" s="410"/>
      <c r="G139" s="410"/>
      <c r="H139" s="410"/>
      <c r="I139" s="411"/>
      <c r="K139" s="70"/>
      <c r="L139" s="70"/>
      <c r="M139" s="70"/>
      <c r="N139" s="345"/>
      <c r="O139" s="70"/>
      <c r="P139" s="70"/>
      <c r="Q139" s="70"/>
      <c r="R139" s="70"/>
      <c r="AJ139" s="1"/>
      <c r="AK139" s="1"/>
      <c r="AN139" s="1"/>
      <c r="AO139" s="1"/>
      <c r="AP139" s="1"/>
      <c r="AQ139" s="1"/>
      <c r="AR139" s="1"/>
      <c r="AS139" s="1"/>
      <c r="AT139" s="1"/>
    </row>
    <row r="140" customFormat="false" ht="12.75" hidden="false" customHeight="true" outlineLevel="0" collapsed="false">
      <c r="A140" s="392" t="s">
        <v>259</v>
      </c>
      <c r="B140" s="1"/>
      <c r="C140" s="410" t="n">
        <f aca="false">SUM(C173:D173)</f>
        <v>0</v>
      </c>
      <c r="D140" s="410"/>
      <c r="E140" s="410" t="n">
        <f aca="false">E173+G173+F173</f>
        <v>0</v>
      </c>
      <c r="F140" s="410"/>
      <c r="G140" s="410"/>
      <c r="H140" s="410"/>
      <c r="I140" s="411"/>
      <c r="K140" s="70"/>
      <c r="L140" s="70"/>
      <c r="M140" s="70"/>
      <c r="N140" s="345"/>
      <c r="O140" s="70"/>
      <c r="P140" s="70"/>
      <c r="Q140" s="70"/>
      <c r="R140" s="70"/>
      <c r="AJ140" s="1"/>
      <c r="AK140" s="1"/>
      <c r="AN140" s="1"/>
      <c r="AO140" s="1"/>
      <c r="AP140" s="1"/>
      <c r="AQ140" s="1"/>
      <c r="AR140" s="1"/>
      <c r="AS140" s="1"/>
      <c r="AT140" s="1"/>
    </row>
    <row r="141" customFormat="false" ht="12.75" hidden="false" customHeight="true" outlineLevel="0" collapsed="false">
      <c r="A141" s="367"/>
      <c r="B141" s="1"/>
      <c r="C141" s="1"/>
      <c r="D141" s="1"/>
      <c r="E141" s="1"/>
      <c r="F141" s="1"/>
      <c r="G141" s="1"/>
      <c r="H141" s="1"/>
      <c r="I141" s="412"/>
      <c r="K141" s="70"/>
      <c r="L141" s="70"/>
      <c r="M141" s="70"/>
      <c r="N141" s="345"/>
      <c r="O141" s="70"/>
      <c r="P141" s="70"/>
      <c r="Q141" s="70"/>
      <c r="R141" s="70"/>
      <c r="AJ141" s="1"/>
      <c r="AK141" s="1"/>
      <c r="AN141" s="1"/>
      <c r="AO141" s="1"/>
      <c r="AP141" s="1"/>
      <c r="AQ141" s="1"/>
      <c r="AR141" s="1"/>
      <c r="AS141" s="1"/>
      <c r="AT141" s="1"/>
    </row>
    <row r="142" customFormat="false" ht="12.75" hidden="false" customHeight="true" outlineLevel="0" collapsed="false">
      <c r="A142" s="367"/>
      <c r="B142" s="413" t="n">
        <f aca="false">+B4</f>
        <v>37591</v>
      </c>
      <c r="C142" s="414"/>
      <c r="D142" s="414"/>
      <c r="E142" s="414"/>
      <c r="F142" s="414"/>
      <c r="G142" s="414"/>
      <c r="H142" s="414"/>
      <c r="I142" s="415" t="n">
        <f aca="false">SUM(C142:H142)</f>
        <v>0</v>
      </c>
      <c r="K142" s="70"/>
      <c r="L142" s="70"/>
      <c r="M142" s="70"/>
      <c r="N142" s="345"/>
      <c r="O142" s="70"/>
      <c r="P142" s="70"/>
      <c r="Q142" s="70"/>
      <c r="R142" s="70"/>
      <c r="AJ142" s="1"/>
      <c r="AK142" s="1"/>
      <c r="AN142" s="1"/>
      <c r="AO142" s="1"/>
      <c r="AP142" s="1"/>
      <c r="AQ142" s="1"/>
      <c r="AR142" s="1"/>
      <c r="AS142" s="1"/>
      <c r="AT142" s="1"/>
    </row>
    <row r="143" customFormat="false" ht="12.75" hidden="false" customHeight="true" outlineLevel="0" collapsed="false">
      <c r="A143" s="367"/>
      <c r="B143" s="413" t="n">
        <f aca="false">+B142+1</f>
        <v>37592</v>
      </c>
      <c r="C143" s="416"/>
      <c r="D143" s="416"/>
      <c r="E143" s="416"/>
      <c r="F143" s="416"/>
      <c r="G143" s="416"/>
      <c r="H143" s="416"/>
      <c r="I143" s="417" t="n">
        <f aca="false">SUM(C143:H143)</f>
        <v>0</v>
      </c>
      <c r="K143" s="70"/>
      <c r="L143" s="70"/>
      <c r="M143" s="70"/>
      <c r="N143" s="345"/>
      <c r="O143" s="70"/>
      <c r="P143" s="70"/>
      <c r="Q143" s="70"/>
      <c r="R143" s="70"/>
      <c r="AJ143" s="1"/>
      <c r="AK143" s="1"/>
      <c r="AN143" s="1"/>
      <c r="AO143" s="1"/>
      <c r="AP143" s="1"/>
      <c r="AQ143" s="1"/>
      <c r="AR143" s="1"/>
      <c r="AS143" s="1"/>
      <c r="AT143" s="1"/>
    </row>
    <row r="144" customFormat="false" ht="12.75" hidden="false" customHeight="true" outlineLevel="0" collapsed="false">
      <c r="A144" s="367"/>
      <c r="B144" s="413" t="n">
        <f aca="false">+B143+1</f>
        <v>37593</v>
      </c>
      <c r="C144" s="416"/>
      <c r="D144" s="416"/>
      <c r="E144" s="416"/>
      <c r="F144" s="416"/>
      <c r="G144" s="416"/>
      <c r="H144" s="416"/>
      <c r="I144" s="417" t="n">
        <f aca="false">SUM(C144:H144)</f>
        <v>0</v>
      </c>
      <c r="K144" s="70"/>
      <c r="L144" s="70"/>
      <c r="M144" s="70"/>
      <c r="N144" s="345"/>
      <c r="O144" s="70"/>
      <c r="P144" s="70"/>
      <c r="Q144" s="70"/>
      <c r="R144" s="70"/>
      <c r="AJ144" s="1"/>
      <c r="AK144" s="1"/>
      <c r="AN144" s="1"/>
      <c r="AO144" s="1"/>
      <c r="AP144" s="1"/>
      <c r="AQ144" s="1"/>
      <c r="AR144" s="1"/>
      <c r="AS144" s="1"/>
      <c r="AT144" s="1"/>
    </row>
    <row r="145" customFormat="false" ht="12.75" hidden="false" customHeight="true" outlineLevel="0" collapsed="false">
      <c r="A145" s="367"/>
      <c r="B145" s="413" t="n">
        <f aca="false">+B144+1</f>
        <v>37594</v>
      </c>
      <c r="C145" s="416"/>
      <c r="D145" s="416"/>
      <c r="E145" s="416"/>
      <c r="F145" s="416"/>
      <c r="G145" s="416"/>
      <c r="H145" s="416"/>
      <c r="I145" s="417" t="n">
        <f aca="false">SUM(C145:H145)</f>
        <v>0</v>
      </c>
      <c r="K145" s="70"/>
      <c r="L145" s="70"/>
      <c r="M145" s="70"/>
      <c r="N145" s="345"/>
      <c r="O145" s="70"/>
      <c r="P145" s="70"/>
      <c r="Q145" s="70"/>
      <c r="R145" s="70"/>
      <c r="AJ145" s="1"/>
      <c r="AK145" s="1"/>
      <c r="AN145" s="1"/>
      <c r="AO145" s="1"/>
      <c r="AP145" s="1"/>
      <c r="AQ145" s="1"/>
      <c r="AR145" s="1"/>
      <c r="AS145" s="1"/>
      <c r="AT145" s="1"/>
    </row>
    <row r="146" customFormat="false" ht="12.75" hidden="false" customHeight="true" outlineLevel="0" collapsed="false">
      <c r="A146" s="367"/>
      <c r="B146" s="413" t="n">
        <f aca="false">+B145+1</f>
        <v>37595</v>
      </c>
      <c r="C146" s="416"/>
      <c r="D146" s="416"/>
      <c r="E146" s="416"/>
      <c r="F146" s="416"/>
      <c r="G146" s="416"/>
      <c r="H146" s="416"/>
      <c r="I146" s="417" t="n">
        <f aca="false">SUM(C146:H146)</f>
        <v>0</v>
      </c>
      <c r="K146" s="70"/>
      <c r="L146" s="70"/>
      <c r="M146" s="70"/>
      <c r="N146" s="345"/>
      <c r="O146" s="70"/>
      <c r="P146" s="70"/>
      <c r="Q146" s="70"/>
      <c r="R146" s="70"/>
      <c r="AJ146" s="1"/>
      <c r="AK146" s="1"/>
      <c r="AN146" s="1"/>
      <c r="AO146" s="1"/>
      <c r="AP146" s="1"/>
      <c r="AQ146" s="1"/>
      <c r="AR146" s="1"/>
      <c r="AS146" s="1"/>
      <c r="AT146" s="1"/>
    </row>
    <row r="147" customFormat="false" ht="12.75" hidden="false" customHeight="true" outlineLevel="0" collapsed="false">
      <c r="A147" s="367"/>
      <c r="B147" s="413" t="n">
        <f aca="false">+B146+1</f>
        <v>37596</v>
      </c>
      <c r="C147" s="416"/>
      <c r="D147" s="416"/>
      <c r="E147" s="416"/>
      <c r="F147" s="416"/>
      <c r="G147" s="416"/>
      <c r="H147" s="416"/>
      <c r="I147" s="417" t="n">
        <f aca="false">SUM(C147:H147)</f>
        <v>0</v>
      </c>
      <c r="K147" s="70"/>
      <c r="L147" s="70"/>
      <c r="M147" s="70"/>
      <c r="N147" s="345"/>
      <c r="O147" s="70"/>
      <c r="P147" s="70"/>
      <c r="Q147" s="70"/>
      <c r="R147" s="70"/>
      <c r="AJ147" s="1"/>
      <c r="AK147" s="1"/>
      <c r="AN147" s="1"/>
      <c r="AO147" s="1"/>
      <c r="AP147" s="1"/>
      <c r="AQ147" s="1"/>
      <c r="AR147" s="1"/>
      <c r="AS147" s="1"/>
      <c r="AT147" s="1"/>
    </row>
    <row r="148" customFormat="false" ht="12.75" hidden="false" customHeight="true" outlineLevel="0" collapsed="false">
      <c r="A148" s="367"/>
      <c r="B148" s="413" t="n">
        <f aca="false">+B147+1</f>
        <v>37597</v>
      </c>
      <c r="C148" s="416"/>
      <c r="D148" s="416"/>
      <c r="E148" s="416"/>
      <c r="F148" s="416"/>
      <c r="G148" s="416"/>
      <c r="H148" s="416"/>
      <c r="I148" s="417" t="n">
        <f aca="false">SUM(C148:H148)</f>
        <v>0</v>
      </c>
      <c r="K148" s="70"/>
      <c r="L148" s="70"/>
      <c r="M148" s="70"/>
      <c r="N148" s="345"/>
      <c r="O148" s="70"/>
      <c r="P148" s="70"/>
      <c r="Q148" s="70"/>
      <c r="R148" s="70"/>
      <c r="AJ148" s="1"/>
      <c r="AK148" s="1"/>
      <c r="AN148" s="1"/>
      <c r="AO148" s="1"/>
      <c r="AP148" s="1"/>
      <c r="AQ148" s="1"/>
      <c r="AR148" s="1"/>
      <c r="AS148" s="1"/>
      <c r="AT148" s="1"/>
    </row>
    <row r="149" customFormat="false" ht="12.75" hidden="false" customHeight="true" outlineLevel="0" collapsed="false">
      <c r="A149" s="367"/>
      <c r="B149" s="413" t="n">
        <f aca="false">+B148+1</f>
        <v>37598</v>
      </c>
      <c r="C149" s="416"/>
      <c r="D149" s="416"/>
      <c r="E149" s="416"/>
      <c r="F149" s="416"/>
      <c r="G149" s="416"/>
      <c r="H149" s="416"/>
      <c r="I149" s="417" t="n">
        <f aca="false">SUM(C149:H149)</f>
        <v>0</v>
      </c>
      <c r="K149" s="70"/>
      <c r="L149" s="70"/>
      <c r="M149" s="70"/>
      <c r="N149" s="345"/>
      <c r="O149" s="70"/>
      <c r="P149" s="70"/>
      <c r="Q149" s="70"/>
      <c r="R149" s="70"/>
      <c r="AJ149" s="1"/>
      <c r="AK149" s="1"/>
      <c r="AN149" s="1"/>
      <c r="AO149" s="1"/>
      <c r="AP149" s="1"/>
      <c r="AQ149" s="1"/>
      <c r="AR149" s="1"/>
      <c r="AS149" s="1"/>
      <c r="AT149" s="1"/>
    </row>
    <row r="150" customFormat="false" ht="12.75" hidden="false" customHeight="true" outlineLevel="0" collapsed="false">
      <c r="A150" s="367"/>
      <c r="B150" s="413" t="n">
        <f aca="false">+B149+1</f>
        <v>37599</v>
      </c>
      <c r="C150" s="416"/>
      <c r="D150" s="416"/>
      <c r="E150" s="416"/>
      <c r="F150" s="416"/>
      <c r="G150" s="416"/>
      <c r="H150" s="416"/>
      <c r="I150" s="417" t="n">
        <f aca="false">SUM(C150:H150)</f>
        <v>0</v>
      </c>
      <c r="K150" s="70"/>
      <c r="L150" s="70"/>
      <c r="M150" s="70"/>
      <c r="N150" s="345"/>
      <c r="O150" s="70"/>
      <c r="P150" s="70"/>
      <c r="Q150" s="70"/>
      <c r="R150" s="70"/>
      <c r="AJ150" s="1"/>
      <c r="AK150" s="1"/>
      <c r="AN150" s="1"/>
      <c r="AO150" s="1"/>
      <c r="AP150" s="1"/>
      <c r="AQ150" s="1"/>
      <c r="AR150" s="1"/>
      <c r="AS150" s="1"/>
      <c r="AT150" s="1"/>
    </row>
    <row r="151" customFormat="false" ht="12.75" hidden="false" customHeight="true" outlineLevel="0" collapsed="false">
      <c r="A151" s="367"/>
      <c r="B151" s="413" t="n">
        <f aca="false">+B150+1</f>
        <v>37600</v>
      </c>
      <c r="C151" s="416"/>
      <c r="D151" s="416"/>
      <c r="E151" s="416"/>
      <c r="F151" s="416"/>
      <c r="G151" s="416"/>
      <c r="H151" s="416"/>
      <c r="I151" s="417" t="n">
        <f aca="false">SUM(C151:H151)</f>
        <v>0</v>
      </c>
      <c r="K151" s="70"/>
      <c r="L151" s="70"/>
      <c r="M151" s="70"/>
      <c r="N151" s="345"/>
      <c r="O151" s="70"/>
      <c r="P151" s="70"/>
      <c r="Q151" s="70"/>
      <c r="R151" s="70"/>
      <c r="AJ151" s="1"/>
      <c r="AK151" s="1"/>
      <c r="AN151" s="1"/>
      <c r="AO151" s="1"/>
      <c r="AP151" s="1"/>
      <c r="AQ151" s="1"/>
      <c r="AR151" s="1"/>
      <c r="AS151" s="1"/>
      <c r="AT151" s="1"/>
    </row>
    <row r="152" customFormat="false" ht="12.75" hidden="false" customHeight="true" outlineLevel="0" collapsed="false">
      <c r="A152" s="367"/>
      <c r="B152" s="413" t="n">
        <f aca="false">+B151+1</f>
        <v>37601</v>
      </c>
      <c r="C152" s="416"/>
      <c r="D152" s="416"/>
      <c r="E152" s="416"/>
      <c r="F152" s="416"/>
      <c r="G152" s="416"/>
      <c r="H152" s="416"/>
      <c r="I152" s="417" t="n">
        <f aca="false">SUM(C152:H152)</f>
        <v>0</v>
      </c>
      <c r="K152" s="70"/>
      <c r="L152" s="70"/>
      <c r="M152" s="70"/>
      <c r="N152" s="345"/>
      <c r="O152" s="70"/>
      <c r="P152" s="70"/>
      <c r="Q152" s="70"/>
      <c r="R152" s="70"/>
      <c r="AJ152" s="1"/>
      <c r="AK152" s="1"/>
      <c r="AN152" s="1"/>
      <c r="AO152" s="1"/>
      <c r="AP152" s="1"/>
      <c r="AQ152" s="1"/>
      <c r="AR152" s="1"/>
      <c r="AS152" s="1"/>
      <c r="AT152" s="1"/>
    </row>
    <row r="153" customFormat="false" ht="12.75" hidden="false" customHeight="true" outlineLevel="0" collapsed="false">
      <c r="A153" s="367"/>
      <c r="B153" s="413" t="n">
        <f aca="false">+B152+1</f>
        <v>37602</v>
      </c>
      <c r="C153" s="416"/>
      <c r="D153" s="416"/>
      <c r="E153" s="416"/>
      <c r="F153" s="416"/>
      <c r="G153" s="416"/>
      <c r="H153" s="416"/>
      <c r="I153" s="417" t="n">
        <f aca="false">SUM(C153:H153)</f>
        <v>0</v>
      </c>
      <c r="K153" s="70"/>
      <c r="L153" s="70"/>
      <c r="M153" s="70"/>
      <c r="N153" s="345"/>
      <c r="O153" s="70"/>
      <c r="P153" s="70"/>
      <c r="Q153" s="70"/>
      <c r="R153" s="70"/>
      <c r="AJ153" s="1"/>
      <c r="AK153" s="1"/>
      <c r="AN153" s="1"/>
      <c r="AO153" s="1"/>
      <c r="AP153" s="1"/>
      <c r="AQ153" s="1"/>
      <c r="AR153" s="1"/>
      <c r="AS153" s="1"/>
      <c r="AT153" s="1"/>
    </row>
    <row r="154" customFormat="false" ht="12.75" hidden="false" customHeight="true" outlineLevel="0" collapsed="false">
      <c r="A154" s="367"/>
      <c r="B154" s="413" t="n">
        <f aca="false">+B153+1</f>
        <v>37603</v>
      </c>
      <c r="C154" s="416"/>
      <c r="D154" s="416"/>
      <c r="E154" s="416"/>
      <c r="F154" s="416"/>
      <c r="G154" s="416"/>
      <c r="H154" s="416"/>
      <c r="I154" s="417" t="n">
        <f aca="false">SUM(C154:H154)</f>
        <v>0</v>
      </c>
      <c r="K154" s="70"/>
      <c r="L154" s="70"/>
      <c r="M154" s="70"/>
      <c r="N154" s="345"/>
      <c r="O154" s="70"/>
      <c r="P154" s="70"/>
      <c r="Q154" s="70"/>
      <c r="R154" s="70"/>
      <c r="AJ154" s="1"/>
      <c r="AK154" s="1"/>
      <c r="AN154" s="1"/>
      <c r="AO154" s="1"/>
      <c r="AP154" s="1"/>
      <c r="AQ154" s="1"/>
      <c r="AR154" s="1"/>
      <c r="AS154" s="1"/>
      <c r="AT154" s="1"/>
    </row>
    <row r="155" customFormat="false" ht="12.75" hidden="false" customHeight="true" outlineLevel="0" collapsed="false">
      <c r="A155" s="367"/>
      <c r="B155" s="413" t="n">
        <f aca="false">+B154+1</f>
        <v>37604</v>
      </c>
      <c r="C155" s="416"/>
      <c r="D155" s="416"/>
      <c r="E155" s="416"/>
      <c r="F155" s="416"/>
      <c r="G155" s="416"/>
      <c r="H155" s="416"/>
      <c r="I155" s="417" t="n">
        <f aca="false">SUM(C155:H155)</f>
        <v>0</v>
      </c>
      <c r="K155" s="70"/>
      <c r="L155" s="70"/>
      <c r="M155" s="70"/>
      <c r="N155" s="345"/>
      <c r="O155" s="70"/>
      <c r="P155" s="70"/>
      <c r="Q155" s="70"/>
      <c r="R155" s="70"/>
      <c r="AJ155" s="1"/>
      <c r="AK155" s="1"/>
      <c r="AN155" s="1"/>
      <c r="AO155" s="1"/>
      <c r="AP155" s="1"/>
      <c r="AQ155" s="1"/>
      <c r="AR155" s="1"/>
      <c r="AS155" s="1"/>
      <c r="AT155" s="1"/>
    </row>
    <row r="156" customFormat="false" ht="12.75" hidden="false" customHeight="true" outlineLevel="0" collapsed="false">
      <c r="A156" s="367"/>
      <c r="B156" s="413" t="n">
        <f aca="false">+B155+1</f>
        <v>37605</v>
      </c>
      <c r="C156" s="416"/>
      <c r="D156" s="416"/>
      <c r="E156" s="416"/>
      <c r="F156" s="416"/>
      <c r="G156" s="416"/>
      <c r="H156" s="416"/>
      <c r="I156" s="417" t="n">
        <f aca="false">SUM(C156:H156)</f>
        <v>0</v>
      </c>
      <c r="K156" s="70"/>
      <c r="L156" s="70"/>
      <c r="M156" s="70"/>
      <c r="N156" s="345"/>
      <c r="O156" s="70"/>
      <c r="P156" s="70"/>
      <c r="Q156" s="70"/>
      <c r="R156" s="70"/>
      <c r="AJ156" s="1"/>
      <c r="AK156" s="1"/>
      <c r="AN156" s="1"/>
      <c r="AO156" s="1"/>
      <c r="AP156" s="1"/>
      <c r="AQ156" s="1"/>
      <c r="AR156" s="1"/>
      <c r="AS156" s="1"/>
      <c r="AT156" s="1"/>
    </row>
    <row r="157" customFormat="false" ht="12.75" hidden="false" customHeight="true" outlineLevel="0" collapsed="false">
      <c r="A157" s="367"/>
      <c r="B157" s="413" t="n">
        <f aca="false">+B156+1</f>
        <v>37606</v>
      </c>
      <c r="C157" s="416"/>
      <c r="D157" s="416"/>
      <c r="E157" s="416"/>
      <c r="F157" s="416"/>
      <c r="G157" s="416"/>
      <c r="H157" s="416"/>
      <c r="I157" s="417" t="n">
        <f aca="false">SUM(C157:H157)</f>
        <v>0</v>
      </c>
      <c r="K157" s="70"/>
      <c r="L157" s="70"/>
      <c r="M157" s="70"/>
      <c r="N157" s="345"/>
      <c r="O157" s="70"/>
      <c r="P157" s="70"/>
      <c r="Q157" s="70"/>
      <c r="R157" s="70"/>
      <c r="AJ157" s="1"/>
      <c r="AK157" s="1"/>
      <c r="AN157" s="1"/>
      <c r="AO157" s="1"/>
      <c r="AP157" s="1"/>
      <c r="AQ157" s="1"/>
      <c r="AR157" s="1"/>
      <c r="AS157" s="1"/>
      <c r="AT157" s="1"/>
    </row>
    <row r="158" customFormat="false" ht="12.75" hidden="false" customHeight="true" outlineLevel="0" collapsed="false">
      <c r="A158" s="367"/>
      <c r="B158" s="413" t="n">
        <f aca="false">+B157+1</f>
        <v>37607</v>
      </c>
      <c r="C158" s="393"/>
      <c r="D158" s="394"/>
      <c r="E158" s="393"/>
      <c r="F158" s="395"/>
      <c r="G158" s="416"/>
      <c r="H158" s="416"/>
      <c r="I158" s="417" t="n">
        <f aca="false">SUM(C158:H158)</f>
        <v>0</v>
      </c>
      <c r="K158" s="70"/>
      <c r="L158" s="70"/>
      <c r="M158" s="70"/>
      <c r="N158" s="345"/>
      <c r="O158" s="70"/>
      <c r="P158" s="70"/>
      <c r="Q158" s="70"/>
      <c r="R158" s="70"/>
      <c r="AJ158" s="1"/>
      <c r="AK158" s="1"/>
      <c r="AN158" s="1"/>
      <c r="AO158" s="1"/>
      <c r="AP158" s="1"/>
      <c r="AQ158" s="1"/>
      <c r="AR158" s="1"/>
      <c r="AS158" s="1"/>
      <c r="AT158" s="1"/>
    </row>
    <row r="159" customFormat="false" ht="12.75" hidden="false" customHeight="true" outlineLevel="0" collapsed="false">
      <c r="A159" s="367"/>
      <c r="B159" s="413" t="n">
        <f aca="false">+B158+1</f>
        <v>37608</v>
      </c>
      <c r="C159" s="416"/>
      <c r="D159" s="416"/>
      <c r="E159" s="416"/>
      <c r="F159" s="416"/>
      <c r="G159" s="416"/>
      <c r="H159" s="416"/>
      <c r="I159" s="417" t="n">
        <f aca="false">SUM(C159:H159)</f>
        <v>0</v>
      </c>
      <c r="K159" s="70"/>
      <c r="L159" s="70"/>
      <c r="M159" s="70"/>
      <c r="N159" s="345"/>
      <c r="O159" s="70"/>
      <c r="P159" s="70"/>
      <c r="Q159" s="70"/>
      <c r="R159" s="70"/>
      <c r="AJ159" s="1"/>
      <c r="AK159" s="1"/>
      <c r="AN159" s="1"/>
      <c r="AO159" s="1"/>
      <c r="AP159" s="1"/>
      <c r="AQ159" s="1"/>
      <c r="AR159" s="1"/>
      <c r="AS159" s="1"/>
      <c r="AT159" s="1"/>
    </row>
    <row r="160" customFormat="false" ht="12.75" hidden="false" customHeight="true" outlineLevel="0" collapsed="false">
      <c r="A160" s="418"/>
      <c r="B160" s="413" t="n">
        <f aca="false">+B159+1</f>
        <v>37609</v>
      </c>
      <c r="C160" s="393"/>
      <c r="D160" s="394"/>
      <c r="E160" s="393"/>
      <c r="F160" s="395"/>
      <c r="G160" s="419"/>
      <c r="H160" s="403"/>
      <c r="I160" s="417" t="n">
        <f aca="false">SUM(C160:H160)</f>
        <v>0</v>
      </c>
      <c r="K160" s="70"/>
      <c r="L160" s="70"/>
      <c r="M160" s="70"/>
      <c r="N160" s="345"/>
      <c r="O160" s="70"/>
      <c r="P160" s="70"/>
      <c r="Q160" s="70"/>
      <c r="R160" s="70"/>
      <c r="AJ160" s="1"/>
      <c r="AK160" s="1"/>
      <c r="AN160" s="1"/>
      <c r="AO160" s="1"/>
      <c r="AP160" s="1"/>
      <c r="AQ160" s="1"/>
      <c r="AR160" s="1"/>
      <c r="AS160" s="1"/>
      <c r="AT160" s="1"/>
    </row>
    <row r="161" customFormat="false" ht="12.75" hidden="false" customHeight="true" outlineLevel="0" collapsed="false">
      <c r="A161" s="418"/>
      <c r="B161" s="413" t="n">
        <f aca="false">+B160+1</f>
        <v>37610</v>
      </c>
      <c r="C161" s="416"/>
      <c r="D161" s="416"/>
      <c r="E161" s="416"/>
      <c r="F161" s="416"/>
      <c r="G161" s="416"/>
      <c r="H161" s="416"/>
      <c r="I161" s="417" t="n">
        <f aca="false">SUM(C161:H161)</f>
        <v>0</v>
      </c>
      <c r="K161" s="70"/>
      <c r="L161" s="70"/>
      <c r="M161" s="70"/>
      <c r="N161" s="345"/>
      <c r="O161" s="70"/>
      <c r="P161" s="70"/>
      <c r="Q161" s="70"/>
      <c r="R161" s="70"/>
      <c r="AJ161" s="1"/>
      <c r="AK161" s="1"/>
      <c r="AN161" s="1"/>
      <c r="AO161" s="1"/>
      <c r="AP161" s="1"/>
      <c r="AQ161" s="1"/>
      <c r="AR161" s="1"/>
      <c r="AS161" s="1"/>
      <c r="AT161" s="1"/>
    </row>
    <row r="162" customFormat="false" ht="12.75" hidden="false" customHeight="true" outlineLevel="0" collapsed="false">
      <c r="A162" s="418"/>
      <c r="B162" s="413" t="n">
        <f aca="false">+B161+1</f>
        <v>37611</v>
      </c>
      <c r="C162" s="416"/>
      <c r="D162" s="416"/>
      <c r="E162" s="416"/>
      <c r="F162" s="416"/>
      <c r="G162" s="416"/>
      <c r="H162" s="416"/>
      <c r="I162" s="417" t="n">
        <f aca="false">SUM(C162:H162)</f>
        <v>0</v>
      </c>
      <c r="K162" s="70"/>
      <c r="L162" s="70"/>
      <c r="M162" s="70"/>
      <c r="N162" s="345"/>
      <c r="O162" s="70"/>
      <c r="P162" s="70"/>
      <c r="Q162" s="70"/>
      <c r="R162" s="70"/>
      <c r="AJ162" s="1"/>
      <c r="AK162" s="1"/>
      <c r="AN162" s="1"/>
      <c r="AO162" s="1"/>
      <c r="AP162" s="1"/>
      <c r="AQ162" s="1"/>
      <c r="AR162" s="1"/>
      <c r="AS162" s="1"/>
      <c r="AT162" s="1"/>
    </row>
    <row r="163" customFormat="false" ht="12.75" hidden="false" customHeight="true" outlineLevel="0" collapsed="false">
      <c r="A163" s="367"/>
      <c r="B163" s="413" t="n">
        <f aca="false">+B162+1</f>
        <v>37612</v>
      </c>
      <c r="C163" s="416"/>
      <c r="D163" s="416"/>
      <c r="E163" s="416"/>
      <c r="F163" s="416"/>
      <c r="G163" s="416"/>
      <c r="H163" s="416"/>
      <c r="I163" s="417" t="n">
        <f aca="false">SUM(C163:H163)</f>
        <v>0</v>
      </c>
      <c r="K163" s="70"/>
      <c r="L163" s="70"/>
      <c r="M163" s="70"/>
      <c r="N163" s="345"/>
      <c r="O163" s="70"/>
      <c r="P163" s="70"/>
      <c r="Q163" s="70"/>
      <c r="R163" s="70"/>
      <c r="AJ163" s="1"/>
      <c r="AK163" s="1"/>
      <c r="AN163" s="1"/>
      <c r="AO163" s="1"/>
      <c r="AP163" s="1"/>
      <c r="AQ163" s="1"/>
      <c r="AR163" s="1"/>
      <c r="AS163" s="1"/>
      <c r="AT163" s="1"/>
    </row>
    <row r="164" customFormat="false" ht="12.75" hidden="false" customHeight="true" outlineLevel="0" collapsed="false">
      <c r="A164" s="367"/>
      <c r="B164" s="413" t="n">
        <f aca="false">+B163+1</f>
        <v>37613</v>
      </c>
      <c r="C164" s="416"/>
      <c r="D164" s="416"/>
      <c r="E164" s="416"/>
      <c r="F164" s="416"/>
      <c r="G164" s="416"/>
      <c r="H164" s="416"/>
      <c r="I164" s="417" t="n">
        <f aca="false">SUM(C164:H164)</f>
        <v>0</v>
      </c>
      <c r="K164" s="70"/>
      <c r="L164" s="70"/>
      <c r="M164" s="70"/>
      <c r="N164" s="345"/>
      <c r="O164" s="70"/>
      <c r="P164" s="70"/>
      <c r="Q164" s="70"/>
      <c r="R164" s="70"/>
      <c r="AJ164" s="1"/>
      <c r="AK164" s="1"/>
      <c r="AN164" s="1"/>
      <c r="AO164" s="1"/>
      <c r="AP164" s="1"/>
      <c r="AQ164" s="1"/>
      <c r="AR164" s="1"/>
      <c r="AS164" s="1"/>
      <c r="AT164" s="1"/>
    </row>
    <row r="165" customFormat="false" ht="12.75" hidden="false" customHeight="true" outlineLevel="0" collapsed="false">
      <c r="A165" s="420" t="s">
        <v>260</v>
      </c>
      <c r="B165" s="413" t="n">
        <f aca="false">+B164+1</f>
        <v>37614</v>
      </c>
      <c r="C165" s="416"/>
      <c r="D165" s="416"/>
      <c r="E165" s="416"/>
      <c r="F165" s="416"/>
      <c r="G165" s="416"/>
      <c r="H165" s="416"/>
      <c r="I165" s="417" t="n">
        <f aca="false">SUM(C165:H165)</f>
        <v>0</v>
      </c>
      <c r="K165" s="70"/>
      <c r="L165" s="70"/>
      <c r="M165" s="70"/>
      <c r="N165" s="345"/>
      <c r="O165" s="70"/>
      <c r="P165" s="70"/>
      <c r="Q165" s="70"/>
      <c r="R165" s="70"/>
      <c r="AJ165" s="1"/>
      <c r="AK165" s="1"/>
      <c r="AN165" s="1"/>
      <c r="AO165" s="1"/>
      <c r="AP165" s="1"/>
      <c r="AQ165" s="1"/>
      <c r="AR165" s="1"/>
      <c r="AS165" s="1"/>
      <c r="AT165" s="1"/>
    </row>
    <row r="166" customFormat="false" ht="12.75" hidden="false" customHeight="true" outlineLevel="0" collapsed="false">
      <c r="A166" s="421" t="n">
        <v>0</v>
      </c>
      <c r="B166" s="413" t="n">
        <f aca="false">+B165+1</f>
        <v>37615</v>
      </c>
      <c r="C166" s="416"/>
      <c r="D166" s="416"/>
      <c r="E166" s="416"/>
      <c r="F166" s="416"/>
      <c r="G166" s="416"/>
      <c r="H166" s="416"/>
      <c r="I166" s="417" t="n">
        <f aca="false">SUM(C166:H166)</f>
        <v>0</v>
      </c>
      <c r="K166" s="70"/>
      <c r="L166" s="70"/>
      <c r="M166" s="70"/>
      <c r="N166" s="345"/>
      <c r="O166" s="70"/>
      <c r="P166" s="70"/>
      <c r="Q166" s="70"/>
      <c r="R166" s="70"/>
      <c r="AJ166" s="1"/>
      <c r="AK166" s="1"/>
      <c r="AN166" s="1"/>
      <c r="AO166" s="1"/>
      <c r="AP166" s="1"/>
      <c r="AQ166" s="1"/>
      <c r="AR166" s="1"/>
      <c r="AS166" s="1"/>
      <c r="AT166" s="1"/>
    </row>
    <row r="167" customFormat="false" ht="12.75" hidden="false" customHeight="true" outlineLevel="0" collapsed="false">
      <c r="A167" s="418" t="n">
        <f aca="false">SUM(C173:D173)</f>
        <v>0</v>
      </c>
      <c r="B167" s="413" t="n">
        <f aca="false">+B166+1</f>
        <v>37616</v>
      </c>
      <c r="C167" s="416"/>
      <c r="D167" s="416"/>
      <c r="E167" s="416"/>
      <c r="F167" s="416"/>
      <c r="G167" s="416"/>
      <c r="H167" s="416"/>
      <c r="I167" s="417" t="n">
        <f aca="false">SUM(C167:H167)</f>
        <v>0</v>
      </c>
      <c r="K167" s="70"/>
      <c r="L167" s="70"/>
      <c r="M167" s="70"/>
      <c r="N167" s="345"/>
      <c r="O167" s="70"/>
      <c r="P167" s="70"/>
      <c r="Q167" s="70"/>
      <c r="R167" s="70"/>
      <c r="AJ167" s="1"/>
      <c r="AK167" s="1"/>
      <c r="AN167" s="1"/>
      <c r="AO167" s="1"/>
      <c r="AP167" s="1"/>
      <c r="AQ167" s="1"/>
      <c r="AR167" s="1"/>
      <c r="AS167" s="1"/>
      <c r="AT167" s="1"/>
    </row>
    <row r="168" customFormat="false" ht="12.75" hidden="false" customHeight="true" outlineLevel="0" collapsed="false">
      <c r="A168" s="422" t="n">
        <f aca="false">+A166-A167</f>
        <v>0</v>
      </c>
      <c r="B168" s="413" t="n">
        <f aca="false">+B167+1</f>
        <v>37617</v>
      </c>
      <c r="C168" s="416"/>
      <c r="D168" s="416"/>
      <c r="E168" s="416"/>
      <c r="F168" s="416"/>
      <c r="G168" s="416"/>
      <c r="H168" s="416"/>
      <c r="I168" s="417" t="n">
        <f aca="false">SUM(C168:H168)</f>
        <v>0</v>
      </c>
      <c r="K168" s="70"/>
      <c r="L168" s="70"/>
      <c r="M168" s="70"/>
      <c r="N168" s="345"/>
      <c r="O168" s="70"/>
      <c r="P168" s="70"/>
      <c r="Q168" s="70"/>
      <c r="R168" s="70"/>
      <c r="AJ168" s="1"/>
      <c r="AK168" s="1"/>
      <c r="AN168" s="1"/>
      <c r="AO168" s="1"/>
      <c r="AP168" s="1"/>
      <c r="AQ168" s="1"/>
      <c r="AR168" s="1"/>
      <c r="AS168" s="1"/>
      <c r="AT168" s="1"/>
    </row>
    <row r="169" customFormat="false" ht="12.75" hidden="false" customHeight="true" outlineLevel="0" collapsed="false">
      <c r="A169" s="367"/>
      <c r="B169" s="413" t="n">
        <f aca="false">+B168+1</f>
        <v>37618</v>
      </c>
      <c r="C169" s="416"/>
      <c r="D169" s="416"/>
      <c r="E169" s="416"/>
      <c r="F169" s="416"/>
      <c r="G169" s="416"/>
      <c r="H169" s="416"/>
      <c r="I169" s="417" t="n">
        <f aca="false">SUM(C169:H169)</f>
        <v>0</v>
      </c>
      <c r="K169" s="70"/>
      <c r="L169" s="70"/>
      <c r="M169" s="70"/>
      <c r="N169" s="345"/>
      <c r="O169" s="70"/>
      <c r="P169" s="70"/>
      <c r="Q169" s="70"/>
      <c r="R169" s="70"/>
      <c r="AJ169" s="1"/>
      <c r="AK169" s="1"/>
      <c r="AN169" s="1"/>
      <c r="AO169" s="1"/>
      <c r="AP169" s="1"/>
      <c r="AQ169" s="1"/>
      <c r="AR169" s="1"/>
      <c r="AS169" s="1"/>
      <c r="AT169" s="1"/>
    </row>
    <row r="170" customFormat="false" ht="12.75" hidden="false" customHeight="true" outlineLevel="0" collapsed="false">
      <c r="A170" s="367"/>
      <c r="B170" s="413" t="n">
        <f aca="false">+B169+1</f>
        <v>37619</v>
      </c>
      <c r="C170" s="416"/>
      <c r="D170" s="416"/>
      <c r="E170" s="416"/>
      <c r="F170" s="416"/>
      <c r="G170" s="416"/>
      <c r="H170" s="304"/>
      <c r="I170" s="417" t="n">
        <f aca="false">SUM(C170:H170)</f>
        <v>0</v>
      </c>
      <c r="K170" s="70"/>
      <c r="L170" s="70"/>
      <c r="M170" s="70"/>
      <c r="N170" s="345"/>
      <c r="O170" s="70"/>
      <c r="P170" s="70"/>
      <c r="Q170" s="70"/>
      <c r="R170" s="70"/>
      <c r="AJ170" s="1"/>
      <c r="AK170" s="1"/>
      <c r="AN170" s="1"/>
      <c r="AO170" s="1"/>
      <c r="AP170" s="1"/>
      <c r="AQ170" s="1"/>
      <c r="AR170" s="1"/>
      <c r="AS170" s="1"/>
      <c r="AT170" s="1"/>
    </row>
    <row r="171" customFormat="false" ht="12.75" hidden="false" customHeight="true" outlineLevel="0" collapsed="false">
      <c r="A171" s="367"/>
      <c r="B171" s="413" t="n">
        <f aca="false">+B170+1</f>
        <v>37620</v>
      </c>
      <c r="C171" s="416"/>
      <c r="D171" s="416"/>
      <c r="E171" s="416"/>
      <c r="F171" s="416"/>
      <c r="G171" s="416"/>
      <c r="H171" s="304"/>
      <c r="I171" s="417" t="n">
        <f aca="false">SUM(C171:H171)</f>
        <v>0</v>
      </c>
      <c r="K171" s="70"/>
      <c r="L171" s="70"/>
      <c r="M171" s="70"/>
      <c r="N171" s="345"/>
      <c r="O171" s="70"/>
      <c r="P171" s="70"/>
      <c r="Q171" s="70"/>
      <c r="R171" s="70"/>
      <c r="AJ171" s="1"/>
      <c r="AK171" s="1"/>
      <c r="AN171" s="1"/>
      <c r="AO171" s="1"/>
      <c r="AP171" s="1"/>
      <c r="AQ171" s="1"/>
      <c r="AR171" s="1"/>
      <c r="AS171" s="1"/>
      <c r="AT171" s="1"/>
    </row>
    <row r="172" customFormat="false" ht="12.75" hidden="false" customHeight="true" outlineLevel="0" collapsed="false">
      <c r="A172" s="367"/>
      <c r="B172" s="413" t="n">
        <f aca="false">+B171+1</f>
        <v>37621</v>
      </c>
      <c r="C172" s="423"/>
      <c r="D172" s="424"/>
      <c r="E172" s="424"/>
      <c r="F172" s="424"/>
      <c r="G172" s="423"/>
      <c r="H172" s="425"/>
      <c r="I172" s="426" t="n">
        <f aca="false">SUM(C172:H172)</f>
        <v>0</v>
      </c>
      <c r="K172" s="70"/>
      <c r="L172" s="70"/>
      <c r="M172" s="70"/>
      <c r="N172" s="345"/>
      <c r="O172" s="70"/>
      <c r="P172" s="70"/>
      <c r="Q172" s="70"/>
      <c r="R172" s="70"/>
      <c r="AJ172" s="1"/>
      <c r="AK172" s="1"/>
      <c r="AN172" s="1"/>
      <c r="AO172" s="1"/>
      <c r="AP172" s="1"/>
      <c r="AQ172" s="1"/>
      <c r="AR172" s="1"/>
      <c r="AS172" s="1"/>
      <c r="AT172" s="1"/>
    </row>
    <row r="173" customFormat="false" ht="12.75" hidden="false" customHeight="true" outlineLevel="0" collapsed="false">
      <c r="A173" s="367"/>
      <c r="B173" s="427" t="s">
        <v>261</v>
      </c>
      <c r="C173" s="407" t="n">
        <f aca="false">SUM(C142:C172)</f>
        <v>0</v>
      </c>
      <c r="D173" s="407" t="n">
        <f aca="false">SUM(D142:D172)</f>
        <v>0</v>
      </c>
      <c r="E173" s="407" t="n">
        <f aca="false">SUM(E142:E172)</f>
        <v>0</v>
      </c>
      <c r="F173" s="407" t="n">
        <f aca="false">SUM(F142:F172)</f>
        <v>0</v>
      </c>
      <c r="G173" s="407" t="n">
        <f aca="false">SUM(G142:G172)</f>
        <v>0</v>
      </c>
      <c r="H173" s="407" t="n">
        <f aca="false">SUM(H142:H172)</f>
        <v>0</v>
      </c>
      <c r="I173" s="417" t="n">
        <f aca="false">SUM(I142:I172)</f>
        <v>0</v>
      </c>
      <c r="K173" s="70"/>
      <c r="L173" s="70"/>
      <c r="M173" s="70"/>
      <c r="N173" s="345"/>
      <c r="O173" s="70"/>
      <c r="P173" s="70"/>
      <c r="Q173" s="70"/>
      <c r="R173" s="70"/>
      <c r="AJ173" s="1"/>
      <c r="AK173" s="1"/>
      <c r="AN173" s="1"/>
      <c r="AO173" s="1"/>
      <c r="AP173" s="1"/>
      <c r="AQ173" s="1"/>
      <c r="AR173" s="1"/>
      <c r="AS173" s="1"/>
      <c r="AT173" s="1"/>
    </row>
    <row r="174" customFormat="false" ht="12.75" hidden="false" customHeight="true" outlineLevel="0" collapsed="false">
      <c r="A174" s="367"/>
      <c r="B174" s="427" t="s">
        <v>127</v>
      </c>
      <c r="C174" s="428"/>
      <c r="D174" s="135"/>
      <c r="E174" s="407"/>
      <c r="F174" s="135"/>
      <c r="G174" s="135"/>
      <c r="H174" s="135"/>
      <c r="I174" s="429"/>
      <c r="K174" s="70"/>
      <c r="L174" s="70"/>
      <c r="M174" s="70"/>
      <c r="N174" s="345"/>
      <c r="O174" s="70"/>
      <c r="P174" s="70"/>
      <c r="Q174" s="70"/>
      <c r="R174" s="70"/>
      <c r="AJ174" s="1"/>
      <c r="AK174" s="1"/>
      <c r="AN174" s="1"/>
      <c r="AO174" s="1"/>
      <c r="AP174" s="1"/>
      <c r="AQ174" s="1"/>
      <c r="AR174" s="1"/>
      <c r="AS174" s="1"/>
      <c r="AT174" s="1"/>
    </row>
    <row r="175" customFormat="false" ht="12.75" hidden="false" customHeight="true" outlineLevel="0" collapsed="false">
      <c r="A175" s="430"/>
      <c r="B175" s="431"/>
      <c r="C175" s="432"/>
      <c r="D175" s="432"/>
      <c r="E175" s="432"/>
      <c r="F175" s="433"/>
      <c r="G175" s="432"/>
      <c r="H175" s="432"/>
      <c r="I175" s="434"/>
      <c r="K175" s="70"/>
      <c r="L175" s="70"/>
      <c r="M175" s="70"/>
      <c r="N175" s="345"/>
      <c r="O175" s="70"/>
      <c r="P175" s="70"/>
      <c r="Q175" s="70"/>
      <c r="R175" s="70"/>
      <c r="AJ175" s="1"/>
      <c r="AK175" s="1"/>
      <c r="AN175" s="1"/>
      <c r="AO175" s="1"/>
      <c r="AP175" s="1"/>
      <c r="AQ175" s="1"/>
      <c r="AR175" s="1"/>
      <c r="AS175" s="1"/>
      <c r="AT175" s="1"/>
    </row>
    <row r="176" customFormat="false" ht="12.75" hidden="false" customHeight="true" outlineLevel="0" collapsed="false">
      <c r="A176" s="435"/>
      <c r="B176" s="27"/>
      <c r="C176" s="23"/>
      <c r="D176" s="23"/>
      <c r="E176" s="23"/>
      <c r="F176" s="436"/>
      <c r="G176" s="23"/>
      <c r="H176" s="23"/>
      <c r="I176" s="23"/>
      <c r="K176" s="70"/>
      <c r="L176" s="70"/>
      <c r="M176" s="70"/>
      <c r="N176" s="345"/>
      <c r="O176" s="70"/>
      <c r="P176" s="70"/>
      <c r="Q176" s="70"/>
      <c r="R176" s="70"/>
      <c r="AJ176" s="1"/>
      <c r="AK176" s="1"/>
      <c r="AN176" s="1"/>
      <c r="AO176" s="1"/>
      <c r="AP176" s="1"/>
      <c r="AQ176" s="1"/>
      <c r="AR176" s="1"/>
      <c r="AS176" s="1"/>
      <c r="AT176" s="1"/>
    </row>
    <row r="177" customFormat="false" ht="12.75" hidden="false" customHeight="true" outlineLevel="0" collapsed="false">
      <c r="A177" s="9"/>
      <c r="B177" s="437"/>
      <c r="C177" s="438"/>
      <c r="D177" s="438"/>
      <c r="E177" s="9"/>
      <c r="F177" s="438"/>
      <c r="G177" s="70"/>
      <c r="H177" s="70"/>
      <c r="I177" s="70"/>
      <c r="K177" s="70"/>
      <c r="L177" s="70"/>
      <c r="M177" s="70"/>
      <c r="N177" s="345"/>
      <c r="O177" s="70"/>
      <c r="P177" s="70"/>
      <c r="Q177" s="70"/>
      <c r="R177" s="70"/>
      <c r="AJ177" s="1"/>
      <c r="AK177" s="1"/>
      <c r="AN177" s="1"/>
      <c r="AO177" s="1"/>
      <c r="AP177" s="1"/>
      <c r="AQ177" s="1"/>
      <c r="AR177" s="1"/>
      <c r="AS177" s="1"/>
      <c r="AT177" s="1"/>
    </row>
    <row r="178" customFormat="false" ht="12.75" hidden="false" customHeight="true" outlineLevel="0" collapsed="false">
      <c r="A178" s="9"/>
      <c r="B178" s="439"/>
      <c r="C178" s="440"/>
      <c r="D178" s="437"/>
      <c r="E178" s="9"/>
      <c r="F178" s="441"/>
      <c r="G178" s="70"/>
      <c r="H178" s="70"/>
      <c r="I178" s="70"/>
      <c r="K178" s="70"/>
      <c r="L178" s="70"/>
      <c r="M178" s="70"/>
      <c r="N178" s="345"/>
      <c r="O178" s="70"/>
      <c r="P178" s="70"/>
      <c r="Q178" s="70"/>
      <c r="R178" s="70"/>
      <c r="AJ178" s="1"/>
      <c r="AK178" s="1"/>
      <c r="AN178" s="1"/>
      <c r="AO178" s="1"/>
      <c r="AP178" s="1"/>
      <c r="AQ178" s="1"/>
      <c r="AR178" s="1"/>
      <c r="AS178" s="1"/>
      <c r="AT178" s="1"/>
    </row>
    <row r="179" customFormat="false" ht="12.75" hidden="false" customHeight="true" outlineLevel="0" collapsed="false">
      <c r="A179" s="9"/>
      <c r="B179" s="439"/>
      <c r="C179" s="440"/>
      <c r="D179" s="437"/>
      <c r="E179" s="9"/>
      <c r="F179" s="437"/>
      <c r="G179" s="70"/>
      <c r="H179" s="70"/>
      <c r="I179" s="70"/>
      <c r="K179" s="70"/>
      <c r="L179" s="70"/>
      <c r="M179" s="70"/>
      <c r="N179" s="345"/>
      <c r="O179" s="70"/>
      <c r="P179" s="70"/>
      <c r="Q179" s="70"/>
      <c r="R179" s="70"/>
      <c r="AJ179" s="1"/>
      <c r="AK179" s="1"/>
      <c r="AN179" s="1"/>
      <c r="AO179" s="1"/>
      <c r="AP179" s="1"/>
      <c r="AQ179" s="1"/>
      <c r="AR179" s="1"/>
      <c r="AS179" s="1"/>
      <c r="AT179" s="1"/>
    </row>
    <row r="180" customFormat="false" ht="12.75" hidden="false" customHeight="true" outlineLevel="0" collapsed="false">
      <c r="A180" s="9"/>
      <c r="B180" s="439"/>
      <c r="C180" s="437"/>
      <c r="D180" s="437"/>
      <c r="E180" s="9"/>
      <c r="F180" s="437"/>
      <c r="G180" s="70"/>
      <c r="H180" s="70"/>
      <c r="I180" s="70"/>
      <c r="K180" s="70"/>
      <c r="L180" s="70"/>
      <c r="M180" s="70"/>
      <c r="N180" s="345"/>
      <c r="O180" s="70"/>
      <c r="P180" s="70"/>
      <c r="Q180" s="70"/>
      <c r="R180" s="70"/>
      <c r="AJ180" s="1"/>
      <c r="AK180" s="1"/>
      <c r="AN180" s="1"/>
      <c r="AO180" s="1"/>
      <c r="AP180" s="1"/>
      <c r="AQ180" s="1"/>
      <c r="AR180" s="1"/>
      <c r="AS180" s="1"/>
      <c r="AT180" s="1"/>
    </row>
    <row r="181" customFormat="false" ht="12.75" hidden="false" customHeight="true" outlineLevel="0" collapsed="false">
      <c r="A181" s="9"/>
      <c r="B181" s="439"/>
      <c r="C181" s="437"/>
      <c r="D181" s="437"/>
      <c r="E181" s="9"/>
      <c r="F181" s="437"/>
      <c r="G181" s="70"/>
      <c r="H181" s="70"/>
      <c r="I181" s="70"/>
      <c r="K181" s="70"/>
      <c r="L181" s="70"/>
      <c r="M181" s="70"/>
      <c r="N181" s="345"/>
      <c r="O181" s="70"/>
      <c r="P181" s="70"/>
      <c r="Q181" s="70"/>
      <c r="R181" s="70"/>
      <c r="AJ181" s="1"/>
      <c r="AK181" s="1"/>
      <c r="AN181" s="1"/>
      <c r="AO181" s="1"/>
      <c r="AP181" s="1"/>
      <c r="AQ181" s="1"/>
      <c r="AR181" s="1"/>
      <c r="AS181" s="1"/>
      <c r="AT181" s="1"/>
    </row>
    <row r="182" customFormat="false" ht="12.75" hidden="false" customHeight="true" outlineLevel="0" collapsed="false">
      <c r="A182" s="9"/>
      <c r="B182" s="442"/>
      <c r="C182" s="443"/>
      <c r="D182" s="443"/>
      <c r="E182" s="9"/>
      <c r="F182" s="443"/>
      <c r="G182" s="70"/>
      <c r="H182" s="70"/>
      <c r="I182" s="70"/>
      <c r="K182" s="70"/>
      <c r="L182" s="70"/>
      <c r="M182" s="70"/>
      <c r="N182" s="345"/>
      <c r="O182" s="70"/>
      <c r="P182" s="70"/>
      <c r="Q182" s="70"/>
      <c r="R182" s="70"/>
      <c r="AJ182" s="1"/>
      <c r="AK182" s="1"/>
      <c r="AN182" s="1"/>
      <c r="AO182" s="1"/>
      <c r="AP182" s="1"/>
      <c r="AQ182" s="1"/>
      <c r="AR182" s="1"/>
      <c r="AS182" s="1"/>
      <c r="AT182" s="1"/>
    </row>
    <row r="183" customFormat="false" ht="12.75" hidden="false" customHeight="true" outlineLevel="0" collapsed="false">
      <c r="A183" s="9"/>
      <c r="B183" s="9"/>
      <c r="C183" s="9"/>
      <c r="D183" s="9"/>
      <c r="E183" s="9"/>
      <c r="F183" s="9"/>
      <c r="G183" s="70"/>
      <c r="H183" s="70"/>
      <c r="I183" s="70"/>
      <c r="K183" s="70"/>
      <c r="L183" s="70"/>
      <c r="M183" s="70"/>
      <c r="N183" s="345"/>
      <c r="O183" s="70"/>
      <c r="P183" s="70"/>
      <c r="Q183" s="70"/>
      <c r="R183" s="70"/>
      <c r="AJ183" s="1"/>
      <c r="AK183" s="1"/>
      <c r="AN183" s="1"/>
      <c r="AO183" s="1"/>
      <c r="AP183" s="1"/>
      <c r="AQ183" s="1"/>
      <c r="AR183" s="1"/>
      <c r="AS183" s="1"/>
      <c r="AT183" s="1"/>
    </row>
    <row r="184" customFormat="false" ht="12.75" hidden="false" customHeight="true" outlineLevel="0" collapsed="false">
      <c r="A184" s="444"/>
      <c r="B184" s="444"/>
      <c r="C184" s="437"/>
      <c r="D184" s="437"/>
      <c r="E184" s="437"/>
      <c r="F184" s="70"/>
      <c r="K184" s="70"/>
      <c r="L184" s="70"/>
      <c r="M184" s="70"/>
      <c r="N184" s="345"/>
      <c r="O184" s="70"/>
      <c r="P184" s="70"/>
      <c r="Q184" s="70"/>
      <c r="R184" s="70"/>
      <c r="AJ184" s="1"/>
      <c r="AK184" s="1"/>
      <c r="AN184" s="1"/>
      <c r="AO184" s="1"/>
      <c r="AP184" s="1"/>
      <c r="AQ184" s="1"/>
      <c r="AR184" s="1"/>
      <c r="AS184" s="1"/>
      <c r="AT184" s="1"/>
    </row>
    <row r="185" customFormat="false" ht="12.75" hidden="false" customHeight="true" outlineLevel="0" collapsed="false">
      <c r="A185" s="346" t="s">
        <v>262</v>
      </c>
      <c r="B185" s="349"/>
      <c r="C185" s="70"/>
      <c r="D185" s="445" t="s">
        <v>263</v>
      </c>
      <c r="E185" s="445"/>
      <c r="F185" s="445"/>
      <c r="G185" s="445"/>
      <c r="H185" s="445"/>
      <c r="I185" s="445"/>
      <c r="J185" s="445"/>
      <c r="K185" s="345"/>
      <c r="L185" s="70"/>
      <c r="M185" s="70"/>
      <c r="N185" s="70"/>
      <c r="O185" s="70"/>
      <c r="AG185" s="1"/>
      <c r="AH185" s="1"/>
      <c r="AK185" s="1"/>
      <c r="AL185" s="1"/>
      <c r="AM185" s="1"/>
      <c r="AN185" s="1"/>
      <c r="AO185" s="1"/>
      <c r="AP185" s="1"/>
      <c r="AQ185" s="1"/>
    </row>
    <row r="186" customFormat="false" ht="12.75" hidden="false" customHeight="true" outlineLevel="0" collapsed="false">
      <c r="A186" s="446" t="s">
        <v>238</v>
      </c>
      <c r="B186" s="447" t="s">
        <v>264</v>
      </c>
      <c r="D186" s="448" t="s">
        <v>265</v>
      </c>
      <c r="E186" s="449" t="s">
        <v>266</v>
      </c>
      <c r="F186" s="449"/>
      <c r="G186" s="449"/>
      <c r="H186" s="449"/>
      <c r="I186" s="449"/>
      <c r="J186" s="450" t="s">
        <v>264</v>
      </c>
      <c r="K186" s="345"/>
      <c r="L186" s="70"/>
      <c r="M186" s="70"/>
      <c r="N186" s="70"/>
      <c r="O186" s="70"/>
      <c r="AG186" s="1"/>
      <c r="AH186" s="1"/>
      <c r="AK186" s="1"/>
      <c r="AL186" s="1"/>
      <c r="AM186" s="1"/>
      <c r="AN186" s="1"/>
      <c r="AO186" s="1"/>
      <c r="AP186" s="1"/>
      <c r="AQ186" s="1"/>
    </row>
    <row r="187" customFormat="false" ht="12.75" hidden="false" customHeight="true" outlineLevel="0" collapsed="false">
      <c r="A187" s="451" t="s">
        <v>267</v>
      </c>
      <c r="B187" s="452"/>
      <c r="D187" s="453"/>
      <c r="E187" s="454"/>
      <c r="F187" s="454"/>
      <c r="G187" s="70"/>
      <c r="H187" s="1"/>
      <c r="I187" s="455"/>
      <c r="J187" s="456"/>
      <c r="K187" s="345"/>
      <c r="L187" s="70"/>
      <c r="M187" s="70"/>
      <c r="N187" s="70"/>
      <c r="O187" s="70"/>
      <c r="AG187" s="1"/>
      <c r="AH187" s="1"/>
      <c r="AK187" s="1"/>
      <c r="AL187" s="1"/>
      <c r="AM187" s="1"/>
      <c r="AN187" s="1"/>
      <c r="AO187" s="1"/>
      <c r="AP187" s="1"/>
      <c r="AQ187" s="1"/>
    </row>
    <row r="188" customFormat="false" ht="12.75" hidden="false" customHeight="true" outlineLevel="0" collapsed="false">
      <c r="A188" s="457" t="n">
        <v>35079</v>
      </c>
      <c r="B188" s="458"/>
      <c r="D188" s="459"/>
      <c r="E188" s="9"/>
      <c r="F188" s="9"/>
      <c r="G188" s="48"/>
      <c r="H188" s="1"/>
      <c r="I188" s="455"/>
      <c r="J188" s="456"/>
      <c r="K188" s="345"/>
      <c r="L188" s="70"/>
      <c r="M188" s="70"/>
      <c r="N188" s="70"/>
      <c r="O188" s="70"/>
      <c r="AG188" s="1"/>
      <c r="AH188" s="1"/>
      <c r="AK188" s="1"/>
      <c r="AL188" s="1"/>
      <c r="AM188" s="1"/>
      <c r="AN188" s="1"/>
      <c r="AO188" s="1"/>
      <c r="AP188" s="1"/>
      <c r="AQ188" s="1"/>
    </row>
    <row r="189" customFormat="false" ht="12.75" hidden="false" customHeight="true" outlineLevel="0" collapsed="false">
      <c r="A189" s="457" t="n">
        <v>35111</v>
      </c>
      <c r="B189" s="458"/>
      <c r="D189" s="459"/>
      <c r="E189" s="70"/>
      <c r="F189" s="70"/>
      <c r="G189" s="1"/>
      <c r="H189" s="1"/>
      <c r="I189" s="455"/>
      <c r="J189" s="456"/>
      <c r="K189" s="345"/>
      <c r="L189" s="70"/>
      <c r="M189" s="70"/>
      <c r="N189" s="70"/>
      <c r="O189" s="70"/>
      <c r="AG189" s="1"/>
      <c r="AH189" s="1"/>
      <c r="AK189" s="1"/>
      <c r="AL189" s="1"/>
      <c r="AM189" s="1"/>
      <c r="AN189" s="1"/>
      <c r="AO189" s="1"/>
      <c r="AP189" s="1"/>
      <c r="AQ189" s="1"/>
    </row>
    <row r="190" customFormat="false" ht="12.75" hidden="false" customHeight="true" outlineLevel="0" collapsed="false">
      <c r="A190" s="457" t="n">
        <v>35143</v>
      </c>
      <c r="B190" s="458"/>
      <c r="D190" s="459"/>
      <c r="E190" s="70"/>
      <c r="F190" s="70"/>
      <c r="G190" s="1"/>
      <c r="H190" s="1"/>
      <c r="I190" s="460"/>
      <c r="J190" s="461"/>
      <c r="K190" s="345"/>
      <c r="L190" s="70"/>
      <c r="M190" s="70"/>
      <c r="N190" s="70"/>
      <c r="O190" s="70"/>
      <c r="AG190" s="1"/>
      <c r="AH190" s="1"/>
      <c r="AK190" s="1"/>
      <c r="AL190" s="1"/>
      <c r="AM190" s="1"/>
      <c r="AN190" s="1"/>
      <c r="AO190" s="1"/>
      <c r="AP190" s="1"/>
      <c r="AQ190" s="1"/>
    </row>
    <row r="191" customFormat="false" ht="12.75" hidden="false" customHeight="true" outlineLevel="0" collapsed="false">
      <c r="A191" s="457" t="n">
        <v>35175</v>
      </c>
      <c r="B191" s="458"/>
      <c r="D191" s="459"/>
      <c r="E191" s="70"/>
      <c r="F191" s="70"/>
      <c r="G191" s="1"/>
      <c r="H191" s="1"/>
      <c r="I191" s="460"/>
      <c r="J191" s="456"/>
      <c r="K191" s="345"/>
      <c r="L191" s="70"/>
      <c r="M191" s="70"/>
      <c r="N191" s="70"/>
      <c r="O191" s="70"/>
      <c r="AG191" s="1"/>
      <c r="AH191" s="1"/>
      <c r="AK191" s="1"/>
      <c r="AL191" s="1"/>
      <c r="AM191" s="1"/>
      <c r="AN191" s="1"/>
      <c r="AO191" s="1"/>
      <c r="AP191" s="1"/>
      <c r="AQ191" s="1"/>
    </row>
    <row r="192" customFormat="false" ht="12.75" hidden="false" customHeight="true" outlineLevel="0" collapsed="false">
      <c r="A192" s="457" t="n">
        <v>35207</v>
      </c>
      <c r="B192" s="458"/>
      <c r="D192" s="459"/>
      <c r="E192" s="70"/>
      <c r="F192" s="70"/>
      <c r="G192" s="1"/>
      <c r="H192" s="1"/>
      <c r="I192" s="460"/>
      <c r="J192" s="456"/>
      <c r="K192" s="70"/>
      <c r="L192" s="345"/>
      <c r="M192" s="70"/>
      <c r="N192" s="70"/>
      <c r="O192" s="70"/>
      <c r="P192" s="70"/>
      <c r="AH192" s="1"/>
      <c r="AI192" s="1"/>
      <c r="AL192" s="1"/>
      <c r="AM192" s="1"/>
      <c r="AN192" s="1"/>
      <c r="AO192" s="1"/>
      <c r="AP192" s="1"/>
      <c r="AQ192" s="1"/>
    </row>
    <row r="193" customFormat="false" ht="12.75" hidden="false" customHeight="true" outlineLevel="0" collapsed="false">
      <c r="A193" s="457" t="n">
        <v>35239</v>
      </c>
      <c r="B193" s="458"/>
      <c r="D193" s="459"/>
      <c r="E193" s="1"/>
      <c r="F193" s="1"/>
      <c r="G193" s="1"/>
      <c r="H193" s="1"/>
      <c r="I193" s="455"/>
      <c r="J193" s="461"/>
      <c r="K193" s="70"/>
      <c r="L193" s="345"/>
      <c r="M193" s="70"/>
      <c r="N193" s="70"/>
      <c r="O193" s="70"/>
      <c r="P193" s="70"/>
      <c r="AH193" s="1"/>
      <c r="AI193" s="1"/>
      <c r="AL193" s="1"/>
      <c r="AM193" s="1"/>
      <c r="AN193" s="1"/>
      <c r="AO193" s="1"/>
      <c r="AP193" s="1"/>
      <c r="AQ193" s="1"/>
    </row>
    <row r="194" customFormat="false" ht="12.75" hidden="false" customHeight="true" outlineLevel="0" collapsed="false">
      <c r="A194" s="457" t="n">
        <v>35271</v>
      </c>
      <c r="B194" s="458"/>
      <c r="D194" s="459"/>
      <c r="E194" s="70"/>
      <c r="F194" s="70"/>
      <c r="G194" s="1"/>
      <c r="H194" s="1"/>
      <c r="I194" s="460"/>
      <c r="J194" s="461"/>
      <c r="K194" s="70"/>
      <c r="L194" s="345"/>
      <c r="M194" s="70"/>
      <c r="N194" s="70"/>
      <c r="O194" s="70"/>
      <c r="P194" s="70"/>
      <c r="AH194" s="1"/>
      <c r="AI194" s="1"/>
      <c r="AL194" s="1"/>
      <c r="AM194" s="1"/>
      <c r="AN194" s="1"/>
      <c r="AO194" s="1"/>
      <c r="AP194" s="1"/>
      <c r="AQ194" s="1"/>
    </row>
    <row r="195" customFormat="false" ht="12.75" hidden="false" customHeight="true" outlineLevel="0" collapsed="false">
      <c r="A195" s="457" t="n">
        <v>35303</v>
      </c>
      <c r="B195" s="458"/>
      <c r="D195" s="459"/>
      <c r="E195" s="70"/>
      <c r="F195" s="70"/>
      <c r="G195" s="1"/>
      <c r="H195" s="1"/>
      <c r="I195" s="460"/>
      <c r="J195" s="456"/>
      <c r="K195" s="70"/>
      <c r="L195" s="345"/>
      <c r="M195" s="70"/>
      <c r="N195" s="70"/>
      <c r="O195" s="70"/>
      <c r="P195" s="70"/>
      <c r="AH195" s="1"/>
      <c r="AI195" s="1"/>
      <c r="AL195" s="1"/>
      <c r="AM195" s="1"/>
      <c r="AN195" s="1"/>
      <c r="AO195" s="1"/>
      <c r="AP195" s="1"/>
      <c r="AQ195" s="1"/>
    </row>
    <row r="196" customFormat="false" ht="12.75" hidden="false" customHeight="true" outlineLevel="0" collapsed="false">
      <c r="A196" s="457" t="n">
        <v>35335</v>
      </c>
      <c r="B196" s="458"/>
      <c r="D196" s="459"/>
      <c r="E196" s="70"/>
      <c r="F196" s="70"/>
      <c r="G196" s="1"/>
      <c r="H196" s="1"/>
      <c r="I196" s="460"/>
      <c r="J196" s="456"/>
      <c r="AF196" s="70"/>
      <c r="AH196" s="70"/>
      <c r="AI196" s="4"/>
      <c r="AJ196" s="222"/>
      <c r="AK196" s="2"/>
    </row>
    <row r="197" customFormat="false" ht="12.75" hidden="false" customHeight="true" outlineLevel="0" collapsed="false">
      <c r="A197" s="457" t="n">
        <v>35367</v>
      </c>
      <c r="B197" s="458"/>
      <c r="D197" s="459"/>
      <c r="E197" s="70"/>
      <c r="F197" s="70"/>
      <c r="G197" s="1"/>
      <c r="H197" s="1"/>
      <c r="I197" s="460"/>
      <c r="J197" s="456"/>
      <c r="AF197" s="70"/>
      <c r="AH197" s="70"/>
      <c r="AI197" s="4"/>
      <c r="AJ197" s="222"/>
      <c r="AK197" s="2"/>
    </row>
    <row r="198" customFormat="false" ht="12.75" hidden="false" customHeight="true" outlineLevel="0" collapsed="false">
      <c r="A198" s="457" t="n">
        <v>35399</v>
      </c>
      <c r="B198" s="458"/>
      <c r="D198" s="459"/>
      <c r="E198" s="70"/>
      <c r="F198" s="70"/>
      <c r="G198" s="1"/>
      <c r="H198" s="1"/>
      <c r="I198" s="460"/>
      <c r="J198" s="456"/>
      <c r="AF198" s="70"/>
      <c r="AH198" s="70"/>
      <c r="AI198" s="4"/>
      <c r="AJ198" s="222"/>
      <c r="AK198" s="2"/>
    </row>
    <row r="199" customFormat="false" ht="12.75" hidden="false" customHeight="true" outlineLevel="0" collapsed="false">
      <c r="A199" s="457" t="n">
        <v>35430</v>
      </c>
      <c r="B199" s="458"/>
      <c r="D199" s="459"/>
      <c r="E199" s="70"/>
      <c r="F199" s="70"/>
      <c r="G199" s="1"/>
      <c r="H199" s="1"/>
      <c r="I199" s="460"/>
      <c r="J199" s="456"/>
      <c r="AI199" s="1"/>
      <c r="AJ199" s="222"/>
      <c r="AK199" s="2"/>
    </row>
    <row r="200" customFormat="false" ht="12.75" hidden="false" customHeight="true" outlineLevel="0" collapsed="false">
      <c r="A200" s="457" t="n">
        <v>35431</v>
      </c>
      <c r="B200" s="458"/>
      <c r="D200" s="459"/>
      <c r="E200" s="70"/>
      <c r="F200" s="70"/>
      <c r="G200" s="1"/>
      <c r="H200" s="1"/>
      <c r="I200" s="460"/>
      <c r="J200" s="456"/>
      <c r="AG200" s="1"/>
      <c r="AH200" s="9"/>
      <c r="AI200" s="9"/>
      <c r="AJ200" s="1"/>
      <c r="AK200" s="1"/>
    </row>
    <row r="201" customFormat="false" ht="12.75" hidden="false" customHeight="true" outlineLevel="0" collapsed="false">
      <c r="A201" s="457" t="n">
        <v>35462</v>
      </c>
      <c r="B201" s="458"/>
      <c r="D201" s="459"/>
      <c r="E201" s="70"/>
      <c r="F201" s="70"/>
      <c r="G201" s="1"/>
      <c r="H201" s="1"/>
      <c r="I201" s="460"/>
      <c r="J201" s="456"/>
      <c r="K201" s="1"/>
      <c r="L201" s="1"/>
      <c r="M201" s="1"/>
      <c r="N201" s="1"/>
    </row>
    <row r="202" customFormat="false" ht="12.75" hidden="false" customHeight="true" outlineLevel="0" collapsed="false">
      <c r="A202" s="457" t="n">
        <v>35490</v>
      </c>
      <c r="B202" s="458"/>
      <c r="D202" s="459"/>
      <c r="E202" s="70"/>
      <c r="F202" s="70"/>
      <c r="G202" s="1"/>
      <c r="H202" s="1"/>
      <c r="I202" s="460"/>
      <c r="J202" s="456"/>
      <c r="K202" s="1"/>
      <c r="L202" s="1"/>
      <c r="M202" s="1"/>
      <c r="N202" s="1"/>
    </row>
    <row r="203" customFormat="false" ht="12.75" hidden="false" customHeight="true" outlineLevel="0" collapsed="false">
      <c r="A203" s="457" t="n">
        <v>35521</v>
      </c>
      <c r="B203" s="462" t="n">
        <f aca="false">E87+E88</f>
        <v>0</v>
      </c>
      <c r="D203" s="459"/>
      <c r="E203" s="70"/>
      <c r="F203" s="70"/>
      <c r="G203" s="1"/>
      <c r="H203" s="1"/>
      <c r="I203" s="460"/>
      <c r="J203" s="456"/>
      <c r="K203" s="1"/>
      <c r="L203" s="1"/>
      <c r="M203" s="1"/>
      <c r="N203" s="1"/>
    </row>
    <row r="204" customFormat="false" ht="12.75" hidden="false" customHeight="true" outlineLevel="0" collapsed="false">
      <c r="A204" s="457" t="n">
        <v>35551</v>
      </c>
      <c r="B204" s="462"/>
      <c r="D204" s="459"/>
      <c r="E204" s="70"/>
      <c r="F204" s="70"/>
      <c r="G204" s="1"/>
      <c r="H204" s="1"/>
      <c r="I204" s="460"/>
      <c r="J204" s="456"/>
      <c r="K204" s="1"/>
      <c r="L204" s="1"/>
      <c r="M204" s="1"/>
      <c r="N204" s="1"/>
    </row>
    <row r="205" customFormat="false" ht="12.75" hidden="false" customHeight="true" outlineLevel="0" collapsed="false">
      <c r="A205" s="457" t="n">
        <v>35582</v>
      </c>
      <c r="B205" s="462"/>
      <c r="D205" s="459"/>
      <c r="E205" s="70"/>
      <c r="F205" s="70"/>
      <c r="G205" s="1"/>
      <c r="H205" s="1"/>
      <c r="I205" s="460"/>
      <c r="J205" s="456"/>
      <c r="K205" s="1"/>
      <c r="L205" s="1"/>
      <c r="M205" s="1"/>
      <c r="N205" s="1"/>
    </row>
    <row r="206" customFormat="false" ht="12.75" hidden="false" customHeight="true" outlineLevel="0" collapsed="false">
      <c r="A206" s="457" t="n">
        <v>35612</v>
      </c>
      <c r="B206" s="462"/>
      <c r="D206" s="459"/>
      <c r="E206" s="70"/>
      <c r="F206" s="70"/>
      <c r="G206" s="1"/>
      <c r="H206" s="1"/>
      <c r="I206" s="460"/>
      <c r="J206" s="456"/>
      <c r="K206" s="1"/>
      <c r="L206" s="1"/>
      <c r="M206" s="1"/>
      <c r="N206" s="1"/>
    </row>
    <row r="207" customFormat="false" ht="12.75" hidden="false" customHeight="true" outlineLevel="0" collapsed="false">
      <c r="A207" s="457" t="n">
        <v>35643</v>
      </c>
      <c r="B207" s="462"/>
      <c r="D207" s="459"/>
      <c r="E207" s="70"/>
      <c r="F207" s="70"/>
      <c r="G207" s="1"/>
      <c r="H207" s="1"/>
      <c r="I207" s="460"/>
      <c r="J207" s="456"/>
      <c r="K207" s="1"/>
      <c r="L207" s="1"/>
      <c r="M207" s="1"/>
      <c r="N207" s="1"/>
    </row>
    <row r="208" customFormat="false" ht="12.75" hidden="false" customHeight="true" outlineLevel="0" collapsed="false">
      <c r="A208" s="457" t="n">
        <v>35674</v>
      </c>
      <c r="B208" s="462"/>
      <c r="D208" s="459"/>
      <c r="E208" s="70"/>
      <c r="F208" s="70"/>
      <c r="G208" s="1"/>
      <c r="H208" s="1"/>
      <c r="I208" s="460"/>
      <c r="J208" s="456"/>
      <c r="K208" s="1"/>
      <c r="L208" s="1"/>
      <c r="M208" s="1"/>
      <c r="N208" s="1"/>
    </row>
    <row r="209" customFormat="false" ht="12.75" hidden="false" customHeight="true" outlineLevel="0" collapsed="false">
      <c r="A209" s="457" t="n">
        <v>35704</v>
      </c>
      <c r="B209" s="462"/>
      <c r="D209" s="459"/>
      <c r="E209" s="70"/>
      <c r="F209" s="70"/>
      <c r="G209" s="1"/>
      <c r="H209" s="1"/>
      <c r="I209" s="460"/>
      <c r="J209" s="456"/>
      <c r="K209" s="1"/>
      <c r="L209" s="1"/>
      <c r="M209" s="1"/>
      <c r="N209" s="1"/>
    </row>
    <row r="210" customFormat="false" ht="12.75" hidden="false" customHeight="true" outlineLevel="0" collapsed="false">
      <c r="A210" s="457" t="n">
        <v>35735</v>
      </c>
      <c r="B210" s="462"/>
      <c r="D210" s="459"/>
      <c r="E210" s="70"/>
      <c r="F210" s="70"/>
      <c r="G210" s="1"/>
      <c r="H210" s="1"/>
      <c r="I210" s="460"/>
      <c r="J210" s="456"/>
      <c r="K210" s="1"/>
      <c r="L210" s="1"/>
      <c r="M210" s="1"/>
      <c r="N210" s="1"/>
    </row>
    <row r="211" customFormat="false" ht="12.75" hidden="false" customHeight="true" outlineLevel="0" collapsed="false">
      <c r="A211" s="457" t="n">
        <v>35765</v>
      </c>
      <c r="B211" s="462"/>
      <c r="D211" s="459"/>
      <c r="E211" s="70"/>
      <c r="F211" s="70"/>
      <c r="G211" s="1"/>
      <c r="H211" s="1"/>
      <c r="I211" s="460"/>
      <c r="J211" s="456"/>
      <c r="K211" s="1"/>
      <c r="L211" s="1"/>
      <c r="M211" s="1"/>
      <c r="N211" s="1"/>
    </row>
    <row r="212" customFormat="false" ht="12.75" hidden="false" customHeight="true" outlineLevel="0" collapsed="false">
      <c r="A212" s="457" t="n">
        <v>35796</v>
      </c>
      <c r="B212" s="456"/>
      <c r="D212" s="459"/>
      <c r="E212" s="70"/>
      <c r="F212" s="70"/>
      <c r="G212" s="1"/>
      <c r="H212" s="1"/>
      <c r="I212" s="460"/>
      <c r="J212" s="456"/>
      <c r="K212" s="1"/>
      <c r="L212" s="1"/>
      <c r="M212" s="1"/>
      <c r="N212" s="1"/>
    </row>
    <row r="213" customFormat="false" ht="12.75" hidden="false" customHeight="true" outlineLevel="0" collapsed="false">
      <c r="A213" s="457" t="n">
        <v>35827</v>
      </c>
      <c r="B213" s="456" t="n">
        <f aca="false">E87+E88+E99</f>
        <v>0</v>
      </c>
      <c r="D213" s="459"/>
      <c r="E213" s="70"/>
      <c r="F213" s="70"/>
      <c r="G213" s="1"/>
      <c r="H213" s="1"/>
      <c r="I213" s="460"/>
      <c r="J213" s="456"/>
      <c r="K213" s="1"/>
      <c r="L213" s="1"/>
      <c r="M213" s="1"/>
      <c r="N213" s="1"/>
    </row>
    <row r="214" customFormat="false" ht="12.75" hidden="false" customHeight="true" outlineLevel="0" collapsed="false">
      <c r="A214" s="457" t="n">
        <v>35855</v>
      </c>
      <c r="B214" s="456"/>
      <c r="D214" s="459"/>
      <c r="E214" s="70"/>
      <c r="F214" s="70"/>
      <c r="G214" s="1"/>
      <c r="H214" s="1"/>
      <c r="I214" s="460"/>
      <c r="J214" s="456"/>
      <c r="K214" s="1"/>
      <c r="L214" s="1"/>
      <c r="M214" s="1"/>
      <c r="N214" s="1"/>
    </row>
    <row r="215" customFormat="false" ht="12.75" hidden="false" customHeight="true" outlineLevel="0" collapsed="false">
      <c r="A215" s="457" t="n">
        <v>35886</v>
      </c>
      <c r="B215" s="456"/>
      <c r="D215" s="459"/>
      <c r="E215" s="70"/>
      <c r="F215" s="70"/>
      <c r="G215" s="1"/>
      <c r="H215" s="1"/>
      <c r="I215" s="460"/>
      <c r="J215" s="456"/>
      <c r="K215" s="1"/>
      <c r="L215" s="1"/>
      <c r="M215" s="1"/>
      <c r="N215" s="1"/>
    </row>
    <row r="216" customFormat="false" ht="12.75" hidden="false" customHeight="true" outlineLevel="0" collapsed="false">
      <c r="A216" s="457" t="n">
        <v>35916</v>
      </c>
      <c r="B216" s="456"/>
      <c r="D216" s="459"/>
      <c r="E216" s="70"/>
      <c r="F216" s="70"/>
      <c r="G216" s="1"/>
      <c r="H216" s="1"/>
      <c r="I216" s="460"/>
      <c r="J216" s="456"/>
      <c r="K216" s="1"/>
      <c r="L216" s="1"/>
      <c r="M216" s="1"/>
      <c r="N216" s="1"/>
    </row>
    <row r="217" customFormat="false" ht="12.75" hidden="false" customHeight="true" outlineLevel="0" collapsed="false">
      <c r="A217" s="457" t="n">
        <v>35947</v>
      </c>
      <c r="B217" s="456"/>
      <c r="D217" s="459"/>
      <c r="E217" s="70"/>
      <c r="F217" s="70"/>
      <c r="G217" s="1"/>
      <c r="H217" s="1"/>
      <c r="I217" s="460"/>
      <c r="J217" s="456"/>
      <c r="K217" s="1"/>
      <c r="L217" s="1"/>
      <c r="M217" s="1"/>
      <c r="N217" s="1"/>
    </row>
    <row r="218" customFormat="false" ht="12.75" hidden="false" customHeight="true" outlineLevel="0" collapsed="false">
      <c r="A218" s="457"/>
      <c r="B218" s="456"/>
      <c r="D218" s="459"/>
      <c r="E218" s="70"/>
      <c r="F218" s="70"/>
      <c r="G218" s="1"/>
      <c r="H218" s="1"/>
      <c r="I218" s="460"/>
      <c r="J218" s="456"/>
      <c r="K218" s="1"/>
      <c r="L218" s="1"/>
      <c r="M218" s="1"/>
      <c r="N218" s="1"/>
    </row>
    <row r="219" customFormat="false" ht="12.75" hidden="false" customHeight="true" outlineLevel="0" collapsed="false">
      <c r="A219" s="457"/>
      <c r="B219" s="463"/>
      <c r="D219" s="459"/>
      <c r="E219" s="70"/>
      <c r="F219" s="70"/>
      <c r="G219" s="1"/>
      <c r="H219" s="1"/>
      <c r="I219" s="460"/>
      <c r="J219" s="463"/>
      <c r="K219" s="1"/>
      <c r="L219" s="1"/>
      <c r="M219" s="1"/>
      <c r="N219" s="1"/>
    </row>
    <row r="220" customFormat="false" ht="12.75" hidden="false" customHeight="true" outlineLevel="0" collapsed="false">
      <c r="A220" s="464" t="s">
        <v>76</v>
      </c>
      <c r="B220" s="465" t="n">
        <f aca="false">SUM(B187:B219)</f>
        <v>0</v>
      </c>
      <c r="D220" s="466"/>
      <c r="E220" s="70"/>
      <c r="F220" s="70"/>
      <c r="G220" s="1"/>
      <c r="H220" s="1"/>
      <c r="I220" s="467" t="s">
        <v>268</v>
      </c>
      <c r="J220" s="465" t="n">
        <f aca="false">SUM(J187:J219)</f>
        <v>0</v>
      </c>
      <c r="K220" s="1"/>
      <c r="L220" s="1"/>
      <c r="M220" s="1"/>
      <c r="N220" s="1"/>
    </row>
    <row r="221" customFormat="false" ht="12.75" hidden="false" customHeight="true" outlineLevel="0" collapsed="false">
      <c r="A221" s="468"/>
      <c r="B221" s="434"/>
      <c r="D221" s="469"/>
      <c r="E221" s="432"/>
      <c r="F221" s="432"/>
      <c r="G221" s="432"/>
      <c r="H221" s="432"/>
      <c r="I221" s="432"/>
      <c r="J221" s="434"/>
      <c r="K221" s="1"/>
      <c r="L221" s="1"/>
      <c r="M221" s="1"/>
      <c r="N221" s="1"/>
    </row>
    <row r="222" customFormat="false" ht="12.75" hidden="false" customHeight="true" outlineLevel="0" collapsed="false">
      <c r="A222" s="70"/>
      <c r="B222" s="70"/>
      <c r="D222" s="176"/>
      <c r="E222" s="70"/>
      <c r="F222" s="70"/>
      <c r="G222" s="70"/>
      <c r="H222" s="70"/>
      <c r="I222" s="70"/>
      <c r="J222" s="70"/>
      <c r="K222" s="1"/>
      <c r="L222" s="1"/>
      <c r="M222" s="1"/>
      <c r="N222" s="1"/>
    </row>
    <row r="223" customFormat="false" ht="12.75" hidden="false" customHeight="true" outlineLevel="0" collapsed="false">
      <c r="A223" s="70"/>
      <c r="B223" s="70"/>
      <c r="D223" s="176"/>
      <c r="E223" s="70"/>
      <c r="F223" s="70"/>
      <c r="G223" s="70"/>
      <c r="H223" s="70"/>
      <c r="I223" s="70"/>
      <c r="J223" s="70"/>
      <c r="K223" s="1"/>
      <c r="L223" s="1"/>
      <c r="M223" s="1"/>
      <c r="N223" s="1"/>
    </row>
    <row r="224" customFormat="false" ht="12.75" hidden="false" customHeight="true" outlineLevel="0" collapsed="false">
      <c r="A224" s="1"/>
      <c r="B224" s="1"/>
      <c r="C224" s="1"/>
      <c r="D224" s="1"/>
      <c r="E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</row>
    <row r="225" customFormat="false" ht="12.75" hidden="false" customHeight="true" outlineLevel="0" collapsed="false">
      <c r="A225" s="470" t="s">
        <v>269</v>
      </c>
      <c r="B225" s="471"/>
      <c r="C225" s="471"/>
      <c r="D225" s="471"/>
      <c r="E225" s="471"/>
      <c r="F225" s="471"/>
      <c r="G225" s="471"/>
      <c r="H225" s="471"/>
      <c r="I225" s="471"/>
      <c r="J225" s="471"/>
      <c r="K225" s="471"/>
      <c r="L225" s="471"/>
      <c r="M225" s="472"/>
      <c r="N225" s="70"/>
      <c r="P225" s="1"/>
      <c r="Q225" s="1"/>
      <c r="R225" s="1"/>
      <c r="S225" s="1"/>
    </row>
    <row r="226" customFormat="false" ht="12.75" hidden="false" customHeight="true" outlineLevel="0" collapsed="false">
      <c r="A226" s="473" t="s">
        <v>265</v>
      </c>
      <c r="B226" s="474" t="s">
        <v>270</v>
      </c>
      <c r="C226" s="475" t="s">
        <v>271</v>
      </c>
      <c r="D226" s="476" t="s">
        <v>266</v>
      </c>
      <c r="E226" s="476"/>
      <c r="F226" s="476"/>
      <c r="G226" s="476"/>
      <c r="H226" s="476"/>
      <c r="I226" s="476"/>
      <c r="J226" s="476"/>
      <c r="K226" s="476"/>
      <c r="L226" s="476"/>
      <c r="M226" s="477" t="s">
        <v>264</v>
      </c>
      <c r="N226" s="1"/>
      <c r="P226" s="1"/>
      <c r="Q226" s="1"/>
      <c r="R226" s="1"/>
      <c r="S226" s="1"/>
    </row>
    <row r="227" customFormat="false" ht="12.75" hidden="false" customHeight="true" outlineLevel="0" collapsed="false">
      <c r="A227" s="478" t="n">
        <v>36978</v>
      </c>
      <c r="B227" s="479"/>
      <c r="C227" s="460"/>
      <c r="D227" s="70" t="s">
        <v>279</v>
      </c>
      <c r="E227" s="70"/>
      <c r="F227" s="70"/>
      <c r="G227" s="70"/>
      <c r="H227" s="70"/>
      <c r="I227" s="70"/>
      <c r="J227" s="70"/>
      <c r="K227" s="70"/>
      <c r="L227" s="70"/>
      <c r="M227" s="480" t="n">
        <v>3348486.76</v>
      </c>
      <c r="N227" s="1"/>
      <c r="P227" s="1"/>
      <c r="Q227" s="1"/>
      <c r="R227" s="1"/>
      <c r="S227" s="1"/>
    </row>
    <row r="228" customFormat="false" ht="12.75" hidden="false" customHeight="true" outlineLevel="0" collapsed="false">
      <c r="A228" s="478"/>
      <c r="B228" s="479"/>
      <c r="C228" s="460"/>
      <c r="D228" s="70"/>
      <c r="E228" s="70"/>
      <c r="F228" s="70"/>
      <c r="G228" s="70"/>
      <c r="H228" s="70"/>
      <c r="I228" s="70"/>
      <c r="J228" s="70"/>
      <c r="K228" s="70"/>
      <c r="L228" s="70"/>
      <c r="M228" s="480"/>
      <c r="N228" s="1"/>
      <c r="P228" s="1"/>
      <c r="Q228" s="1"/>
      <c r="R228" s="1"/>
      <c r="S228" s="1"/>
    </row>
    <row r="229" customFormat="false" ht="12.75" hidden="false" customHeight="true" outlineLevel="0" collapsed="false">
      <c r="A229" s="478"/>
      <c r="B229" s="479"/>
      <c r="C229" s="460"/>
      <c r="D229" s="70"/>
      <c r="E229" s="70"/>
      <c r="F229" s="70"/>
      <c r="G229" s="70"/>
      <c r="H229" s="70"/>
      <c r="I229" s="70"/>
      <c r="J229" s="70"/>
      <c r="K229" s="70"/>
      <c r="L229" s="70"/>
      <c r="M229" s="480"/>
      <c r="N229" s="1"/>
      <c r="P229" s="1"/>
      <c r="Q229" s="1"/>
      <c r="R229" s="1"/>
      <c r="S229" s="1"/>
    </row>
    <row r="230" customFormat="false" ht="12.75" hidden="false" customHeight="true" outlineLevel="0" collapsed="false">
      <c r="A230" s="478"/>
      <c r="B230" s="479"/>
      <c r="C230" s="460"/>
      <c r="D230" s="70"/>
      <c r="E230" s="70"/>
      <c r="F230" s="70"/>
      <c r="G230" s="70"/>
      <c r="H230" s="70"/>
      <c r="I230" s="70"/>
      <c r="J230" s="70"/>
      <c r="K230" s="70"/>
      <c r="L230" s="70"/>
      <c r="M230" s="480"/>
      <c r="N230" s="1"/>
      <c r="P230" s="1"/>
      <c r="Q230" s="1"/>
      <c r="R230" s="1"/>
      <c r="S230" s="1"/>
    </row>
    <row r="231" customFormat="false" ht="12.75" hidden="false" customHeight="true" outlineLevel="0" collapsed="false">
      <c r="A231" s="478"/>
      <c r="B231" s="479"/>
      <c r="C231" s="460"/>
      <c r="D231" s="70"/>
      <c r="E231" s="70"/>
      <c r="F231" s="70"/>
      <c r="G231" s="70"/>
      <c r="H231" s="70"/>
      <c r="I231" s="70"/>
      <c r="J231" s="70"/>
      <c r="K231" s="70"/>
      <c r="L231" s="70"/>
      <c r="M231" s="480"/>
      <c r="N231" s="1"/>
      <c r="P231" s="1"/>
      <c r="Q231" s="1"/>
      <c r="R231" s="1"/>
      <c r="S231" s="1"/>
    </row>
    <row r="232" customFormat="false" ht="12.75" hidden="false" customHeight="true" outlineLevel="0" collapsed="false">
      <c r="A232" s="478"/>
      <c r="B232" s="479"/>
      <c r="C232" s="460"/>
      <c r="D232" s="70"/>
      <c r="E232" s="70"/>
      <c r="F232" s="70"/>
      <c r="G232" s="70"/>
      <c r="H232" s="70"/>
      <c r="I232" s="70"/>
      <c r="J232" s="70"/>
      <c r="K232" s="70"/>
      <c r="L232" s="70"/>
      <c r="M232" s="480"/>
      <c r="N232" s="1"/>
    </row>
    <row r="233" customFormat="false" ht="12.75" hidden="false" customHeight="true" outlineLevel="0" collapsed="false">
      <c r="A233" s="478"/>
      <c r="B233" s="479"/>
      <c r="C233" s="460"/>
      <c r="D233" s="70"/>
      <c r="E233" s="70"/>
      <c r="F233" s="70"/>
      <c r="G233" s="70"/>
      <c r="H233" s="70"/>
      <c r="I233" s="70"/>
      <c r="J233" s="70"/>
      <c r="K233" s="70"/>
      <c r="L233" s="70"/>
      <c r="M233" s="480"/>
      <c r="N233" s="1"/>
    </row>
    <row r="234" customFormat="false" ht="12.75" hidden="false" customHeight="true" outlineLevel="0" collapsed="false">
      <c r="A234" s="478"/>
      <c r="B234" s="479"/>
      <c r="C234" s="460"/>
      <c r="D234" s="70"/>
      <c r="E234" s="70"/>
      <c r="F234" s="70"/>
      <c r="G234" s="70"/>
      <c r="H234" s="70"/>
      <c r="I234" s="70"/>
      <c r="J234" s="70"/>
      <c r="K234" s="70"/>
      <c r="L234" s="70"/>
      <c r="M234" s="480"/>
      <c r="N234" s="1"/>
    </row>
    <row r="235" customFormat="false" ht="12.75" hidden="false" customHeight="true" outlineLevel="0" collapsed="false">
      <c r="A235" s="478"/>
      <c r="B235" s="479"/>
      <c r="C235" s="460"/>
      <c r="D235" s="70"/>
      <c r="E235" s="70"/>
      <c r="F235" s="70"/>
      <c r="G235" s="70"/>
      <c r="H235" s="70"/>
      <c r="I235" s="70"/>
      <c r="J235" s="70"/>
      <c r="K235" s="70"/>
      <c r="L235" s="70"/>
      <c r="M235" s="480"/>
      <c r="N235" s="1"/>
    </row>
    <row r="236" customFormat="false" ht="12.75" hidden="false" customHeight="true" outlineLevel="0" collapsed="false">
      <c r="A236" s="478"/>
      <c r="B236" s="479"/>
      <c r="C236" s="460"/>
      <c r="D236" s="70"/>
      <c r="E236" s="70"/>
      <c r="F236" s="70"/>
      <c r="G236" s="70"/>
      <c r="H236" s="70"/>
      <c r="I236" s="70"/>
      <c r="J236" s="70"/>
      <c r="K236" s="70"/>
      <c r="L236" s="70"/>
      <c r="M236" s="480"/>
      <c r="N236" s="1"/>
    </row>
    <row r="237" customFormat="false" ht="12.75" hidden="false" customHeight="true" outlineLevel="0" collapsed="false">
      <c r="A237" s="478"/>
      <c r="B237" s="479"/>
      <c r="C237" s="460"/>
      <c r="D237" s="70"/>
      <c r="E237" s="70"/>
      <c r="F237" s="70"/>
      <c r="G237" s="70"/>
      <c r="H237" s="70"/>
      <c r="I237" s="70"/>
      <c r="J237" s="70"/>
      <c r="K237" s="70"/>
      <c r="L237" s="70"/>
      <c r="M237" s="480"/>
      <c r="N237" s="1"/>
    </row>
    <row r="238" customFormat="false" ht="12.75" hidden="false" customHeight="true" outlineLevel="0" collapsed="false">
      <c r="A238" s="478"/>
      <c r="B238" s="479"/>
      <c r="C238" s="460"/>
      <c r="D238" s="70"/>
      <c r="E238" s="70"/>
      <c r="F238" s="70"/>
      <c r="G238" s="70"/>
      <c r="H238" s="70"/>
      <c r="I238" s="70"/>
      <c r="J238" s="70"/>
      <c r="K238" s="70"/>
      <c r="L238" s="70"/>
      <c r="M238" s="480"/>
      <c r="N238" s="1"/>
    </row>
    <row r="239" customFormat="false" ht="12.75" hidden="false" customHeight="true" outlineLevel="0" collapsed="false">
      <c r="A239" s="478"/>
      <c r="B239" s="479"/>
      <c r="C239" s="460"/>
      <c r="D239" s="70"/>
      <c r="E239" s="70"/>
      <c r="F239" s="70"/>
      <c r="G239" s="70"/>
      <c r="H239" s="70"/>
      <c r="I239" s="70"/>
      <c r="J239" s="70"/>
      <c r="K239" s="70"/>
      <c r="L239" s="70"/>
      <c r="M239" s="480"/>
      <c r="N239" s="1"/>
    </row>
    <row r="240" customFormat="false" ht="12.75" hidden="false" customHeight="true" outlineLevel="0" collapsed="false">
      <c r="A240" s="478"/>
      <c r="B240" s="479"/>
      <c r="C240" s="460"/>
      <c r="D240" s="70"/>
      <c r="E240" s="70"/>
      <c r="F240" s="70"/>
      <c r="G240" s="70"/>
      <c r="H240" s="70"/>
      <c r="I240" s="70"/>
      <c r="J240" s="70"/>
      <c r="K240" s="70"/>
      <c r="L240" s="70"/>
      <c r="M240" s="480"/>
      <c r="N240" s="1"/>
    </row>
    <row r="241" customFormat="false" ht="12.75" hidden="false" customHeight="true" outlineLevel="0" collapsed="false">
      <c r="A241" s="478"/>
      <c r="B241" s="481"/>
      <c r="C241" s="460"/>
      <c r="D241" s="70"/>
      <c r="E241" s="70"/>
      <c r="F241" s="70"/>
      <c r="G241" s="70"/>
      <c r="H241" s="70"/>
      <c r="I241" s="70"/>
      <c r="J241" s="70"/>
      <c r="K241" s="70"/>
      <c r="L241" s="70"/>
      <c r="M241" s="480"/>
      <c r="N241" s="1"/>
    </row>
    <row r="242" customFormat="false" ht="12.75" hidden="false" customHeight="true" outlineLevel="0" collapsed="false">
      <c r="A242" s="478"/>
      <c r="B242" s="481"/>
      <c r="C242" s="460"/>
      <c r="D242" s="70"/>
      <c r="E242" s="70"/>
      <c r="F242" s="70"/>
      <c r="G242" s="70"/>
      <c r="H242" s="70"/>
      <c r="I242" s="70"/>
      <c r="J242" s="70"/>
      <c r="K242" s="70"/>
      <c r="L242" s="70"/>
      <c r="M242" s="480"/>
      <c r="N242" s="1"/>
    </row>
    <row r="243" customFormat="false" ht="12.75" hidden="false" customHeight="true" outlineLevel="0" collapsed="false">
      <c r="A243" s="478"/>
      <c r="B243" s="481"/>
      <c r="C243" s="460"/>
      <c r="D243" s="70"/>
      <c r="E243" s="70"/>
      <c r="F243" s="70"/>
      <c r="G243" s="70"/>
      <c r="H243" s="70"/>
      <c r="I243" s="70"/>
      <c r="J243" s="70"/>
      <c r="K243" s="70"/>
      <c r="L243" s="70"/>
      <c r="M243" s="480"/>
      <c r="N243" s="1"/>
    </row>
    <row r="244" customFormat="false" ht="12.75" hidden="false" customHeight="true" outlineLevel="0" collapsed="false">
      <c r="A244" s="478"/>
      <c r="B244" s="482"/>
      <c r="C244" s="460"/>
      <c r="D244" s="70"/>
      <c r="E244" s="70"/>
      <c r="F244" s="70"/>
      <c r="G244" s="70"/>
      <c r="H244" s="70"/>
      <c r="I244" s="70"/>
      <c r="J244" s="70"/>
      <c r="K244" s="70"/>
      <c r="L244" s="70"/>
      <c r="M244" s="480"/>
      <c r="N244" s="1"/>
    </row>
    <row r="245" customFormat="false" ht="12.75" hidden="false" customHeight="true" outlineLevel="0" collapsed="false">
      <c r="A245" s="478"/>
      <c r="B245" s="482"/>
      <c r="C245" s="460"/>
      <c r="D245" s="70"/>
      <c r="E245" s="70"/>
      <c r="F245" s="70"/>
      <c r="G245" s="70"/>
      <c r="H245" s="70"/>
      <c r="I245" s="70"/>
      <c r="J245" s="70"/>
      <c r="K245" s="70"/>
      <c r="L245" s="70"/>
      <c r="M245" s="480"/>
      <c r="N245" s="1"/>
    </row>
    <row r="246" customFormat="false" ht="12.75" hidden="false" customHeight="true" outlineLevel="0" collapsed="false">
      <c r="A246" s="478"/>
      <c r="B246" s="482"/>
      <c r="C246" s="460"/>
      <c r="D246" s="70"/>
      <c r="E246" s="70"/>
      <c r="F246" s="70"/>
      <c r="G246" s="70"/>
      <c r="H246" s="70"/>
      <c r="I246" s="70"/>
      <c r="J246" s="70"/>
      <c r="K246" s="70"/>
      <c r="L246" s="70"/>
      <c r="M246" s="480"/>
      <c r="N246" s="1"/>
    </row>
    <row r="247" customFormat="false" ht="12.75" hidden="false" customHeight="true" outlineLevel="0" collapsed="false">
      <c r="A247" s="478"/>
      <c r="B247" s="482"/>
      <c r="C247" s="460"/>
      <c r="D247" s="70"/>
      <c r="E247" s="70"/>
      <c r="F247" s="70"/>
      <c r="G247" s="70"/>
      <c r="H247" s="70"/>
      <c r="I247" s="70"/>
      <c r="J247" s="70"/>
      <c r="K247" s="70"/>
      <c r="L247" s="70"/>
      <c r="M247" s="480"/>
      <c r="N247" s="1"/>
    </row>
    <row r="248" customFormat="false" ht="12.75" hidden="false" customHeight="true" outlineLevel="0" collapsed="false">
      <c r="A248" s="478"/>
      <c r="B248" s="482"/>
      <c r="C248" s="460"/>
      <c r="D248" s="70"/>
      <c r="E248" s="70"/>
      <c r="F248" s="70"/>
      <c r="G248" s="70"/>
      <c r="H248" s="70"/>
      <c r="I248" s="70"/>
      <c r="J248" s="70"/>
      <c r="K248" s="70"/>
      <c r="L248" s="70"/>
      <c r="M248" s="480"/>
      <c r="N248" s="1"/>
    </row>
    <row r="249" customFormat="false" ht="12.75" hidden="false" customHeight="true" outlineLevel="0" collapsed="false">
      <c r="A249" s="478"/>
      <c r="B249" s="482"/>
      <c r="C249" s="460"/>
      <c r="D249" s="70"/>
      <c r="E249" s="70"/>
      <c r="F249" s="70"/>
      <c r="G249" s="70"/>
      <c r="H249" s="70"/>
      <c r="I249" s="70"/>
      <c r="J249" s="70"/>
      <c r="K249" s="70"/>
      <c r="L249" s="70"/>
      <c r="M249" s="480"/>
      <c r="N249" s="1"/>
    </row>
    <row r="250" customFormat="false" ht="12.75" hidden="false" customHeight="true" outlineLevel="0" collapsed="false">
      <c r="A250" s="478"/>
      <c r="B250" s="483"/>
      <c r="C250" s="460"/>
      <c r="D250" s="70"/>
      <c r="E250" s="70"/>
      <c r="F250" s="70"/>
      <c r="G250" s="70"/>
      <c r="H250" s="70"/>
      <c r="I250" s="70"/>
      <c r="J250" s="70"/>
      <c r="K250" s="70"/>
      <c r="L250" s="467" t="s">
        <v>272</v>
      </c>
      <c r="M250" s="484" t="n">
        <f aca="false">SUM(M227:M249)</f>
        <v>3348486.76</v>
      </c>
      <c r="N250" s="1"/>
    </row>
    <row r="251" customFormat="false" ht="12.75" hidden="false" customHeight="true" outlineLevel="0" collapsed="false">
      <c r="A251" s="430"/>
      <c r="B251" s="432"/>
      <c r="C251" s="432"/>
      <c r="D251" s="432"/>
      <c r="E251" s="432"/>
      <c r="F251" s="432"/>
      <c r="G251" s="432"/>
      <c r="H251" s="432"/>
      <c r="I251" s="432"/>
      <c r="J251" s="432"/>
      <c r="K251" s="432"/>
      <c r="L251" s="432"/>
      <c r="M251" s="434"/>
      <c r="N251" s="1"/>
    </row>
    <row r="252" customFormat="false" ht="12.75" hidden="false" customHeight="true" outlineLevel="0" collapsed="false"/>
    <row r="253" customFormat="false" ht="12.75" hidden="false" customHeight="true" outlineLevel="0" collapsed="false"/>
    <row r="254" customFormat="false" ht="12.75" hidden="false" customHeight="true" outlineLevel="0" collapsed="false">
      <c r="D254" s="1"/>
      <c r="E254" s="1"/>
      <c r="F254" s="1"/>
      <c r="G254" s="213"/>
      <c r="H254" s="213"/>
    </row>
    <row r="255" customFormat="false" ht="12.75" hidden="false" customHeight="true" outlineLevel="0" collapsed="false">
      <c r="A255" s="485" t="s">
        <v>273</v>
      </c>
      <c r="B255" s="486"/>
      <c r="C255" s="486"/>
      <c r="D255" s="486"/>
      <c r="E255" s="486"/>
      <c r="F255" s="487"/>
      <c r="G255" s="213"/>
      <c r="H255" s="213"/>
      <c r="I255" s="213"/>
      <c r="J255" s="213"/>
      <c r="K255" s="213"/>
      <c r="L255" s="213"/>
      <c r="M255" s="213"/>
      <c r="N255" s="213"/>
      <c r="O255" s="213"/>
    </row>
    <row r="256" customFormat="false" ht="12.75" hidden="false" customHeight="true" outlineLevel="0" collapsed="false">
      <c r="A256" s="488" t="s">
        <v>274</v>
      </c>
      <c r="B256" s="489" t="s">
        <v>265</v>
      </c>
      <c r="C256" s="490" t="s">
        <v>270</v>
      </c>
      <c r="D256" s="491" t="s">
        <v>271</v>
      </c>
      <c r="E256" s="491"/>
      <c r="F256" s="492" t="s">
        <v>264</v>
      </c>
      <c r="G256" s="493"/>
      <c r="H256" s="493"/>
      <c r="I256" s="213"/>
      <c r="J256" s="213"/>
      <c r="K256" s="213"/>
      <c r="L256" s="213"/>
      <c r="M256" s="213"/>
      <c r="N256" s="213"/>
      <c r="O256" s="213"/>
    </row>
    <row r="257" customFormat="false" ht="12.75" hidden="false" customHeight="true" outlineLevel="0" collapsed="false">
      <c r="A257" s="494"/>
      <c r="B257" s="165"/>
      <c r="C257" s="495"/>
      <c r="D257" s="70"/>
      <c r="E257" s="496"/>
      <c r="F257" s="497"/>
      <c r="G257" s="493"/>
      <c r="H257" s="493"/>
      <c r="I257" s="493"/>
      <c r="J257" s="493"/>
      <c r="K257" s="493"/>
      <c r="L257" s="493"/>
      <c r="M257" s="493"/>
      <c r="N257" s="493"/>
      <c r="O257" s="493"/>
    </row>
    <row r="258" customFormat="false" ht="12.75" hidden="false" customHeight="true" outlineLevel="0" collapsed="false">
      <c r="A258" s="494"/>
      <c r="B258" s="165"/>
      <c r="C258" s="213"/>
      <c r="D258" s="246"/>
      <c r="E258" s="496"/>
      <c r="F258" s="498"/>
      <c r="G258" s="213"/>
      <c r="H258" s="213"/>
      <c r="I258" s="493"/>
      <c r="J258" s="493"/>
      <c r="K258" s="493"/>
      <c r="L258" s="493"/>
      <c r="M258" s="493"/>
      <c r="N258" s="493"/>
      <c r="O258" s="493"/>
    </row>
    <row r="259" customFormat="false" ht="12.75" hidden="false" customHeight="true" outlineLevel="0" collapsed="false">
      <c r="A259" s="494"/>
      <c r="B259" s="165"/>
      <c r="C259" s="213"/>
      <c r="D259" s="246"/>
      <c r="E259" s="496"/>
      <c r="F259" s="499"/>
      <c r="G259" s="213"/>
      <c r="H259" s="213"/>
      <c r="I259" s="213"/>
      <c r="J259" s="213"/>
      <c r="K259" s="213"/>
      <c r="L259" s="213"/>
      <c r="M259" s="213"/>
      <c r="N259" s="213"/>
      <c r="O259" s="213"/>
    </row>
    <row r="260" customFormat="false" ht="12.75" hidden="false" customHeight="true" outlineLevel="0" collapsed="false">
      <c r="A260" s="494"/>
      <c r="B260" s="165"/>
      <c r="C260" s="213"/>
      <c r="D260" s="246"/>
      <c r="E260" s="496"/>
      <c r="F260" s="499"/>
      <c r="G260" s="213"/>
      <c r="H260" s="213"/>
      <c r="I260" s="213"/>
      <c r="J260" s="213"/>
      <c r="K260" s="213"/>
      <c r="L260" s="213"/>
      <c r="M260" s="213"/>
      <c r="N260" s="213"/>
      <c r="O260" s="213"/>
    </row>
    <row r="261" customFormat="false" ht="12.75" hidden="false" customHeight="true" outlineLevel="0" collapsed="false">
      <c r="A261" s="494"/>
      <c r="B261" s="165"/>
      <c r="C261" s="213"/>
      <c r="D261" s="246"/>
      <c r="E261" s="496"/>
      <c r="F261" s="499"/>
      <c r="G261" s="213"/>
      <c r="H261" s="213"/>
      <c r="I261" s="213"/>
      <c r="J261" s="213"/>
      <c r="K261" s="213"/>
      <c r="L261" s="213"/>
      <c r="M261" s="213"/>
      <c r="N261" s="213"/>
      <c r="O261" s="213"/>
    </row>
    <row r="262" customFormat="false" ht="12.75" hidden="false" customHeight="true" outlineLevel="0" collapsed="false">
      <c r="A262" s="494"/>
      <c r="B262" s="165"/>
      <c r="C262" s="213"/>
      <c r="D262" s="246"/>
      <c r="E262" s="496"/>
      <c r="F262" s="499"/>
      <c r="G262" s="213"/>
      <c r="H262" s="213"/>
      <c r="I262" s="213"/>
      <c r="J262" s="213"/>
      <c r="K262" s="213"/>
      <c r="L262" s="213"/>
      <c r="M262" s="213"/>
      <c r="N262" s="213"/>
      <c r="O262" s="213"/>
    </row>
    <row r="263" customFormat="false" ht="12.75" hidden="false" customHeight="true" outlineLevel="0" collapsed="false">
      <c r="A263" s="494"/>
      <c r="B263" s="165"/>
      <c r="C263" s="213"/>
      <c r="D263" s="246"/>
      <c r="E263" s="496"/>
      <c r="F263" s="499"/>
      <c r="G263" s="213"/>
      <c r="H263" s="213"/>
      <c r="I263" s="213"/>
      <c r="J263" s="213"/>
      <c r="K263" s="213"/>
      <c r="L263" s="213"/>
      <c r="M263" s="213"/>
      <c r="N263" s="213"/>
      <c r="O263" s="213"/>
    </row>
    <row r="264" customFormat="false" ht="12.75" hidden="false" customHeight="true" outlineLevel="0" collapsed="false">
      <c r="A264" s="494"/>
      <c r="B264" s="165"/>
      <c r="C264" s="213"/>
      <c r="D264" s="246"/>
      <c r="E264" s="496"/>
      <c r="F264" s="499"/>
      <c r="G264" s="213"/>
      <c r="H264" s="213"/>
      <c r="I264" s="213"/>
      <c r="J264" s="213"/>
      <c r="K264" s="213"/>
      <c r="L264" s="213"/>
      <c r="M264" s="213"/>
      <c r="N264" s="213"/>
      <c r="O264" s="213"/>
    </row>
    <row r="265" customFormat="false" ht="12.75" hidden="false" customHeight="true" outlineLevel="0" collapsed="false">
      <c r="A265" s="494"/>
      <c r="B265" s="165"/>
      <c r="C265" s="213"/>
      <c r="D265" s="246"/>
      <c r="E265" s="496"/>
      <c r="F265" s="499"/>
      <c r="G265" s="213"/>
      <c r="H265" s="213"/>
      <c r="I265" s="213"/>
      <c r="J265" s="213"/>
      <c r="K265" s="213"/>
      <c r="L265" s="213"/>
      <c r="M265" s="213"/>
      <c r="N265" s="213"/>
      <c r="O265" s="213"/>
    </row>
    <row r="266" customFormat="false" ht="12.75" hidden="false" customHeight="true" outlineLevel="0" collapsed="false">
      <c r="A266" s="494"/>
      <c r="B266" s="165"/>
      <c r="C266" s="213"/>
      <c r="D266" s="246"/>
      <c r="E266" s="496"/>
      <c r="F266" s="499"/>
      <c r="G266" s="213"/>
      <c r="H266" s="213"/>
      <c r="I266" s="213"/>
      <c r="J266" s="213"/>
      <c r="K266" s="213"/>
      <c r="L266" s="213"/>
      <c r="M266" s="213"/>
      <c r="N266" s="213"/>
      <c r="O266" s="213"/>
    </row>
    <row r="267" customFormat="false" ht="12.75" hidden="false" customHeight="true" outlineLevel="0" collapsed="false">
      <c r="A267" s="494"/>
      <c r="B267" s="165"/>
      <c r="C267" s="213"/>
      <c r="D267" s="246"/>
      <c r="E267" s="496"/>
      <c r="F267" s="499"/>
      <c r="G267" s="213"/>
      <c r="H267" s="213"/>
      <c r="I267" s="213"/>
      <c r="J267" s="213"/>
      <c r="K267" s="213"/>
      <c r="L267" s="213"/>
      <c r="M267" s="213"/>
      <c r="N267" s="213"/>
      <c r="O267" s="213"/>
    </row>
    <row r="268" customFormat="false" ht="12.75" hidden="false" customHeight="true" outlineLevel="0" collapsed="false">
      <c r="A268" s="494"/>
      <c r="B268" s="165"/>
      <c r="C268" s="213"/>
      <c r="D268" s="246"/>
      <c r="E268" s="496"/>
      <c r="F268" s="499"/>
      <c r="G268" s="213"/>
      <c r="H268" s="213"/>
      <c r="I268" s="213"/>
      <c r="J268" s="213"/>
      <c r="K268" s="213"/>
      <c r="L268" s="213"/>
      <c r="M268" s="213"/>
      <c r="N268" s="213"/>
      <c r="O268" s="213"/>
    </row>
    <row r="269" customFormat="false" ht="12.75" hidden="false" customHeight="true" outlineLevel="0" collapsed="false">
      <c r="A269" s="494"/>
      <c r="B269" s="165"/>
      <c r="C269" s="213"/>
      <c r="D269" s="246"/>
      <c r="E269" s="496"/>
      <c r="F269" s="499"/>
      <c r="G269" s="213"/>
      <c r="H269" s="213"/>
      <c r="I269" s="213"/>
      <c r="J269" s="213"/>
      <c r="K269" s="213"/>
      <c r="L269" s="213"/>
      <c r="M269" s="213"/>
      <c r="N269" s="213"/>
      <c r="O269" s="213"/>
    </row>
    <row r="270" customFormat="false" ht="12.75" hidden="false" customHeight="true" outlineLevel="0" collapsed="false">
      <c r="A270" s="494"/>
      <c r="B270" s="165"/>
      <c r="C270" s="213"/>
      <c r="D270" s="246"/>
      <c r="E270" s="496"/>
      <c r="F270" s="499"/>
      <c r="G270" s="213"/>
      <c r="H270" s="213"/>
      <c r="I270" s="213"/>
      <c r="J270" s="213"/>
      <c r="K270" s="213"/>
      <c r="L270" s="213"/>
      <c r="M270" s="213"/>
      <c r="N270" s="213"/>
      <c r="O270" s="213"/>
    </row>
    <row r="271" customFormat="false" ht="12.75" hidden="false" customHeight="true" outlineLevel="0" collapsed="false">
      <c r="A271" s="494"/>
      <c r="B271" s="165"/>
      <c r="C271" s="213"/>
      <c r="D271" s="246"/>
      <c r="E271" s="496"/>
      <c r="F271" s="499"/>
      <c r="G271" s="213"/>
      <c r="H271" s="213"/>
      <c r="I271" s="213"/>
      <c r="J271" s="213"/>
      <c r="K271" s="213"/>
      <c r="L271" s="213"/>
      <c r="M271" s="213"/>
      <c r="N271" s="213"/>
      <c r="O271" s="213"/>
    </row>
    <row r="272" customFormat="false" ht="12.75" hidden="false" customHeight="true" outlineLevel="0" collapsed="false">
      <c r="A272" s="494"/>
      <c r="B272" s="165"/>
      <c r="C272" s="213"/>
      <c r="D272" s="246"/>
      <c r="E272" s="496"/>
      <c r="F272" s="499"/>
      <c r="G272" s="213"/>
      <c r="H272" s="213"/>
      <c r="I272" s="213"/>
      <c r="J272" s="213"/>
      <c r="K272" s="213"/>
      <c r="L272" s="213"/>
      <c r="M272" s="213"/>
      <c r="N272" s="213"/>
      <c r="O272" s="213"/>
    </row>
    <row r="273" customFormat="false" ht="12.75" hidden="false" customHeight="true" outlineLevel="0" collapsed="false">
      <c r="A273" s="494"/>
      <c r="B273" s="165"/>
      <c r="C273" s="213"/>
      <c r="D273" s="246"/>
      <c r="E273" s="496"/>
      <c r="F273" s="499"/>
      <c r="G273" s="213"/>
      <c r="H273" s="213"/>
      <c r="I273" s="213"/>
      <c r="J273" s="213"/>
      <c r="K273" s="213"/>
      <c r="L273" s="213"/>
      <c r="M273" s="213"/>
      <c r="N273" s="213"/>
      <c r="O273" s="213"/>
    </row>
    <row r="274" customFormat="false" ht="12.75" hidden="false" customHeight="true" outlineLevel="0" collapsed="false">
      <c r="A274" s="494"/>
      <c r="B274" s="165"/>
      <c r="C274" s="213"/>
      <c r="D274" s="246"/>
      <c r="E274" s="496"/>
      <c r="F274" s="499"/>
      <c r="G274" s="213"/>
      <c r="H274" s="213"/>
      <c r="I274" s="213"/>
      <c r="J274" s="213"/>
      <c r="K274" s="213"/>
      <c r="L274" s="213"/>
      <c r="M274" s="213"/>
      <c r="N274" s="213"/>
      <c r="O274" s="213"/>
    </row>
    <row r="275" customFormat="false" ht="12.75" hidden="false" customHeight="true" outlineLevel="0" collapsed="false">
      <c r="A275" s="494"/>
      <c r="B275" s="165"/>
      <c r="C275" s="213"/>
      <c r="D275" s="213"/>
      <c r="E275" s="467" t="s">
        <v>275</v>
      </c>
      <c r="F275" s="500" t="n">
        <f aca="false">SUM(F257:F274)</f>
        <v>0</v>
      </c>
      <c r="G275" s="213"/>
      <c r="H275" s="213"/>
      <c r="I275" s="213"/>
      <c r="J275" s="213"/>
      <c r="K275" s="213"/>
      <c r="L275" s="213"/>
      <c r="M275" s="213"/>
      <c r="N275" s="213"/>
      <c r="O275" s="213"/>
    </row>
    <row r="276" customFormat="false" ht="12.75" hidden="false" customHeight="true" outlineLevel="0" collapsed="false">
      <c r="A276" s="501"/>
      <c r="B276" s="502"/>
      <c r="C276" s="503"/>
      <c r="D276" s="503"/>
      <c r="E276" s="504"/>
      <c r="F276" s="505"/>
      <c r="I276" s="213"/>
      <c r="J276" s="213"/>
      <c r="K276" s="213"/>
      <c r="L276" s="213"/>
      <c r="M276" s="213"/>
      <c r="N276" s="213"/>
      <c r="O276" s="213"/>
    </row>
    <row r="277" customFormat="false" ht="12.75" hidden="false" customHeight="true" outlineLevel="0" collapsed="false"/>
  </sheetData>
  <mergeCells count="11">
    <mergeCell ref="G6:H6"/>
    <mergeCell ref="F14:I14"/>
    <mergeCell ref="F34:G34"/>
    <mergeCell ref="A67:B67"/>
    <mergeCell ref="A120:B120"/>
    <mergeCell ref="C131:D131"/>
    <mergeCell ref="E131:G131"/>
    <mergeCell ref="D185:J185"/>
    <mergeCell ref="E186:I186"/>
    <mergeCell ref="D226:L226"/>
    <mergeCell ref="D256:E256"/>
  </mergeCells>
  <printOptions headings="false" gridLines="false" gridLinesSet="true" horizontalCentered="false" verticalCentered="true"/>
  <pageMargins left="0.747916666666667" right="0.25" top="0.25" bottom="0.4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&amp;LECT&amp;CPage &amp;P&amp;R&amp;D</oddFooter>
  </headerFooter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77"/>
  <sheetViews>
    <sheetView showFormulas="false" showGridLines="false" showRowColHeaders="true" showZeros="true" rightToLeft="false" tabSelected="false" showOutlineSymbols="true" defaultGridColor="true" view="normal" topLeftCell="A52" colorId="64" zoomScale="80" zoomScaleNormal="80" zoomScalePageLayoutView="100" workbookViewId="0">
      <pane xSplit="2" ySplit="0" topLeftCell="AL1" activePane="topRight" state="frozen"/>
      <selection pane="topLeft" activeCell="A52" activeCellId="0" sqref="A52"/>
      <selection pane="topRight" activeCell="C174" activeCellId="0" sqref="C174:I174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49" width="25.41"/>
    <col collapsed="false" customWidth="true" hidden="false" outlineLevel="0" max="2" min="2" style="49" width="17.28"/>
    <col collapsed="false" customWidth="true" hidden="false" outlineLevel="0" max="3" min="3" style="49" width="14.41"/>
    <col collapsed="false" customWidth="true" hidden="false" outlineLevel="0" max="4" min="4" style="49" width="14.85"/>
    <col collapsed="false" customWidth="true" hidden="false" outlineLevel="0" max="5" min="5" style="49" width="17.28"/>
    <col collapsed="false" customWidth="true" hidden="false" outlineLevel="0" max="6" min="6" style="49" width="19.85"/>
    <col collapsed="false" customWidth="true" hidden="false" outlineLevel="0" max="7" min="7" style="49" width="16.99"/>
    <col collapsed="false" customWidth="true" hidden="false" outlineLevel="0" max="8" min="8" style="49" width="16.7"/>
    <col collapsed="false" customWidth="true" hidden="false" outlineLevel="0" max="9" min="9" style="49" width="19.85"/>
    <col collapsed="false" customWidth="true" hidden="false" outlineLevel="0" max="10" min="10" style="49" width="14.85"/>
    <col collapsed="false" customWidth="true" hidden="false" outlineLevel="0" max="11" min="11" style="49" width="16.84"/>
    <col collapsed="false" customWidth="true" hidden="false" outlineLevel="0" max="12" min="12" style="49" width="14.85"/>
    <col collapsed="false" customWidth="true" hidden="false" outlineLevel="0" max="13" min="13" style="49" width="15.28"/>
    <col collapsed="false" customWidth="true" hidden="false" outlineLevel="0" max="18" min="14" style="49" width="14.85"/>
    <col collapsed="false" customWidth="true" hidden="false" outlineLevel="0" max="19" min="19" style="49" width="20.85"/>
    <col collapsed="false" customWidth="true" hidden="false" outlineLevel="0" max="24" min="20" style="49" width="14.85"/>
    <col collapsed="false" customWidth="true" hidden="false" outlineLevel="0" max="25" min="25" style="49" width="15.41"/>
    <col collapsed="false" customWidth="true" hidden="false" outlineLevel="0" max="34" min="26" style="49" width="14.85"/>
    <col collapsed="false" customWidth="true" hidden="false" outlineLevel="0" max="35" min="35" style="49" width="13.85"/>
    <col collapsed="false" customWidth="true" hidden="false" outlineLevel="0" max="36" min="36" style="49" width="15.13"/>
    <col collapsed="false" customWidth="true" hidden="false" outlineLevel="0" max="37" min="37" style="49" width="16.13"/>
    <col collapsed="false" customWidth="true" hidden="false" outlineLevel="0" max="38" min="38" style="49" width="14.56"/>
    <col collapsed="false" customWidth="true" hidden="false" outlineLevel="0" max="39" min="39" style="49" width="11.99"/>
    <col collapsed="false" customWidth="true" hidden="false" outlineLevel="0" max="40" min="40" style="49" width="13.28"/>
    <col collapsed="false" customWidth="true" hidden="false" outlineLevel="0" max="41" min="41" style="49" width="11.56"/>
    <col collapsed="false" customWidth="true" hidden="false" outlineLevel="0" max="42" min="42" style="49" width="14.56"/>
    <col collapsed="false" customWidth="false" hidden="false" outlineLevel="0" max="257" min="43" style="49" width="9.14"/>
  </cols>
  <sheetData>
    <row r="1" customFormat="false" ht="18" hidden="false" customHeight="true" outlineLevel="0" collapsed="false">
      <c r="B1" s="120"/>
      <c r="C1" s="121"/>
      <c r="D1" s="122"/>
      <c r="E1" s="1" t="s">
        <v>102</v>
      </c>
      <c r="F1" s="1"/>
      <c r="G1" s="1"/>
      <c r="H1" s="1"/>
      <c r="I1" s="1"/>
      <c r="J1" s="1"/>
      <c r="K1" s="1"/>
      <c r="L1" s="1"/>
      <c r="M1" s="1"/>
      <c r="N1" s="1"/>
      <c r="O1" s="1"/>
      <c r="P1" s="1"/>
    </row>
    <row r="2" customFormat="false" ht="12.75" hidden="false" customHeight="true" outlineLevel="0" collapsed="false">
      <c r="A2" s="123" t="s">
        <v>103</v>
      </c>
      <c r="B2" s="124"/>
      <c r="D2" s="125"/>
      <c r="E2" s="98" t="s">
        <v>104</v>
      </c>
      <c r="F2" s="1"/>
      <c r="G2" s="1"/>
      <c r="H2" s="1"/>
      <c r="I2" s="1"/>
      <c r="J2" s="1"/>
      <c r="K2" s="1"/>
      <c r="L2" s="1"/>
      <c r="M2" s="1"/>
      <c r="N2" s="1"/>
      <c r="O2" s="1"/>
      <c r="P2" s="1"/>
      <c r="S2" s="1"/>
      <c r="T2" s="1"/>
      <c r="U2" s="1"/>
    </row>
    <row r="3" customFormat="false" ht="12.75" hidden="false" customHeight="true" outlineLevel="0" collapsed="false">
      <c r="A3" s="126" t="s">
        <v>105</v>
      </c>
      <c r="B3" s="127" t="s">
        <v>280</v>
      </c>
      <c r="C3" s="124"/>
      <c r="D3" s="128"/>
      <c r="E3" s="1" t="s">
        <v>107</v>
      </c>
      <c r="F3" s="1"/>
      <c r="G3" s="1"/>
      <c r="H3" s="1"/>
      <c r="I3" s="1"/>
      <c r="J3" s="1"/>
      <c r="K3" s="1"/>
      <c r="L3" s="1"/>
      <c r="M3" s="1"/>
      <c r="N3" s="1"/>
      <c r="O3" s="1"/>
      <c r="P3" s="1"/>
      <c r="S3" s="1"/>
      <c r="T3" s="1"/>
      <c r="U3" s="1"/>
    </row>
    <row r="4" customFormat="false" ht="12.75" hidden="false" customHeight="true" outlineLevel="0" collapsed="false">
      <c r="A4" s="126" t="s">
        <v>108</v>
      </c>
      <c r="B4" s="129" t="n">
        <f aca="false">Associated!B4</f>
        <v>37591</v>
      </c>
      <c r="D4" s="130"/>
      <c r="E4" s="1" t="s">
        <v>109</v>
      </c>
      <c r="F4" s="1"/>
      <c r="G4" s="1"/>
      <c r="H4" s="1"/>
      <c r="I4" s="1"/>
      <c r="J4" s="131"/>
      <c r="K4" s="1"/>
      <c r="L4" s="1"/>
      <c r="M4" s="1"/>
      <c r="N4" s="1"/>
      <c r="O4" s="1"/>
      <c r="P4" s="1"/>
      <c r="S4" s="1"/>
      <c r="T4" s="1"/>
      <c r="U4" s="1"/>
    </row>
    <row r="5" customFormat="false" ht="12.75" hidden="false" customHeight="true" outlineLevel="0" collapsed="false">
      <c r="A5" s="126" t="s">
        <v>110</v>
      </c>
      <c r="B5" s="132" t="n">
        <f aca="false">Associated!B5</f>
        <v>37621</v>
      </c>
      <c r="C5" s="133"/>
      <c r="J5" s="134"/>
      <c r="K5" s="1"/>
      <c r="S5" s="135"/>
      <c r="T5" s="135"/>
      <c r="U5" s="135"/>
      <c r="V5" s="135"/>
      <c r="W5" s="135"/>
      <c r="X5" s="135"/>
      <c r="Y5" s="135"/>
      <c r="Z5" s="135"/>
      <c r="AA5" s="135"/>
      <c r="AB5" s="135"/>
      <c r="AC5" s="136"/>
      <c r="AD5" s="136"/>
      <c r="AE5" s="136"/>
      <c r="AF5" s="136"/>
      <c r="AG5" s="136"/>
      <c r="AH5" s="136"/>
      <c r="AI5" s="136"/>
      <c r="AJ5" s="136"/>
    </row>
    <row r="6" customFormat="false" ht="12.75" hidden="false" customHeight="true" outlineLevel="0" collapsed="false">
      <c r="A6" s="137"/>
      <c r="B6" s="138"/>
      <c r="C6" s="133"/>
      <c r="D6" s="139" t="s">
        <v>111</v>
      </c>
      <c r="E6" s="1"/>
      <c r="F6" s="140" t="s">
        <v>112</v>
      </c>
      <c r="G6" s="141" t="s">
        <v>113</v>
      </c>
      <c r="H6" s="141"/>
      <c r="I6" s="142" t="s">
        <v>114</v>
      </c>
      <c r="J6" s="143"/>
      <c r="K6" s="1"/>
      <c r="L6" s="1"/>
      <c r="M6" s="1"/>
      <c r="N6" s="144" t="s">
        <v>115</v>
      </c>
      <c r="O6" s="144" t="s">
        <v>116</v>
      </c>
      <c r="P6" s="144" t="s">
        <v>117</v>
      </c>
      <c r="Q6" s="1"/>
      <c r="R6" s="1"/>
      <c r="S6" s="145"/>
      <c r="T6" s="146" t="s">
        <v>118</v>
      </c>
      <c r="U6" s="146" t="s">
        <v>118</v>
      </c>
      <c r="V6" s="147" t="s">
        <v>119</v>
      </c>
      <c r="W6" s="147" t="s">
        <v>120</v>
      </c>
      <c r="X6" s="147" t="s">
        <v>121</v>
      </c>
      <c r="Y6" s="147" t="s">
        <v>122</v>
      </c>
      <c r="Z6" s="147" t="s">
        <v>123</v>
      </c>
      <c r="AA6" s="147" t="s">
        <v>124</v>
      </c>
      <c r="AB6" s="147" t="s">
        <v>80</v>
      </c>
      <c r="AC6" s="147" t="s">
        <v>80</v>
      </c>
      <c r="AD6" s="147" t="s">
        <v>125</v>
      </c>
      <c r="AE6" s="147" t="s">
        <v>41</v>
      </c>
      <c r="AF6" s="147" t="s">
        <v>126</v>
      </c>
      <c r="AG6" s="147" t="s">
        <v>127</v>
      </c>
      <c r="AH6" s="147" t="s">
        <v>126</v>
      </c>
      <c r="AI6" s="147" t="s">
        <v>127</v>
      </c>
      <c r="AJ6" s="147" t="s">
        <v>128</v>
      </c>
    </row>
    <row r="7" customFormat="false" ht="12.75" hidden="false" customHeight="true" outlineLevel="0" collapsed="false">
      <c r="A7" s="148" t="s">
        <v>129</v>
      </c>
      <c r="C7" s="1"/>
      <c r="D7" s="149" t="s">
        <v>130</v>
      </c>
      <c r="E7" s="28" t="s">
        <v>131</v>
      </c>
      <c r="F7" s="150"/>
      <c r="G7" s="151" t="s">
        <v>126</v>
      </c>
      <c r="H7" s="152" t="s">
        <v>127</v>
      </c>
      <c r="I7" s="153" t="s">
        <v>126</v>
      </c>
      <c r="J7" s="154" t="s">
        <v>132</v>
      </c>
      <c r="K7" s="1"/>
      <c r="L7" s="1"/>
      <c r="M7" s="1"/>
      <c r="N7" s="144" t="s">
        <v>133</v>
      </c>
      <c r="O7" s="155"/>
      <c r="P7" s="155"/>
      <c r="Q7" s="1"/>
      <c r="R7" s="1"/>
      <c r="S7" s="156"/>
      <c r="T7" s="157" t="s">
        <v>134</v>
      </c>
      <c r="U7" s="157" t="s">
        <v>135</v>
      </c>
      <c r="V7" s="157" t="s">
        <v>136</v>
      </c>
      <c r="W7" s="157" t="s">
        <v>136</v>
      </c>
      <c r="X7" s="157"/>
      <c r="Y7" s="157" t="s">
        <v>81</v>
      </c>
      <c r="Z7" s="157" t="s">
        <v>81</v>
      </c>
      <c r="AA7" s="157"/>
      <c r="AB7" s="157" t="s">
        <v>137</v>
      </c>
      <c r="AC7" s="157"/>
      <c r="AD7" s="157"/>
      <c r="AE7" s="157"/>
      <c r="AF7" s="157" t="s">
        <v>122</v>
      </c>
      <c r="AG7" s="157" t="s">
        <v>122</v>
      </c>
      <c r="AH7" s="157" t="s">
        <v>123</v>
      </c>
      <c r="AI7" s="157" t="s">
        <v>123</v>
      </c>
      <c r="AJ7" s="157" t="s">
        <v>138</v>
      </c>
    </row>
    <row r="8" customFormat="false" ht="12.75" hidden="false" customHeight="true" outlineLevel="0" collapsed="false">
      <c r="A8" s="49" t="s">
        <v>139</v>
      </c>
      <c r="C8" s="1"/>
      <c r="D8" s="158" t="n">
        <f aca="false">VLOOKUP($B$5,$S$8:$AG$38,2,0)+E8+E9+E10</f>
        <v>0</v>
      </c>
      <c r="E8" s="159"/>
      <c r="F8" s="160" t="s">
        <v>122</v>
      </c>
      <c r="G8" s="161"/>
      <c r="H8" s="161"/>
      <c r="I8" s="162"/>
      <c r="J8" s="163" t="n">
        <f aca="false">H8-I8</f>
        <v>0</v>
      </c>
      <c r="K8" s="1"/>
      <c r="L8" s="1"/>
      <c r="M8" s="1"/>
      <c r="N8" s="164" t="n">
        <v>0</v>
      </c>
      <c r="O8" s="164" t="n">
        <f aca="false">D16-P16</f>
        <v>0</v>
      </c>
      <c r="P8" s="164"/>
      <c r="Q8" s="1"/>
      <c r="R8" s="1"/>
      <c r="S8" s="165" t="n">
        <f aca="false">B4</f>
        <v>37591</v>
      </c>
      <c r="T8" s="166" t="n">
        <f aca="false">'[1]LT-WFALLON'!$I$12</f>
        <v>0</v>
      </c>
      <c r="U8" s="166" t="n">
        <f aca="false">'[1]LT-WFALLON'!$I$48</f>
        <v>0</v>
      </c>
      <c r="V8" s="166" t="n">
        <f aca="false">'[1]LT-WFALLON'!$N$12+'[1]LT-WFALLON'!$N$48</f>
        <v>0</v>
      </c>
      <c r="W8" s="166" t="n">
        <f aca="false">'[1]LT-WFALLON'!$O$12+'[1]LT-WFALLON'!$O$48</f>
        <v>0</v>
      </c>
      <c r="X8" s="166" t="n">
        <f aca="false">'[1]LT-WFALLON'!$Q$12+'[1]LT-WFALLON'!$Q$48</f>
        <v>0</v>
      </c>
      <c r="Y8" s="166" t="n">
        <f aca="false">'[1]LT-WFALLON'!$F$12+'[1]LT-WFALLON'!$F$48</f>
        <v>0</v>
      </c>
      <c r="Z8" s="166" t="n">
        <f aca="false">'[1]LT-WFALLON'!$G$12+'[1]LT-WFALLON'!$G$48</f>
        <v>0</v>
      </c>
      <c r="AA8" s="166" t="n">
        <f aca="false">[2]Liq!$S$96</f>
        <v>0</v>
      </c>
      <c r="AB8" s="166" t="n">
        <f aca="false">[2]Prudency!$C$322</f>
        <v>0</v>
      </c>
      <c r="AC8" s="166" t="n">
        <f aca="false">[2]Prudency!$B$322</f>
        <v>0</v>
      </c>
      <c r="AD8" s="166" t="n">
        <f aca="false">[2]Liq!$D$96</f>
        <v>0</v>
      </c>
      <c r="AE8" s="166" t="n">
        <f aca="false">[2]Liq!$F$96</f>
        <v>0</v>
      </c>
      <c r="AF8" s="166" t="n">
        <f aca="false">'[2]Daily Change'!$C$1255</f>
        <v>0</v>
      </c>
      <c r="AG8" s="166" t="n">
        <f aca="false">'[2]Daily Change'!$D$1255</f>
        <v>0</v>
      </c>
      <c r="AH8" s="166" t="n">
        <f aca="false">'[2]Daily Change'!$C$1256</f>
        <v>0</v>
      </c>
      <c r="AI8" s="166" t="n">
        <f aca="false">'[2]Daily Change'!$D$1256</f>
        <v>0</v>
      </c>
      <c r="AJ8" s="166" t="n">
        <f aca="false">[2]Liq!$E$96</f>
        <v>0</v>
      </c>
    </row>
    <row r="9" customFormat="false" ht="12.75" hidden="false" customHeight="true" outlineLevel="0" collapsed="false">
      <c r="A9" s="49" t="s">
        <v>140</v>
      </c>
      <c r="C9" s="1"/>
      <c r="D9" s="161" t="n">
        <f aca="false">VLOOKUP($B$5,$S$8:$AG$38,3,0)</f>
        <v>0</v>
      </c>
      <c r="E9" s="125"/>
      <c r="F9" s="160" t="s">
        <v>123</v>
      </c>
      <c r="G9" s="161"/>
      <c r="H9" s="161"/>
      <c r="I9" s="162"/>
      <c r="J9" s="163" t="n">
        <f aca="false">H9-I9</f>
        <v>0</v>
      </c>
      <c r="K9" s="1"/>
      <c r="L9" s="1"/>
      <c r="M9" s="1"/>
      <c r="N9" s="167" t="n">
        <v>0</v>
      </c>
      <c r="O9" s="168"/>
      <c r="P9" s="167"/>
      <c r="Q9" s="1"/>
      <c r="R9" s="1"/>
      <c r="S9" s="165" t="n">
        <f aca="false">+S8+1</f>
        <v>37592</v>
      </c>
      <c r="T9" s="166" t="n">
        <f aca="false">'[3]LT-WFALLON'!$I$12</f>
        <v>0</v>
      </c>
      <c r="U9" s="166" t="n">
        <f aca="false">'[3]LT-WFALLON'!$I$48</f>
        <v>0</v>
      </c>
      <c r="V9" s="166" t="n">
        <f aca="false">'[3]LT-WFALLON'!$N$12+'[3]LT-WFALLON'!$N$48</f>
        <v>0</v>
      </c>
      <c r="W9" s="166" t="n">
        <f aca="false">'[3]LT-WFALLON'!$O$12+'[3]LT-WFALLON'!$O$48</f>
        <v>0</v>
      </c>
      <c r="X9" s="166" t="n">
        <f aca="false">'[3]LT-WFALLON'!$Q$12+'[3]LT-WFALLON'!$Q$48</f>
        <v>0</v>
      </c>
      <c r="Y9" s="166" t="n">
        <f aca="false">'[3]LT-WFALLON'!$F$12+'[3]LT-WFALLON'!$F$48</f>
        <v>0</v>
      </c>
      <c r="Z9" s="166" t="n">
        <f aca="false">'[3]LT-WFALLON'!$G$12+'[3]LT-WFALLON'!$G$48</f>
        <v>0</v>
      </c>
      <c r="AA9" s="166" t="n">
        <f aca="false">[4]Liq!$S$96</f>
        <v>0</v>
      </c>
      <c r="AB9" s="166" t="n">
        <f aca="false">[4]Prudency!$C$322</f>
        <v>0</v>
      </c>
      <c r="AC9" s="166" t="n">
        <f aca="false">[4]Prudency!$B$322</f>
        <v>0</v>
      </c>
      <c r="AD9" s="166" t="n">
        <f aca="false">[4]Liq!$D$96</f>
        <v>0</v>
      </c>
      <c r="AE9" s="166" t="n">
        <f aca="false">[4]Liq!$F$96</f>
        <v>0</v>
      </c>
      <c r="AF9" s="166" t="n">
        <f aca="false">'[4]Daily Change'!$C$1255</f>
        <v>0</v>
      </c>
      <c r="AG9" s="166" t="n">
        <f aca="false">'[4]Daily Change'!$D$1255</f>
        <v>0</v>
      </c>
      <c r="AH9" s="166" t="n">
        <f aca="false">'[4]Daily Change'!$C$1256</f>
        <v>0</v>
      </c>
      <c r="AI9" s="166" t="n">
        <f aca="false">'[4]Daily Change'!$D$1256</f>
        <v>0</v>
      </c>
      <c r="AJ9" s="166" t="n">
        <f aca="false">[4]Liq!$E$96</f>
        <v>0</v>
      </c>
    </row>
    <row r="10" customFormat="false" ht="12.75" hidden="false" customHeight="true" outlineLevel="0" collapsed="false">
      <c r="A10" s="49" t="s">
        <v>141</v>
      </c>
      <c r="C10" s="1"/>
      <c r="D10" s="169" t="n">
        <v>0</v>
      </c>
      <c r="E10" s="125"/>
      <c r="F10" s="160" t="s">
        <v>142</v>
      </c>
      <c r="G10" s="170" t="n">
        <f aca="false">SUM(G8:G9)</f>
        <v>0</v>
      </c>
      <c r="H10" s="171" t="n">
        <f aca="false">SUM(H8:H9)</f>
        <v>0</v>
      </c>
      <c r="I10" s="171" t="n">
        <v>0</v>
      </c>
      <c r="J10" s="172" t="n">
        <f aca="false">H10-I10</f>
        <v>0</v>
      </c>
      <c r="K10" s="1"/>
      <c r="L10" s="1"/>
      <c r="M10" s="1"/>
      <c r="N10" s="167" t="n">
        <v>0</v>
      </c>
      <c r="O10" s="168"/>
      <c r="P10" s="167"/>
      <c r="Q10" s="1"/>
      <c r="R10" s="1"/>
      <c r="S10" s="165" t="n">
        <f aca="false">+S9+1</f>
        <v>37593</v>
      </c>
      <c r="T10" s="166" t="n">
        <f aca="false">'[5]LT-WFALLON'!$I$12</f>
        <v>0</v>
      </c>
      <c r="U10" s="166" t="n">
        <f aca="false">'[5]LT-WFALLON'!$I$48</f>
        <v>0</v>
      </c>
      <c r="V10" s="166" t="n">
        <f aca="false">'[5]LT-WFALLON'!$N$12+'[5]LT-WFALLON'!$N$48</f>
        <v>0</v>
      </c>
      <c r="W10" s="166" t="n">
        <f aca="false">'[5]LT-WFALLON'!$O$12+'[5]LT-WFALLON'!$O$48</f>
        <v>0</v>
      </c>
      <c r="X10" s="166" t="n">
        <f aca="false">'[5]LT-WFALLON'!$Q$12+'[5]LT-WFALLON'!$Q$48</f>
        <v>0</v>
      </c>
      <c r="Y10" s="166" t="n">
        <f aca="false">'[5]LT-WFALLON'!$F$12+'[5]LT-WFALLON'!$F$48</f>
        <v>0</v>
      </c>
      <c r="Z10" s="166" t="n">
        <f aca="false">'[5]LT-WFALLON'!$G$12+'[5]LT-WFALLON'!$G$48</f>
        <v>0</v>
      </c>
      <c r="AA10" s="166" t="n">
        <f aca="false">[6]Liq!$S$96</f>
        <v>0</v>
      </c>
      <c r="AB10" s="166" t="n">
        <f aca="false">[6]Prudency!$C$322</f>
        <v>0</v>
      </c>
      <c r="AC10" s="166" t="n">
        <f aca="false">[6]Prudency!$B$322</f>
        <v>0</v>
      </c>
      <c r="AD10" s="166" t="n">
        <f aca="false">[6]Liq!$D$96</f>
        <v>0</v>
      </c>
      <c r="AE10" s="166" t="n">
        <f aca="false">[6]Liq!$F$96</f>
        <v>0</v>
      </c>
      <c r="AF10" s="166" t="n">
        <f aca="false">'[6]Daily Change'!$C$1255</f>
        <v>0</v>
      </c>
      <c r="AG10" s="166" t="n">
        <f aca="false">'[6]Daily Change'!$D$1255</f>
        <v>0</v>
      </c>
      <c r="AH10" s="166" t="n">
        <f aca="false">'[6]Daily Change'!$C$1256</f>
        <v>0</v>
      </c>
      <c r="AI10" s="166" t="n">
        <f aca="false">'[6]Daily Change'!$D$1256</f>
        <v>0</v>
      </c>
      <c r="AJ10" s="166" t="n">
        <f aca="false">[6]Liq!$E$96</f>
        <v>0</v>
      </c>
    </row>
    <row r="11" customFormat="false" ht="12.75" hidden="false" customHeight="true" outlineLevel="0" collapsed="false">
      <c r="A11" s="49" t="s">
        <v>143</v>
      </c>
      <c r="D11" s="169" t="n">
        <v>0</v>
      </c>
      <c r="E11" s="1"/>
      <c r="F11" s="173"/>
      <c r="G11" s="174"/>
      <c r="H11" s="174"/>
      <c r="I11" s="174"/>
      <c r="J11" s="175"/>
      <c r="K11" s="1"/>
      <c r="L11" s="1"/>
      <c r="M11" s="1"/>
      <c r="N11" s="167" t="n">
        <v>0</v>
      </c>
      <c r="O11" s="168"/>
      <c r="P11" s="167"/>
      <c r="Q11" s="1"/>
      <c r="R11" s="1"/>
      <c r="S11" s="165" t="n">
        <f aca="false">+S10+1</f>
        <v>37594</v>
      </c>
      <c r="T11" s="166" t="n">
        <f aca="false">'[7]LT-WFALLON'!$I$12</f>
        <v>0</v>
      </c>
      <c r="U11" s="166" t="n">
        <f aca="false">'[7]LT-WFALLON'!$I$48</f>
        <v>0</v>
      </c>
      <c r="V11" s="166" t="n">
        <f aca="false">'[7]LT-WFALLON'!$N$12+'[7]LT-WFALLON'!$N$48</f>
        <v>0</v>
      </c>
      <c r="W11" s="166" t="n">
        <f aca="false">'[7]LT-WFALLON'!$O$12+'[7]LT-WFALLON'!$O$48</f>
        <v>0</v>
      </c>
      <c r="X11" s="166" t="n">
        <f aca="false">'[7]LT-WFALLON'!$Q$12+'[7]LT-WFALLON'!$Q$48</f>
        <v>0</v>
      </c>
      <c r="Y11" s="166" t="n">
        <f aca="false">'[7]LT-WFALLON'!$F$12+'[7]LT-WFALLON'!$F$48</f>
        <v>0</v>
      </c>
      <c r="Z11" s="166" t="n">
        <f aca="false">'[7]LT-WFALLON'!$G$12+'[7]LT-WFALLON'!$G$48</f>
        <v>0</v>
      </c>
      <c r="AA11" s="166" t="n">
        <f aca="false">[8]Liq!$S$96</f>
        <v>0</v>
      </c>
      <c r="AB11" s="166" t="n">
        <f aca="false">[8]Prudency!$C$322</f>
        <v>0</v>
      </c>
      <c r="AC11" s="166" t="n">
        <f aca="false">[8]Prudency!$B$322</f>
        <v>0</v>
      </c>
      <c r="AD11" s="166" t="n">
        <f aca="false">[8]Liq!$D$96</f>
        <v>0</v>
      </c>
      <c r="AE11" s="166" t="n">
        <f aca="false">[8]Liq!$F$96</f>
        <v>0</v>
      </c>
      <c r="AF11" s="166" t="n">
        <f aca="false">'[8]Daily Change'!$C$1255</f>
        <v>0</v>
      </c>
      <c r="AG11" s="166" t="n">
        <f aca="false">'[8]Daily Change'!$D$1255</f>
        <v>0</v>
      </c>
      <c r="AH11" s="166" t="n">
        <f aca="false">'[8]Daily Change'!$C$1256</f>
        <v>0</v>
      </c>
      <c r="AI11" s="166" t="n">
        <f aca="false">'[8]Daily Change'!$D$1256</f>
        <v>0</v>
      </c>
      <c r="AJ11" s="166" t="n">
        <f aca="false">[8]Liq!$E$96</f>
        <v>0</v>
      </c>
    </row>
    <row r="12" customFormat="false" ht="12.75" hidden="false" customHeight="true" outlineLevel="0" collapsed="false">
      <c r="A12" s="49" t="s">
        <v>144</v>
      </c>
      <c r="D12" s="169" t="n">
        <v>0</v>
      </c>
      <c r="E12" s="1"/>
      <c r="F12" s="1"/>
      <c r="G12" s="1"/>
      <c r="H12" s="1"/>
      <c r="I12" s="1"/>
      <c r="J12" s="176"/>
      <c r="K12" s="1"/>
      <c r="L12" s="1"/>
      <c r="M12" s="1"/>
      <c r="N12" s="167" t="n">
        <v>0</v>
      </c>
      <c r="O12" s="168"/>
      <c r="P12" s="167"/>
      <c r="Q12" s="1"/>
      <c r="R12" s="1"/>
      <c r="S12" s="165" t="n">
        <f aca="false">+S11+1</f>
        <v>37595</v>
      </c>
      <c r="T12" s="166" t="n">
        <f aca="false">'[9]LT-WFALLON'!$I$12</f>
        <v>0</v>
      </c>
      <c r="U12" s="166" t="n">
        <f aca="false">'[9]LT-WFALLON'!$I$48</f>
        <v>0</v>
      </c>
      <c r="V12" s="166" t="n">
        <f aca="false">'[9]LT-WFALLON'!$N$12+'[9]LT-WFALLON'!$N$48</f>
        <v>0</v>
      </c>
      <c r="W12" s="166" t="n">
        <f aca="false">'[9]LT-WFALLON'!$O$12+'[9]LT-WFALLON'!$O$48</f>
        <v>0</v>
      </c>
      <c r="X12" s="166" t="n">
        <f aca="false">'[9]LT-WFALLON'!$Q$12+'[9]LT-WFALLON'!$Q$48</f>
        <v>0</v>
      </c>
      <c r="Y12" s="166" t="n">
        <f aca="false">'[9]LT-WFALLON'!$F$12+'[9]LT-WFALLON'!$F$48</f>
        <v>0</v>
      </c>
      <c r="Z12" s="166" t="n">
        <f aca="false">'[9]LT-WFALLON'!$G$12+'[9]LT-WFALLON'!$G$48</f>
        <v>0</v>
      </c>
      <c r="AA12" s="166" t="n">
        <f aca="false">[10]Liq!$S$96</f>
        <v>0</v>
      </c>
      <c r="AB12" s="166" t="n">
        <f aca="false">[10]Prudency!$C$322</f>
        <v>0</v>
      </c>
      <c r="AC12" s="166" t="n">
        <f aca="false">[10]Prudency!$B$322</f>
        <v>0</v>
      </c>
      <c r="AD12" s="166" t="n">
        <f aca="false">[10]Liq!$D$96</f>
        <v>0</v>
      </c>
      <c r="AE12" s="166" t="n">
        <f aca="false">[10]Liq!$F$96</f>
        <v>0</v>
      </c>
      <c r="AF12" s="166" t="n">
        <f aca="false">'[10]Daily Change'!$C$1255</f>
        <v>0</v>
      </c>
      <c r="AG12" s="166" t="n">
        <f aca="false">'[10]Daily Change'!$D$1255</f>
        <v>0</v>
      </c>
      <c r="AH12" s="166" t="n">
        <f aca="false">'[10]Daily Change'!$C$1256</f>
        <v>0</v>
      </c>
      <c r="AI12" s="166" t="n">
        <f aca="false">'[10]Daily Change'!$D$1256</f>
        <v>0</v>
      </c>
      <c r="AJ12" s="166" t="n">
        <f aca="false">[10]Liq!$E$96</f>
        <v>0</v>
      </c>
    </row>
    <row r="13" customFormat="false" ht="12.75" hidden="false" customHeight="true" outlineLevel="0" collapsed="false">
      <c r="A13" s="49" t="s">
        <v>145</v>
      </c>
      <c r="D13" s="177" t="n">
        <v>0</v>
      </c>
      <c r="E13" s="1"/>
      <c r="F13" s="1"/>
      <c r="G13" s="1"/>
      <c r="H13" s="59"/>
      <c r="I13" s="1"/>
      <c r="J13" s="134"/>
      <c r="K13" s="1"/>
      <c r="L13" s="1"/>
      <c r="M13" s="1"/>
      <c r="N13" s="167" t="n">
        <v>0</v>
      </c>
      <c r="O13" s="168"/>
      <c r="P13" s="167"/>
      <c r="Q13" s="1"/>
      <c r="R13" s="1"/>
      <c r="S13" s="165" t="n">
        <f aca="false">+S12+1</f>
        <v>37596</v>
      </c>
      <c r="T13" s="166" t="n">
        <f aca="false">'[11]LT-WFALLON'!$I$12</f>
        <v>0</v>
      </c>
      <c r="U13" s="166" t="n">
        <f aca="false">'[11]LT-WFALLON'!$I$48</f>
        <v>0</v>
      </c>
      <c r="V13" s="166" t="n">
        <f aca="false">'[11]LT-WFALLON'!$N$12+'[11]LT-WFALLON'!$N$48</f>
        <v>0</v>
      </c>
      <c r="W13" s="166" t="n">
        <f aca="false">'[11]LT-WFALLON'!$O$12+'[11]LT-WFALLON'!$O$48</f>
        <v>0</v>
      </c>
      <c r="X13" s="166" t="n">
        <f aca="false">'[11]LT-WFALLON'!$Q$12+'[11]LT-WFALLON'!$Q$48</f>
        <v>0</v>
      </c>
      <c r="Y13" s="166" t="n">
        <f aca="false">'[11]LT-WFALLON'!$F$12+'[11]LT-WFALLON'!$F$48</f>
        <v>0</v>
      </c>
      <c r="Z13" s="166" t="n">
        <f aca="false">'[11]LT-WFALLON'!$G$12+'[11]LT-WFALLON'!$G$48</f>
        <v>0</v>
      </c>
      <c r="AA13" s="166" t="n">
        <f aca="false">[12]Liq!$S$96</f>
        <v>0</v>
      </c>
      <c r="AB13" s="166" t="n">
        <f aca="false">[12]Prudency!$C$322</f>
        <v>0</v>
      </c>
      <c r="AC13" s="166" t="n">
        <f aca="false">[12]Prudency!$B$322</f>
        <v>0</v>
      </c>
      <c r="AD13" s="166" t="n">
        <f aca="false">[12]Liq!$D$96</f>
        <v>0</v>
      </c>
      <c r="AE13" s="166" t="n">
        <f aca="false">[12]Liq!$F$96</f>
        <v>0</v>
      </c>
      <c r="AF13" s="166" t="n">
        <f aca="false">'[12]Daily Change'!$C$1255</f>
        <v>0</v>
      </c>
      <c r="AG13" s="166" t="n">
        <f aca="false">'[12]Daily Change'!$D$1255</f>
        <v>0</v>
      </c>
      <c r="AH13" s="166" t="n">
        <f aca="false">'[12]Daily Change'!$C$1256</f>
        <v>0</v>
      </c>
      <c r="AI13" s="166" t="n">
        <f aca="false">'[12]Daily Change'!$D$1256</f>
        <v>0</v>
      </c>
      <c r="AJ13" s="166" t="n">
        <f aca="false">[12]Liq!$E$96</f>
        <v>0</v>
      </c>
    </row>
    <row r="14" customFormat="false" ht="12.75" hidden="false" customHeight="true" outlineLevel="0" collapsed="false">
      <c r="A14" s="49" t="s">
        <v>146</v>
      </c>
      <c r="D14" s="177" t="n">
        <f aca="false">+J220</f>
        <v>0</v>
      </c>
      <c r="E14" s="1"/>
      <c r="F14" s="178" t="s">
        <v>147</v>
      </c>
      <c r="G14" s="178"/>
      <c r="H14" s="178"/>
      <c r="I14" s="178"/>
      <c r="J14" s="134"/>
      <c r="K14" s="1"/>
      <c r="L14" s="1"/>
      <c r="M14" s="1"/>
      <c r="N14" s="167" t="n">
        <v>0</v>
      </c>
      <c r="O14" s="168"/>
      <c r="P14" s="167"/>
      <c r="Q14" s="1"/>
      <c r="R14" s="1"/>
      <c r="S14" s="165" t="n">
        <f aca="false">+S13+1</f>
        <v>37597</v>
      </c>
      <c r="T14" s="166" t="n">
        <f aca="false">'[13]LT-WFALLON'!$I$12</f>
        <v>0</v>
      </c>
      <c r="U14" s="166" t="n">
        <f aca="false">'[13]LT-WFALLON'!$I$48</f>
        <v>0</v>
      </c>
      <c r="V14" s="166" t="n">
        <f aca="false">'[13]LT-WFALLON'!$N$12+'[13]LT-WFALLON'!$N$48</f>
        <v>0</v>
      </c>
      <c r="W14" s="166" t="n">
        <f aca="false">'[13]LT-WFALLON'!$O$12+'[13]LT-WFALLON'!$O$48</f>
        <v>0</v>
      </c>
      <c r="X14" s="166" t="n">
        <f aca="false">'[13]LT-WFALLON'!$Q$12+'[13]LT-WFALLON'!$Q$48</f>
        <v>0</v>
      </c>
      <c r="Y14" s="166" t="n">
        <f aca="false">'[13]LT-WFALLON'!$F$12+'[13]LT-WFALLON'!$F$48</f>
        <v>0</v>
      </c>
      <c r="Z14" s="166" t="n">
        <f aca="false">'[13]LT-WFALLON'!$G$12+'[13]LT-WFALLON'!$G$48</f>
        <v>0</v>
      </c>
      <c r="AA14" s="166" t="n">
        <f aca="false">[14]Liq!$S$96</f>
        <v>0</v>
      </c>
      <c r="AB14" s="166" t="n">
        <f aca="false">[14]Prudency!$C$322</f>
        <v>0</v>
      </c>
      <c r="AC14" s="166" t="n">
        <f aca="false">[14]Prudency!$B$322</f>
        <v>0</v>
      </c>
      <c r="AD14" s="166" t="n">
        <f aca="false">[14]Liq!$D$96</f>
        <v>0</v>
      </c>
      <c r="AE14" s="166" t="n">
        <f aca="false">[14]Liq!$F$96</f>
        <v>0</v>
      </c>
      <c r="AF14" s="166" t="n">
        <f aca="false">'[14]Daily Change'!$C$1255</f>
        <v>0</v>
      </c>
      <c r="AG14" s="166" t="n">
        <f aca="false">'[14]Daily Change'!$D$1255</f>
        <v>0</v>
      </c>
      <c r="AH14" s="166" t="n">
        <f aca="false">'[14]Daily Change'!$C$1256</f>
        <v>0</v>
      </c>
      <c r="AI14" s="166" t="n">
        <f aca="false">'[14]Daily Change'!$D$1256</f>
        <v>0</v>
      </c>
      <c r="AJ14" s="166" t="n">
        <f aca="false">[14]Liq!$E$96</f>
        <v>0</v>
      </c>
    </row>
    <row r="15" customFormat="false" ht="12.75" hidden="false" customHeight="true" outlineLevel="0" collapsed="false">
      <c r="A15" s="1"/>
      <c r="D15" s="177"/>
      <c r="F15" s="150"/>
      <c r="G15" s="179" t="s">
        <v>148</v>
      </c>
      <c r="H15" s="180"/>
      <c r="I15" s="181"/>
      <c r="J15" s="176"/>
      <c r="K15" s="1"/>
      <c r="L15" s="1"/>
      <c r="M15" s="1"/>
      <c r="N15" s="167"/>
      <c r="O15" s="168"/>
      <c r="P15" s="167"/>
      <c r="Q15" s="1"/>
      <c r="R15" s="1"/>
      <c r="S15" s="165" t="n">
        <f aca="false">+S14+1</f>
        <v>37598</v>
      </c>
      <c r="T15" s="166" t="n">
        <f aca="false">'[15]LT-WFALLON'!$I$12</f>
        <v>0</v>
      </c>
      <c r="U15" s="166" t="n">
        <f aca="false">'[15]LT-WFALLON'!$I$48</f>
        <v>0</v>
      </c>
      <c r="V15" s="166" t="n">
        <f aca="false">'[15]LT-WFALLON'!$N$12+'[15]LT-WFALLON'!$N$48</f>
        <v>0</v>
      </c>
      <c r="W15" s="166" t="n">
        <f aca="false">'[15]LT-WFALLON'!$O$12+'[15]LT-WFALLON'!$O$48</f>
        <v>0</v>
      </c>
      <c r="X15" s="166" t="n">
        <f aca="false">'[15]LT-WFALLON'!$Q$12+'[15]LT-WFALLON'!$Q$48</f>
        <v>0</v>
      </c>
      <c r="Y15" s="166" t="n">
        <f aca="false">'[15]LT-WFALLON'!$F$12+'[15]LT-WFALLON'!$F$48</f>
        <v>0</v>
      </c>
      <c r="Z15" s="166" t="n">
        <f aca="false">'[15]LT-WFALLON'!$G$12+'[15]LT-WFALLON'!$G$48</f>
        <v>0</v>
      </c>
      <c r="AA15" s="166" t="n">
        <f aca="false">[16]Liq!$S$96</f>
        <v>0</v>
      </c>
      <c r="AB15" s="166" t="n">
        <f aca="false">[16]Prudency!$C$322</f>
        <v>0</v>
      </c>
      <c r="AC15" s="166" t="n">
        <f aca="false">[16]Prudency!$B$322</f>
        <v>0</v>
      </c>
      <c r="AD15" s="166" t="n">
        <f aca="false">[16]Liq!$D$96</f>
        <v>0</v>
      </c>
      <c r="AE15" s="166" t="n">
        <f aca="false">[16]Liq!$F$96</f>
        <v>0</v>
      </c>
      <c r="AF15" s="166" t="n">
        <f aca="false">'[16]Daily Change'!$C$1255</f>
        <v>0</v>
      </c>
      <c r="AG15" s="166" t="n">
        <f aca="false">'[16]Daily Change'!$D$1255</f>
        <v>0</v>
      </c>
      <c r="AH15" s="166" t="n">
        <f aca="false">'[16]Daily Change'!$C$1256</f>
        <v>0</v>
      </c>
      <c r="AI15" s="166" t="n">
        <f aca="false">'[16]Daily Change'!$D$1256</f>
        <v>0</v>
      </c>
      <c r="AJ15" s="166" t="n">
        <f aca="false">[16]Liq!$E$96</f>
        <v>0</v>
      </c>
    </row>
    <row r="16" customFormat="false" ht="12.75" hidden="false" customHeight="true" outlineLevel="0" collapsed="false">
      <c r="A16" s="155" t="s">
        <v>17</v>
      </c>
      <c r="D16" s="182" t="n">
        <f aca="false">SUM(D8:D15)</f>
        <v>0</v>
      </c>
      <c r="E16" s="1"/>
      <c r="F16" s="183" t="s">
        <v>149</v>
      </c>
      <c r="G16" s="184" t="s">
        <v>150</v>
      </c>
      <c r="H16" s="185" t="s">
        <v>151</v>
      </c>
      <c r="I16" s="186" t="s">
        <v>142</v>
      </c>
      <c r="J16" s="176"/>
      <c r="K16" s="1"/>
      <c r="L16" s="1"/>
      <c r="M16" s="1"/>
      <c r="N16" s="182" t="n">
        <v>0</v>
      </c>
      <c r="O16" s="182" t="n">
        <f aca="false">SUM(O8:O14)</f>
        <v>0</v>
      </c>
      <c r="P16" s="182"/>
      <c r="Q16" s="1"/>
      <c r="R16" s="1"/>
      <c r="S16" s="165" t="n">
        <f aca="false">+S15+1</f>
        <v>37599</v>
      </c>
      <c r="T16" s="166" t="n">
        <f aca="false">'[17]LT-WFALLON'!$I$12</f>
        <v>0</v>
      </c>
      <c r="U16" s="166" t="n">
        <f aca="false">'[17]LT-WFALLON'!$I$48</f>
        <v>0</v>
      </c>
      <c r="V16" s="166" t="n">
        <f aca="false">'[17]LT-WFALLON'!$N$12+'[17]LT-WFALLON'!$N$48</f>
        <v>0</v>
      </c>
      <c r="W16" s="166" t="n">
        <f aca="false">'[17]LT-WFALLON'!$O$12+'[17]LT-WFALLON'!$O$48</f>
        <v>0</v>
      </c>
      <c r="X16" s="166" t="n">
        <f aca="false">'[17]LT-WFALLON'!$Q$12+'[17]LT-WFALLON'!$Q$48</f>
        <v>0</v>
      </c>
      <c r="Y16" s="166" t="n">
        <f aca="false">'[17]LT-WFALLON'!$F$12+'[17]LT-WFALLON'!$F$48</f>
        <v>0</v>
      </c>
      <c r="Z16" s="166" t="n">
        <f aca="false">'[17]LT-WFALLON'!$G$12+'[17]LT-WFALLON'!$G$48</f>
        <v>0</v>
      </c>
      <c r="AA16" s="166" t="n">
        <f aca="false">[18]Liq!$S$96</f>
        <v>0</v>
      </c>
      <c r="AB16" s="166" t="n">
        <f aca="false">[18]Prudency!$C$322</f>
        <v>0</v>
      </c>
      <c r="AC16" s="166" t="n">
        <f aca="false">[18]Prudency!$B$322</f>
        <v>0</v>
      </c>
      <c r="AD16" s="166" t="n">
        <f aca="false">[18]Liq!$D$96</f>
        <v>0</v>
      </c>
      <c r="AE16" s="166" t="n">
        <f aca="false">[18]Liq!$F$96</f>
        <v>0</v>
      </c>
      <c r="AF16" s="166" t="n">
        <f aca="false">'[18]Daily Change'!$C$1255</f>
        <v>0</v>
      </c>
      <c r="AG16" s="166" t="n">
        <f aca="false">'[18]Daily Change'!$D$1255</f>
        <v>0</v>
      </c>
      <c r="AH16" s="166" t="n">
        <f aca="false">'[18]Daily Change'!$C$1256</f>
        <v>0</v>
      </c>
      <c r="AI16" s="166" t="n">
        <f aca="false">'[18]Daily Change'!$D$1256</f>
        <v>0</v>
      </c>
      <c r="AJ16" s="166" t="n">
        <f aca="false">[18]Liq!$E$96</f>
        <v>0</v>
      </c>
    </row>
    <row r="17" customFormat="false" ht="12.75" hidden="false" customHeight="true" outlineLevel="0" collapsed="false">
      <c r="A17" s="1"/>
      <c r="D17" s="1"/>
      <c r="E17" s="1"/>
      <c r="F17" s="187"/>
      <c r="G17" s="188"/>
      <c r="H17" s="189"/>
      <c r="I17" s="190"/>
      <c r="J17" s="176"/>
      <c r="K17" s="1"/>
      <c r="L17" s="1"/>
      <c r="M17" s="1"/>
      <c r="N17" s="1"/>
      <c r="P17" s="1"/>
      <c r="Q17" s="1"/>
      <c r="R17" s="1"/>
      <c r="S17" s="165" t="n">
        <f aca="false">+S16+1</f>
        <v>37600</v>
      </c>
      <c r="T17" s="166" t="n">
        <f aca="false">'[19]LT-WFALLON'!$I$12</f>
        <v>0</v>
      </c>
      <c r="U17" s="166" t="n">
        <f aca="false">'[19]LT-WFALLON'!$I$48</f>
        <v>0</v>
      </c>
      <c r="V17" s="166" t="n">
        <f aca="false">'[19]LT-WFALLON'!$N$12+'[19]LT-WFALLON'!$N$48</f>
        <v>0</v>
      </c>
      <c r="W17" s="166" t="n">
        <f aca="false">'[19]LT-WFALLON'!$O$12+'[19]LT-WFALLON'!$O$48</f>
        <v>0</v>
      </c>
      <c r="X17" s="166" t="n">
        <f aca="false">'[19]LT-WFALLON'!$Q$12+'[19]LT-WFALLON'!$Q$48</f>
        <v>0</v>
      </c>
      <c r="Y17" s="166" t="n">
        <f aca="false">'[19]LT-WFALLON'!$F$12+'[19]LT-WFALLON'!$F$48</f>
        <v>0</v>
      </c>
      <c r="Z17" s="166" t="n">
        <f aca="false">'[19]LT-WFALLON'!$G$12+'[19]LT-WFALLON'!$G$48</f>
        <v>0</v>
      </c>
      <c r="AA17" s="166" t="n">
        <f aca="false">[20]Liq!$S$96</f>
        <v>0</v>
      </c>
      <c r="AB17" s="166" t="n">
        <f aca="false">[20]Prudency!$C$322</f>
        <v>0</v>
      </c>
      <c r="AC17" s="166" t="n">
        <f aca="false">[20]Prudency!$B$322</f>
        <v>0</v>
      </c>
      <c r="AD17" s="166" t="n">
        <f aca="false">[20]Liq!$D$96</f>
        <v>0</v>
      </c>
      <c r="AE17" s="166" t="n">
        <f aca="false">[20]Liq!$F$96</f>
        <v>0</v>
      </c>
      <c r="AF17" s="166" t="n">
        <f aca="false">'[20]Daily Change'!$C$1255</f>
        <v>0</v>
      </c>
      <c r="AG17" s="166" t="n">
        <f aca="false">'[20]Daily Change'!$D$1255</f>
        <v>0</v>
      </c>
      <c r="AH17" s="166" t="n">
        <f aca="false">'[20]Daily Change'!$C$1256</f>
        <v>0</v>
      </c>
      <c r="AI17" s="166" t="n">
        <f aca="false">'[20]Daily Change'!$D$1256</f>
        <v>0</v>
      </c>
      <c r="AJ17" s="166" t="n">
        <f aca="false">[20]Liq!$E$96</f>
        <v>0</v>
      </c>
    </row>
    <row r="18" customFormat="false" ht="12.75" hidden="false" customHeight="true" outlineLevel="0" collapsed="false">
      <c r="A18" s="148" t="s">
        <v>152</v>
      </c>
      <c r="D18" s="136"/>
      <c r="E18" s="1"/>
      <c r="F18" s="191" t="s">
        <v>153</v>
      </c>
      <c r="G18" s="192" t="n">
        <v>1</v>
      </c>
      <c r="H18" s="161" t="n">
        <f aca="false">VLOOKUP($B$5,$S$8:$AG$38,6,0)</f>
        <v>0</v>
      </c>
      <c r="I18" s="193" t="n">
        <f aca="false">H18*G18</f>
        <v>0</v>
      </c>
      <c r="J18" s="176"/>
      <c r="K18" s="1"/>
      <c r="L18" s="1"/>
      <c r="M18" s="1"/>
      <c r="Q18" s="1"/>
      <c r="R18" s="1"/>
      <c r="S18" s="165" t="n">
        <f aca="false">+S17+1</f>
        <v>37601</v>
      </c>
      <c r="T18" s="166" t="n">
        <f aca="false">'[21]LT-WFALLON'!$I$12</f>
        <v>0</v>
      </c>
      <c r="U18" s="166" t="n">
        <f aca="false">'[21]LT-WFALLON'!$I$48</f>
        <v>0</v>
      </c>
      <c r="V18" s="166" t="n">
        <f aca="false">'[21]LT-WFALLON'!$N$12+'[21]LT-WFALLON'!$N$48</f>
        <v>0</v>
      </c>
      <c r="W18" s="166" t="n">
        <f aca="false">'[21]LT-WFALLON'!$O$12+'[21]LT-WFALLON'!$O$48</f>
        <v>0</v>
      </c>
      <c r="X18" s="166" t="n">
        <f aca="false">'[21]LT-WFALLON'!$Q$12+'[21]LT-WFALLON'!$Q$48</f>
        <v>0</v>
      </c>
      <c r="Y18" s="166" t="n">
        <f aca="false">'[21]LT-WFALLON'!$F$12+'[21]LT-WFALLON'!$F$48</f>
        <v>0</v>
      </c>
      <c r="Z18" s="166" t="n">
        <f aca="false">'[21]LT-WFALLON'!$G$12+'[21]LT-WFALLON'!$G$48</f>
        <v>0</v>
      </c>
      <c r="AA18" s="166" t="n">
        <f aca="false">[22]Liq!$S$96</f>
        <v>0</v>
      </c>
      <c r="AB18" s="166" t="n">
        <f aca="false">[22]Prudency!$C$322</f>
        <v>0</v>
      </c>
      <c r="AC18" s="166" t="n">
        <f aca="false">[22]Prudency!$B$322</f>
        <v>0</v>
      </c>
      <c r="AD18" s="166" t="n">
        <f aca="false">[22]Liq!$D$96</f>
        <v>0</v>
      </c>
      <c r="AE18" s="166" t="n">
        <f aca="false">[22]Liq!$F$96</f>
        <v>0</v>
      </c>
      <c r="AF18" s="166" t="n">
        <f aca="false">'[22]Daily Change'!$C$1255</f>
        <v>0</v>
      </c>
      <c r="AG18" s="166" t="n">
        <f aca="false">'[22]Daily Change'!$D$1255</f>
        <v>0</v>
      </c>
      <c r="AH18" s="166" t="n">
        <f aca="false">'[22]Daily Change'!$C$1256</f>
        <v>0</v>
      </c>
      <c r="AI18" s="166" t="n">
        <f aca="false">'[22]Daily Change'!$D$1256</f>
        <v>0</v>
      </c>
      <c r="AJ18" s="166" t="n">
        <f aca="false">[22]Liq!$E$96</f>
        <v>0</v>
      </c>
    </row>
    <row r="19" customFormat="false" ht="12.75" hidden="false" customHeight="true" outlineLevel="0" collapsed="false">
      <c r="A19" s="1" t="s">
        <v>154</v>
      </c>
      <c r="D19" s="161" t="n">
        <f aca="false">VLOOKUP($B$5,$S$8:$AG$38,11,0)</f>
        <v>0</v>
      </c>
      <c r="E19" s="1"/>
      <c r="F19" s="194" t="s">
        <v>155</v>
      </c>
      <c r="G19" s="195" t="n">
        <v>8.57</v>
      </c>
      <c r="H19" s="196"/>
      <c r="I19" s="197" t="n">
        <f aca="false">H18*G19</f>
        <v>0</v>
      </c>
      <c r="J19" s="176"/>
      <c r="K19" s="1"/>
      <c r="L19" s="1"/>
      <c r="M19" s="1"/>
      <c r="N19" s="198" t="n">
        <v>0</v>
      </c>
      <c r="O19" s="199" t="n">
        <f aca="false">D24-P24</f>
        <v>0</v>
      </c>
      <c r="P19" s="164"/>
      <c r="Q19" s="1"/>
      <c r="R19" s="1"/>
      <c r="S19" s="165" t="n">
        <f aca="false">+S18+1</f>
        <v>37602</v>
      </c>
      <c r="T19" s="166" t="n">
        <f aca="false">'[23]LT-WFALLON'!$I$12</f>
        <v>0</v>
      </c>
      <c r="U19" s="166" t="n">
        <f aca="false">'[23]LT-WFALLON'!$I$48</f>
        <v>0</v>
      </c>
      <c r="V19" s="166" t="n">
        <f aca="false">'[23]LT-WFALLON'!$N$12+'[23]LT-WFALLON'!$N$48</f>
        <v>0</v>
      </c>
      <c r="W19" s="166" t="n">
        <f aca="false">'[23]LT-WFALLON'!$O$12+'[23]LT-WFALLON'!$O$48</f>
        <v>0</v>
      </c>
      <c r="X19" s="166" t="n">
        <f aca="false">'[23]LT-WFALLON'!$Q$12+'[23]LT-WFALLON'!$Q$48</f>
        <v>0</v>
      </c>
      <c r="Y19" s="166" t="n">
        <f aca="false">'[23]LT-WFALLON'!$F$12+'[23]LT-WFALLON'!$F$48</f>
        <v>0</v>
      </c>
      <c r="Z19" s="166" t="n">
        <f aca="false">'[23]LT-WFALLON'!$G$12+'[23]LT-WFALLON'!$G$48</f>
        <v>0</v>
      </c>
      <c r="AA19" s="166" t="n">
        <f aca="false">[24]Liq!$S$96</f>
        <v>0</v>
      </c>
      <c r="AB19" s="166" t="n">
        <f aca="false">[24]Prudency!$C$322</f>
        <v>0</v>
      </c>
      <c r="AC19" s="166" t="n">
        <f aca="false">[24]Prudency!$B$322</f>
        <v>0</v>
      </c>
      <c r="AD19" s="166" t="n">
        <f aca="false">[24]Liq!$D$96</f>
        <v>0</v>
      </c>
      <c r="AE19" s="166" t="n">
        <f aca="false">[24]Liq!$F$96</f>
        <v>0</v>
      </c>
      <c r="AF19" s="166" t="n">
        <f aca="false">'[24]Daily Change'!$C$1255</f>
        <v>0</v>
      </c>
      <c r="AG19" s="166" t="n">
        <f aca="false">'[24]Daily Change'!$D$1255</f>
        <v>0</v>
      </c>
      <c r="AH19" s="166" t="n">
        <f aca="false">'[24]Daily Change'!$C$1256</f>
        <v>0</v>
      </c>
      <c r="AI19" s="166" t="n">
        <f aca="false">'[24]Daily Change'!$D$1256</f>
        <v>0</v>
      </c>
      <c r="AJ19" s="166" t="n">
        <f aca="false">[24]Liq!$E$96</f>
        <v>0</v>
      </c>
    </row>
    <row r="20" customFormat="false" ht="12.75" hidden="false" customHeight="true" outlineLevel="0" collapsed="false">
      <c r="A20" s="49" t="s">
        <v>156</v>
      </c>
      <c r="D20" s="177" t="n">
        <v>0</v>
      </c>
      <c r="E20" s="1"/>
      <c r="F20" s="194"/>
      <c r="G20" s="200"/>
      <c r="H20" s="196"/>
      <c r="I20" s="197"/>
      <c r="J20" s="176"/>
      <c r="K20" s="1"/>
      <c r="L20" s="1"/>
      <c r="M20" s="1"/>
      <c r="N20" s="167" t="n">
        <v>0</v>
      </c>
      <c r="O20" s="167"/>
      <c r="P20" s="201"/>
      <c r="Q20" s="1"/>
      <c r="R20" s="1"/>
      <c r="S20" s="165" t="n">
        <f aca="false">+S19+1</f>
        <v>37603</v>
      </c>
      <c r="T20" s="166" t="n">
        <f aca="false">'[25]LT-WFALLON'!$I$12</f>
        <v>0</v>
      </c>
      <c r="U20" s="166" t="n">
        <f aca="false">'[25]LT-WFALLON'!$I$48</f>
        <v>0</v>
      </c>
      <c r="V20" s="166" t="n">
        <f aca="false">'[25]LT-WFALLON'!$N$12+'[25]LT-WFALLON'!$N$48</f>
        <v>0</v>
      </c>
      <c r="W20" s="166" t="n">
        <f aca="false">'[25]LT-WFALLON'!$O$12+'[25]LT-WFALLON'!$O$48</f>
        <v>0</v>
      </c>
      <c r="X20" s="166" t="n">
        <f aca="false">'[25]LT-WFALLON'!$Q$12+'[25]LT-WFALLON'!$Q$48</f>
        <v>0</v>
      </c>
      <c r="Y20" s="166" t="n">
        <f aca="false">'[25]LT-WFALLON'!$F$12+'[25]LT-WFALLON'!$F$48</f>
        <v>0</v>
      </c>
      <c r="Z20" s="166" t="n">
        <f aca="false">'[25]LT-WFALLON'!$G$12+'[25]LT-WFALLON'!$G$48</f>
        <v>0</v>
      </c>
      <c r="AA20" s="166" t="n">
        <f aca="false">[26]Liq!$S$96</f>
        <v>0</v>
      </c>
      <c r="AB20" s="166" t="n">
        <f aca="false">[26]Prudency!$C$322</f>
        <v>0</v>
      </c>
      <c r="AC20" s="166" t="n">
        <f aca="false">[26]Prudency!$B$322</f>
        <v>0</v>
      </c>
      <c r="AD20" s="166" t="n">
        <f aca="false">[26]Liq!$D$96</f>
        <v>0</v>
      </c>
      <c r="AE20" s="166" t="n">
        <f aca="false">[26]Liq!$F$96</f>
        <v>0</v>
      </c>
      <c r="AF20" s="166" t="n">
        <f aca="false">'[26]Daily Change'!$C$1255</f>
        <v>0</v>
      </c>
      <c r="AG20" s="166" t="n">
        <f aca="false">'[26]Daily Change'!$D$1255</f>
        <v>0</v>
      </c>
      <c r="AH20" s="166" t="n">
        <f aca="false">'[26]Daily Change'!$C$1256</f>
        <v>0</v>
      </c>
      <c r="AI20" s="166" t="n">
        <f aca="false">'[26]Daily Change'!$D$1256</f>
        <v>0</v>
      </c>
      <c r="AJ20" s="166" t="n">
        <f aca="false">[26]Liq!$E$96</f>
        <v>0</v>
      </c>
    </row>
    <row r="21" customFormat="false" ht="12.75" hidden="false" customHeight="true" outlineLevel="0" collapsed="false">
      <c r="A21" s="1"/>
      <c r="D21" s="202"/>
      <c r="E21" s="1"/>
      <c r="F21" s="191" t="s">
        <v>157</v>
      </c>
      <c r="G21" s="203"/>
      <c r="H21" s="161" t="n">
        <f aca="false">VLOOKUP($B$5,$S$8:$AG$38,4,0)</f>
        <v>0</v>
      </c>
      <c r="I21" s="193" t="n">
        <f aca="false">H21</f>
        <v>0</v>
      </c>
      <c r="J21" s="176"/>
      <c r="K21" s="1"/>
      <c r="L21" s="1"/>
      <c r="M21" s="1"/>
      <c r="N21" s="167"/>
      <c r="O21" s="167"/>
      <c r="P21" s="201"/>
      <c r="Q21" s="1"/>
      <c r="R21" s="1"/>
      <c r="S21" s="165" t="n">
        <f aca="false">+S20+1</f>
        <v>37604</v>
      </c>
      <c r="T21" s="166" t="n">
        <f aca="false">'[27]LT-WFALLON'!$I$12</f>
        <v>0</v>
      </c>
      <c r="U21" s="166" t="n">
        <f aca="false">'[27]LT-WFALLON'!$I$48</f>
        <v>0</v>
      </c>
      <c r="V21" s="166" t="n">
        <f aca="false">'[27]LT-WFALLON'!$N$12+'[27]LT-WFALLON'!$N$48</f>
        <v>0</v>
      </c>
      <c r="W21" s="166" t="n">
        <f aca="false">'[27]LT-WFALLON'!$O$12+'[27]LT-WFALLON'!$O$48</f>
        <v>0</v>
      </c>
      <c r="X21" s="166" t="n">
        <f aca="false">'[27]LT-WFALLON'!$Q$12+'[27]LT-WFALLON'!$Q$48</f>
        <v>0</v>
      </c>
      <c r="Y21" s="166" t="n">
        <f aca="false">'[27]LT-WFALLON'!$F$12+'[27]LT-WFALLON'!$F$48</f>
        <v>0</v>
      </c>
      <c r="Z21" s="166" t="n">
        <f aca="false">'[27]LT-WFALLON'!$G$12+'[27]LT-WFALLON'!$G$48</f>
        <v>0</v>
      </c>
      <c r="AA21" s="166" t="n">
        <f aca="false">[28]Liq!$S$96</f>
        <v>0</v>
      </c>
      <c r="AB21" s="166" t="n">
        <f aca="false">[28]Prudency!$C$322</f>
        <v>0</v>
      </c>
      <c r="AC21" s="166" t="n">
        <f aca="false">[28]Prudency!$B$322</f>
        <v>0</v>
      </c>
      <c r="AD21" s="166" t="n">
        <f aca="false">[28]Liq!$D$96</f>
        <v>0</v>
      </c>
      <c r="AE21" s="166" t="n">
        <f aca="false">[28]Liq!$F$96</f>
        <v>0</v>
      </c>
      <c r="AF21" s="166" t="n">
        <f aca="false">'[28]Daily Change'!$C$1255</f>
        <v>0</v>
      </c>
      <c r="AG21" s="166" t="n">
        <f aca="false">'[28]Daily Change'!$D$1255</f>
        <v>0</v>
      </c>
      <c r="AH21" s="166" t="n">
        <f aca="false">'[28]Daily Change'!$C$1256</f>
        <v>0</v>
      </c>
      <c r="AI21" s="166" t="n">
        <f aca="false">'[28]Daily Change'!$D$1256</f>
        <v>0</v>
      </c>
      <c r="AJ21" s="166" t="n">
        <f aca="false">[28]Liq!$E$96</f>
        <v>0</v>
      </c>
    </row>
    <row r="22" customFormat="false" ht="12.75" hidden="false" customHeight="true" outlineLevel="0" collapsed="false">
      <c r="D22" s="177"/>
      <c r="E22" s="1"/>
      <c r="F22" s="191" t="s">
        <v>158</v>
      </c>
      <c r="G22" s="203"/>
      <c r="H22" s="161" t="n">
        <f aca="false">VLOOKUP($B$5,$S$8:$AG$38,5,0)</f>
        <v>0</v>
      </c>
      <c r="I22" s="193" t="n">
        <f aca="false">H22</f>
        <v>0</v>
      </c>
      <c r="J22" s="176"/>
      <c r="K22" s="1"/>
      <c r="L22" s="1"/>
      <c r="M22" s="4"/>
      <c r="N22" s="167"/>
      <c r="O22" s="167"/>
      <c r="P22" s="201"/>
      <c r="Q22" s="1"/>
      <c r="R22" s="1"/>
      <c r="S22" s="165" t="n">
        <f aca="false">+S21+1</f>
        <v>37605</v>
      </c>
      <c r="T22" s="166" t="n">
        <f aca="false">'[29]LT-WFALLON'!$I$12</f>
        <v>0</v>
      </c>
      <c r="U22" s="166" t="n">
        <f aca="false">'[29]LT-WFALLON'!$I$48</f>
        <v>0</v>
      </c>
      <c r="V22" s="166" t="n">
        <f aca="false">'[29]LT-WFALLON'!$N$12+'[29]LT-WFALLON'!$N$48</f>
        <v>0</v>
      </c>
      <c r="W22" s="166" t="n">
        <f aca="false">'[29]LT-WFALLON'!$O$12+'[29]LT-WFALLON'!$O$48</f>
        <v>0</v>
      </c>
      <c r="X22" s="166" t="n">
        <f aca="false">'[29]LT-WFALLON'!$Q$12+'[29]LT-WFALLON'!$Q$48</f>
        <v>0</v>
      </c>
      <c r="Y22" s="166" t="n">
        <f aca="false">'[29]LT-WFALLON'!$F$12+'[29]LT-WFALLON'!$F$48</f>
        <v>0</v>
      </c>
      <c r="Z22" s="166" t="n">
        <f aca="false">'[29]LT-WFALLON'!$G$12+'[29]LT-WFALLON'!$G$48</f>
        <v>0</v>
      </c>
      <c r="AA22" s="166" t="n">
        <f aca="false">[30]Liq!$S$96</f>
        <v>0</v>
      </c>
      <c r="AB22" s="166" t="n">
        <f aca="false">[30]Prudency!$C$322</f>
        <v>0</v>
      </c>
      <c r="AC22" s="166" t="n">
        <f aca="false">[30]Prudency!$B$322</f>
        <v>0</v>
      </c>
      <c r="AD22" s="166" t="n">
        <f aca="false">[30]Liq!$D$96</f>
        <v>0</v>
      </c>
      <c r="AE22" s="166" t="n">
        <f aca="false">[30]Liq!$F$96</f>
        <v>0</v>
      </c>
      <c r="AF22" s="166" t="n">
        <f aca="false">'[30]Daily Change'!$C$1255</f>
        <v>0</v>
      </c>
      <c r="AG22" s="166" t="n">
        <f aca="false">'[30]Daily Change'!$D$1255</f>
        <v>0</v>
      </c>
      <c r="AH22" s="166" t="n">
        <f aca="false">'[30]Daily Change'!$C$1256</f>
        <v>0</v>
      </c>
      <c r="AI22" s="166" t="n">
        <f aca="false">'[30]Daily Change'!$D$1256</f>
        <v>0</v>
      </c>
      <c r="AJ22" s="166" t="n">
        <f aca="false">[30]Liq!$E$96</f>
        <v>0</v>
      </c>
    </row>
    <row r="23" customFormat="false" ht="12.75" hidden="false" customHeight="true" outlineLevel="0" collapsed="false">
      <c r="D23" s="204"/>
      <c r="E23" s="1"/>
      <c r="F23" s="205" t="s">
        <v>159</v>
      </c>
      <c r="G23" s="206"/>
      <c r="H23" s="207"/>
      <c r="I23" s="208" t="n">
        <f aca="false">SUM(I21:I22)</f>
        <v>0</v>
      </c>
      <c r="J23" s="176"/>
      <c r="K23" s="1"/>
      <c r="L23" s="1"/>
      <c r="M23" s="4"/>
      <c r="N23" s="167"/>
      <c r="O23" s="167"/>
      <c r="P23" s="201"/>
      <c r="Q23" s="1"/>
      <c r="R23" s="1"/>
      <c r="S23" s="165" t="n">
        <f aca="false">+S22+1</f>
        <v>37606</v>
      </c>
      <c r="T23" s="166" t="n">
        <f aca="false">'[31]LT-WFALLON'!$I$12</f>
        <v>0</v>
      </c>
      <c r="U23" s="166" t="n">
        <f aca="false">'[31]LT-WFALLON'!$I$48</f>
        <v>0</v>
      </c>
      <c r="V23" s="166" t="n">
        <f aca="false">'[31]LT-WFALLON'!$N$12+'[31]LT-WFALLON'!$N$48</f>
        <v>0</v>
      </c>
      <c r="W23" s="166" t="n">
        <f aca="false">'[31]LT-WFALLON'!$O$12+'[31]LT-WFALLON'!$O$48</f>
        <v>0</v>
      </c>
      <c r="X23" s="166" t="n">
        <f aca="false">'[31]LT-WFALLON'!$Q$12+'[31]LT-WFALLON'!$Q$48</f>
        <v>0</v>
      </c>
      <c r="Y23" s="166" t="n">
        <f aca="false">'[31]LT-WFALLON'!$F$12+'[31]LT-WFALLON'!$F$48</f>
        <v>0</v>
      </c>
      <c r="Z23" s="166" t="n">
        <f aca="false">'[31]LT-WFALLON'!$G$12+'[31]LT-WFALLON'!$G$48</f>
        <v>0</v>
      </c>
      <c r="AA23" s="166" t="n">
        <f aca="false">[32]Liq!$S$96</f>
        <v>0</v>
      </c>
      <c r="AB23" s="166" t="n">
        <f aca="false">[32]Prudency!$C$322</f>
        <v>0</v>
      </c>
      <c r="AC23" s="166" t="n">
        <f aca="false">[32]Prudency!$B$322</f>
        <v>0</v>
      </c>
      <c r="AD23" s="166" t="n">
        <f aca="false">[32]Liq!$D$96</f>
        <v>0</v>
      </c>
      <c r="AE23" s="166" t="n">
        <f aca="false">[32]Liq!$F$96</f>
        <v>0</v>
      </c>
      <c r="AF23" s="166" t="n">
        <f aca="false">'[32]Daily Change'!$C$1255</f>
        <v>0</v>
      </c>
      <c r="AG23" s="166" t="n">
        <f aca="false">'[32]Daily Change'!$D$1255</f>
        <v>0</v>
      </c>
      <c r="AH23" s="166" t="n">
        <f aca="false">'[32]Daily Change'!$C$1256</f>
        <v>0</v>
      </c>
      <c r="AI23" s="166" t="n">
        <f aca="false">'[32]Daily Change'!$D$1256</f>
        <v>0</v>
      </c>
      <c r="AJ23" s="166" t="n">
        <f aca="false">[32]Liq!$E$96</f>
        <v>0</v>
      </c>
    </row>
    <row r="24" customFormat="false" ht="12.75" hidden="false" customHeight="true" outlineLevel="0" collapsed="false">
      <c r="A24" s="155" t="s">
        <v>160</v>
      </c>
      <c r="D24" s="209" t="n">
        <f aca="false">SUM(D19:D22)</f>
        <v>0</v>
      </c>
      <c r="E24" s="1"/>
      <c r="F24" s="210" t="s">
        <v>161</v>
      </c>
      <c r="G24" s="211"/>
      <c r="H24" s="212"/>
      <c r="I24" s="190"/>
      <c r="J24" s="1"/>
      <c r="K24" s="1"/>
      <c r="L24" s="1"/>
      <c r="M24" s="1"/>
      <c r="N24" s="209" t="n">
        <v>0</v>
      </c>
      <c r="O24" s="209" t="n">
        <f aca="false">SUM(O19:O22)</f>
        <v>0</v>
      </c>
      <c r="P24" s="209"/>
      <c r="Q24" s="1"/>
      <c r="R24" s="1"/>
      <c r="S24" s="165" t="n">
        <f aca="false">+S23+1</f>
        <v>37607</v>
      </c>
      <c r="T24" s="166" t="n">
        <f aca="false">'[33]LT-WFALLON'!$I$12</f>
        <v>0</v>
      </c>
      <c r="U24" s="166" t="n">
        <f aca="false">'[33]LT-WFALLON'!$I$48</f>
        <v>0</v>
      </c>
      <c r="V24" s="166" t="n">
        <f aca="false">'[33]LT-WFALLON'!$N$12+'[33]LT-WFALLON'!$N$48</f>
        <v>0</v>
      </c>
      <c r="W24" s="166" t="n">
        <f aca="false">'[33]LT-WFALLON'!$O$12+'[33]LT-WFALLON'!$O$48</f>
        <v>0</v>
      </c>
      <c r="X24" s="166" t="n">
        <f aca="false">'[33]LT-WFALLON'!$Q$12+'[33]LT-WFALLON'!$Q$48</f>
        <v>0</v>
      </c>
      <c r="Y24" s="166" t="n">
        <f aca="false">'[33]LT-WFALLON'!$F$12+'[33]LT-WFALLON'!$F$48</f>
        <v>0</v>
      </c>
      <c r="Z24" s="166" t="n">
        <f aca="false">'[33]LT-WFALLON'!$G$12+'[33]LT-WFALLON'!$G$48</f>
        <v>0</v>
      </c>
      <c r="AA24" s="166" t="n">
        <f aca="false">[34]Liq!$S$96</f>
        <v>0</v>
      </c>
      <c r="AB24" s="166" t="n">
        <f aca="false">[34]Prudency!$C$322</f>
        <v>0</v>
      </c>
      <c r="AC24" s="166" t="n">
        <f aca="false">[34]Prudency!$B$322</f>
        <v>0</v>
      </c>
      <c r="AD24" s="166" t="n">
        <f aca="false">[34]Liq!$D$96</f>
        <v>0</v>
      </c>
      <c r="AE24" s="166" t="n">
        <f aca="false">[34]Liq!$F$96</f>
        <v>0</v>
      </c>
      <c r="AF24" s="166" t="n">
        <f aca="false">'[34]Daily Change'!$C$1255</f>
        <v>0</v>
      </c>
      <c r="AG24" s="166" t="n">
        <f aca="false">'[34]Daily Change'!$D$1255</f>
        <v>0</v>
      </c>
      <c r="AH24" s="166" t="n">
        <f aca="false">'[34]Daily Change'!$C$1256</f>
        <v>0</v>
      </c>
      <c r="AI24" s="166" t="n">
        <f aca="false">'[34]Daily Change'!$D$1256</f>
        <v>0</v>
      </c>
      <c r="AJ24" s="166" t="n">
        <f aca="false">[34]Liq!$E$96</f>
        <v>0</v>
      </c>
    </row>
    <row r="25" customFormat="false" ht="12.75" hidden="false" customHeight="true" outlineLevel="0" collapsed="false">
      <c r="A25" s="1"/>
      <c r="D25" s="70"/>
      <c r="E25" s="1"/>
      <c r="F25" s="194" t="s">
        <v>157</v>
      </c>
      <c r="G25" s="9"/>
      <c r="H25" s="9"/>
      <c r="I25" s="193" t="n">
        <v>0</v>
      </c>
      <c r="J25" s="1"/>
      <c r="K25" s="1"/>
      <c r="L25" s="1"/>
      <c r="M25" s="1"/>
      <c r="N25" s="213"/>
      <c r="O25" s="213"/>
      <c r="P25" s="213"/>
      <c r="Q25" s="1"/>
      <c r="R25" s="1"/>
      <c r="S25" s="165" t="n">
        <f aca="false">+S24+1</f>
        <v>37608</v>
      </c>
      <c r="T25" s="166" t="n">
        <f aca="false">'[35]LT-WFALLON'!$I$12</f>
        <v>0</v>
      </c>
      <c r="U25" s="166" t="n">
        <f aca="false">'[35]LT-WFALLON'!$I$48</f>
        <v>0</v>
      </c>
      <c r="V25" s="166" t="n">
        <f aca="false">'[35]LT-WFALLON'!$N$12+'[35]LT-WFALLON'!$N$48</f>
        <v>0</v>
      </c>
      <c r="W25" s="166" t="n">
        <f aca="false">'[35]LT-WFALLON'!$O$12+'[35]LT-WFALLON'!$O$48</f>
        <v>0</v>
      </c>
      <c r="X25" s="166" t="n">
        <f aca="false">'[35]LT-WFALLON'!$Q$12+'[35]LT-WFALLON'!$Q$48</f>
        <v>0</v>
      </c>
      <c r="Y25" s="166" t="n">
        <f aca="false">'[35]LT-WFALLON'!$F$12+'[35]LT-WFALLON'!$F$48</f>
        <v>0</v>
      </c>
      <c r="Z25" s="166" t="n">
        <f aca="false">'[35]LT-WFALLON'!$G$12+'[35]LT-WFALLON'!$G$48</f>
        <v>0</v>
      </c>
      <c r="AA25" s="166" t="n">
        <f aca="false">[36]Liq!$S$96</f>
        <v>0</v>
      </c>
      <c r="AB25" s="166" t="n">
        <f aca="false">[36]Prudency!$C$322</f>
        <v>0</v>
      </c>
      <c r="AC25" s="166" t="n">
        <f aca="false">[36]Prudency!$B$322</f>
        <v>0</v>
      </c>
      <c r="AD25" s="166" t="n">
        <f aca="false">[36]Liq!$D$96</f>
        <v>0</v>
      </c>
      <c r="AE25" s="166" t="n">
        <f aca="false">[36]Liq!$F$96</f>
        <v>0</v>
      </c>
      <c r="AF25" s="166" t="n">
        <f aca="false">'[36]Daily Change'!$C$1255</f>
        <v>0</v>
      </c>
      <c r="AG25" s="166" t="n">
        <f aca="false">'[36]Daily Change'!$D$1255</f>
        <v>0</v>
      </c>
      <c r="AH25" s="166" t="n">
        <f aca="false">'[36]Daily Change'!$C$1256</f>
        <v>0</v>
      </c>
      <c r="AI25" s="166" t="n">
        <f aca="false">'[36]Daily Change'!$D$1256</f>
        <v>0</v>
      </c>
      <c r="AJ25" s="166" t="n">
        <f aca="false">[36]Liq!$E$96</f>
        <v>0</v>
      </c>
      <c r="AK25" s="70"/>
    </row>
    <row r="26" customFormat="false" ht="12.75" hidden="false" customHeight="true" outlineLevel="0" collapsed="false">
      <c r="E26" s="1"/>
      <c r="F26" s="194" t="s">
        <v>158</v>
      </c>
      <c r="G26" s="9"/>
      <c r="H26" s="9"/>
      <c r="I26" s="193" t="n">
        <v>0</v>
      </c>
      <c r="J26" s="1"/>
      <c r="K26" s="1"/>
      <c r="L26" s="1"/>
      <c r="M26" s="1"/>
      <c r="Q26" s="1"/>
      <c r="R26" s="9"/>
      <c r="S26" s="165" t="n">
        <f aca="false">+S25+1</f>
        <v>37609</v>
      </c>
      <c r="T26" s="166" t="n">
        <f aca="false">'[37]LT-WFALLON'!$I$12</f>
        <v>0</v>
      </c>
      <c r="U26" s="166" t="n">
        <f aca="false">'[37]LT-WFALLON'!$I$48</f>
        <v>0</v>
      </c>
      <c r="V26" s="166" t="n">
        <f aca="false">'[37]LT-WFALLON'!$N$12+'[37]LT-WFALLON'!$N$48</f>
        <v>0</v>
      </c>
      <c r="W26" s="166" t="n">
        <f aca="false">'[37]LT-WFALLON'!$O$12+'[37]LT-WFALLON'!$O$48</f>
        <v>0</v>
      </c>
      <c r="X26" s="166" t="n">
        <f aca="false">'[37]LT-WFALLON'!$Q$12+'[37]LT-WFALLON'!$Q$48</f>
        <v>0</v>
      </c>
      <c r="Y26" s="166" t="n">
        <f aca="false">'[37]LT-WFALLON'!$F$12+'[37]LT-WFALLON'!$F$48</f>
        <v>0</v>
      </c>
      <c r="Z26" s="166" t="n">
        <f aca="false">'[37]LT-WFALLON'!$G$12+'[37]LT-WFALLON'!$G$48</f>
        <v>0</v>
      </c>
      <c r="AA26" s="166" t="n">
        <f aca="false">[38]Liq!$S$96</f>
        <v>0</v>
      </c>
      <c r="AB26" s="166" t="n">
        <f aca="false">[38]Prudency!$C$322</f>
        <v>0</v>
      </c>
      <c r="AC26" s="166" t="n">
        <f aca="false">[38]Prudency!$B$322</f>
        <v>0</v>
      </c>
      <c r="AD26" s="166" t="n">
        <f aca="false">[38]Liq!$D$96</f>
        <v>0</v>
      </c>
      <c r="AE26" s="166" t="n">
        <f aca="false">[38]Liq!$F$96</f>
        <v>0</v>
      </c>
      <c r="AF26" s="166" t="n">
        <f aca="false">'[38]Daily Change'!$C$1255</f>
        <v>0</v>
      </c>
      <c r="AG26" s="166" t="n">
        <f aca="false">'[38]Daily Change'!$D$1255</f>
        <v>0</v>
      </c>
      <c r="AH26" s="166" t="n">
        <f aca="false">'[38]Daily Change'!$C$1256</f>
        <v>0</v>
      </c>
      <c r="AI26" s="166" t="n">
        <f aca="false">'[38]Daily Change'!$D$1256</f>
        <v>0</v>
      </c>
      <c r="AJ26" s="166" t="n">
        <f aca="false">[38]Liq!$E$96</f>
        <v>0</v>
      </c>
      <c r="AK26" s="70"/>
    </row>
    <row r="27" customFormat="false" ht="12.75" hidden="false" customHeight="true" outlineLevel="0" collapsed="false">
      <c r="A27" s="148" t="s">
        <v>162</v>
      </c>
      <c r="D27" s="70"/>
      <c r="E27" s="1"/>
      <c r="F27" s="214" t="s">
        <v>159</v>
      </c>
      <c r="G27" s="9"/>
      <c r="H27" s="9"/>
      <c r="I27" s="193" t="n">
        <v>0</v>
      </c>
      <c r="J27" s="1"/>
      <c r="K27" s="1"/>
      <c r="L27" s="1"/>
      <c r="M27" s="1"/>
      <c r="N27" s="70"/>
      <c r="O27" s="70"/>
      <c r="P27" s="70"/>
      <c r="Q27" s="1"/>
      <c r="R27" s="9"/>
      <c r="S27" s="165" t="n">
        <f aca="false">+S26+1</f>
        <v>37610</v>
      </c>
      <c r="T27" s="166" t="n">
        <f aca="false">'[39]LT-WFALLON'!$I$12</f>
        <v>0</v>
      </c>
      <c r="U27" s="166" t="n">
        <f aca="false">'[39]LT-WFALLON'!$I$48</f>
        <v>0</v>
      </c>
      <c r="V27" s="166" t="n">
        <f aca="false">'[39]LT-WFALLON'!$N$12+'[39]LT-WFALLON'!$N$48</f>
        <v>0</v>
      </c>
      <c r="W27" s="166" t="n">
        <f aca="false">'[39]LT-WFALLON'!$O$12+'[39]LT-WFALLON'!$O$48</f>
        <v>0</v>
      </c>
      <c r="X27" s="166" t="n">
        <f aca="false">'[39]LT-WFALLON'!$Q$12+'[39]LT-WFALLON'!$Q$48</f>
        <v>0</v>
      </c>
      <c r="Y27" s="166" t="n">
        <f aca="false">'[39]LT-WFALLON'!$F$12+'[39]LT-WFALLON'!$F$48</f>
        <v>0</v>
      </c>
      <c r="Z27" s="166" t="n">
        <f aca="false">'[39]LT-WFALLON'!$G$12+'[39]LT-WFALLON'!$G$48</f>
        <v>0</v>
      </c>
      <c r="AA27" s="166" t="n">
        <f aca="false">[40]Liq!$S$96</f>
        <v>0</v>
      </c>
      <c r="AB27" s="166" t="n">
        <f aca="false">[40]Prudency!$C$322</f>
        <v>0</v>
      </c>
      <c r="AC27" s="166" t="n">
        <f aca="false">[40]Prudency!$B$322</f>
        <v>0</v>
      </c>
      <c r="AD27" s="166" t="n">
        <f aca="false">[40]Liq!$D$96</f>
        <v>0</v>
      </c>
      <c r="AE27" s="166" t="n">
        <f aca="false">[40]Liq!$F$96</f>
        <v>0</v>
      </c>
      <c r="AF27" s="166" t="n">
        <f aca="false">'[40]Daily Change'!$C$1255</f>
        <v>0</v>
      </c>
      <c r="AG27" s="166" t="n">
        <f aca="false">'[40]Daily Change'!$D$1255</f>
        <v>0</v>
      </c>
      <c r="AH27" s="166" t="n">
        <f aca="false">'[40]Daily Change'!$C$1256</f>
        <v>0</v>
      </c>
      <c r="AI27" s="166" t="n">
        <f aca="false">'[40]Daily Change'!$D$1256</f>
        <v>0</v>
      </c>
      <c r="AJ27" s="166" t="n">
        <f aca="false">[40]Liq!$E$96</f>
        <v>0</v>
      </c>
      <c r="AK27" s="70"/>
    </row>
    <row r="28" customFormat="false" ht="12.75" hidden="false" customHeight="true" outlineLevel="0" collapsed="false">
      <c r="A28" s="49" t="s">
        <v>163</v>
      </c>
      <c r="D28" s="164" t="n">
        <f aca="false">N38</f>
        <v>0</v>
      </c>
      <c r="E28" s="1"/>
      <c r="F28" s="194"/>
      <c r="G28" s="215"/>
      <c r="H28" s="9"/>
      <c r="I28" s="216"/>
      <c r="J28" s="1"/>
      <c r="K28" s="1"/>
      <c r="L28" s="1"/>
      <c r="M28" s="1"/>
      <c r="N28" s="164" t="n">
        <v>0</v>
      </c>
      <c r="O28" s="164" t="n">
        <f aca="false">D38-P38</f>
        <v>0</v>
      </c>
      <c r="P28" s="164"/>
      <c r="Q28" s="1"/>
      <c r="R28" s="70"/>
      <c r="S28" s="165" t="n">
        <f aca="false">+S27+1</f>
        <v>37611</v>
      </c>
      <c r="T28" s="166" t="n">
        <f aca="false">'[41]LT-WFALLON'!$I$12</f>
        <v>0</v>
      </c>
      <c r="U28" s="166" t="n">
        <f aca="false">'[41]LT-WFALLON'!$I$48</f>
        <v>0</v>
      </c>
      <c r="V28" s="166" t="n">
        <f aca="false">'[41]LT-WFALLON'!$N$12+'[41]LT-WFALLON'!$N$48</f>
        <v>0</v>
      </c>
      <c r="W28" s="166" t="n">
        <f aca="false">'[41]LT-WFALLON'!$O$12+'[41]LT-WFALLON'!$O$48</f>
        <v>0</v>
      </c>
      <c r="X28" s="166" t="n">
        <f aca="false">'[41]LT-WFALLON'!$Q$12+'[41]LT-WFALLON'!$Q$48</f>
        <v>0</v>
      </c>
      <c r="Y28" s="166" t="n">
        <f aca="false">'[41]LT-WFALLON'!$F$12+'[41]LT-WFALLON'!$F$48</f>
        <v>0</v>
      </c>
      <c r="Z28" s="166" t="n">
        <f aca="false">'[41]LT-WFALLON'!$G$12+'[41]LT-WFALLON'!$G$48</f>
        <v>0</v>
      </c>
      <c r="AA28" s="166" t="n">
        <f aca="false">[42]Liq!$S$96</f>
        <v>0</v>
      </c>
      <c r="AB28" s="166" t="n">
        <f aca="false">[42]Prudency!$C$322</f>
        <v>0</v>
      </c>
      <c r="AC28" s="166" t="n">
        <f aca="false">[42]Prudency!$B$322</f>
        <v>0</v>
      </c>
      <c r="AD28" s="166" t="n">
        <f aca="false">[42]Liq!$D$96</f>
        <v>0</v>
      </c>
      <c r="AE28" s="166" t="n">
        <f aca="false">[42]Liq!$F$96</f>
        <v>0</v>
      </c>
      <c r="AF28" s="166" t="n">
        <f aca="false">'[42]Daily Change'!$C$1255</f>
        <v>0</v>
      </c>
      <c r="AG28" s="166" t="n">
        <f aca="false">'[42]Daily Change'!$D$1255</f>
        <v>0</v>
      </c>
      <c r="AH28" s="166" t="n">
        <f aca="false">'[42]Daily Change'!$C$1256</f>
        <v>0</v>
      </c>
      <c r="AI28" s="166" t="n">
        <f aca="false">'[42]Daily Change'!$D$1256</f>
        <v>0</v>
      </c>
      <c r="AJ28" s="166" t="n">
        <f aca="false">[42]Liq!$E$96</f>
        <v>0</v>
      </c>
      <c r="AK28" s="70"/>
    </row>
    <row r="29" customFormat="false" ht="12.75" hidden="false" customHeight="true" outlineLevel="0" collapsed="false">
      <c r="A29" s="49" t="s">
        <v>164</v>
      </c>
      <c r="D29" s="167" t="n">
        <f aca="false">E173+G173+C178+C179</f>
        <v>0</v>
      </c>
      <c r="E29" s="1"/>
      <c r="F29" s="217" t="s">
        <v>165</v>
      </c>
      <c r="G29" s="218"/>
      <c r="H29" s="219"/>
      <c r="I29" s="220" t="n">
        <f aca="false">I23-I27</f>
        <v>0</v>
      </c>
      <c r="J29" s="70"/>
      <c r="K29" s="1"/>
      <c r="L29" s="1"/>
      <c r="M29" s="1"/>
      <c r="N29" s="167" t="n">
        <v>0</v>
      </c>
      <c r="O29" s="221"/>
      <c r="P29" s="167"/>
      <c r="Q29" s="1"/>
      <c r="R29" s="9"/>
      <c r="S29" s="165" t="n">
        <f aca="false">+S28+1</f>
        <v>37612</v>
      </c>
      <c r="T29" s="166" t="n">
        <f aca="false">'[43]LT-WFALLON'!$I$12</f>
        <v>0</v>
      </c>
      <c r="U29" s="166" t="n">
        <f aca="false">'[43]LT-WFALLON'!$I$48</f>
        <v>0</v>
      </c>
      <c r="V29" s="166" t="n">
        <f aca="false">'[43]LT-WFALLON'!$N$12+'[43]LT-WFALLON'!$N$48</f>
        <v>0</v>
      </c>
      <c r="W29" s="166" t="n">
        <f aca="false">'[43]LT-WFALLON'!$O$12+'[43]LT-WFALLON'!$O$48</f>
        <v>0</v>
      </c>
      <c r="X29" s="166" t="n">
        <f aca="false">'[43]LT-WFALLON'!$Q$12+'[43]LT-WFALLON'!$Q$48</f>
        <v>0</v>
      </c>
      <c r="Y29" s="166" t="n">
        <f aca="false">'[43]LT-WFALLON'!$F$12+'[43]LT-WFALLON'!$F$48</f>
        <v>0</v>
      </c>
      <c r="Z29" s="166" t="n">
        <f aca="false">'[43]LT-WFALLON'!$G$12+'[43]LT-WFALLON'!$G$48</f>
        <v>0</v>
      </c>
      <c r="AA29" s="166" t="n">
        <f aca="false">[44]Liq!$S$96</f>
        <v>0</v>
      </c>
      <c r="AB29" s="166" t="n">
        <f aca="false">[44]Prudency!$C$322</f>
        <v>0</v>
      </c>
      <c r="AC29" s="166" t="n">
        <f aca="false">[44]Prudency!$B$322</f>
        <v>0</v>
      </c>
      <c r="AD29" s="166" t="n">
        <f aca="false">[44]Liq!$D$96</f>
        <v>0</v>
      </c>
      <c r="AE29" s="166" t="n">
        <f aca="false">[44]Liq!$F$96</f>
        <v>0</v>
      </c>
      <c r="AF29" s="166" t="n">
        <f aca="false">'[44]Daily Change'!$C$1255</f>
        <v>0</v>
      </c>
      <c r="AG29" s="166" t="n">
        <f aca="false">'[44]Daily Change'!$D$1255</f>
        <v>0</v>
      </c>
      <c r="AH29" s="166" t="n">
        <f aca="false">'[44]Daily Change'!$C$1256</f>
        <v>0</v>
      </c>
      <c r="AI29" s="166" t="n">
        <f aca="false">'[44]Daily Change'!$D$1256</f>
        <v>0</v>
      </c>
      <c r="AJ29" s="166" t="n">
        <f aca="false">[44]Liq!$E$96</f>
        <v>0</v>
      </c>
      <c r="AK29" s="70"/>
    </row>
    <row r="30" customFormat="false" ht="12.75" hidden="false" customHeight="true" outlineLevel="0" collapsed="false">
      <c r="A30" s="1" t="s">
        <v>166</v>
      </c>
      <c r="D30" s="167" t="n">
        <f aca="false">C173</f>
        <v>0</v>
      </c>
      <c r="E30" s="1"/>
      <c r="F30" s="1"/>
      <c r="G30" s="1"/>
      <c r="H30" s="1"/>
      <c r="I30" s="1"/>
      <c r="J30" s="70"/>
      <c r="K30" s="1"/>
      <c r="L30" s="1"/>
      <c r="M30" s="1"/>
      <c r="N30" s="167" t="n">
        <v>0</v>
      </c>
      <c r="O30" s="221"/>
      <c r="P30" s="167"/>
      <c r="Q30" s="1"/>
      <c r="R30" s="9"/>
      <c r="S30" s="165" t="n">
        <f aca="false">+S29+1</f>
        <v>37613</v>
      </c>
      <c r="T30" s="166" t="n">
        <f aca="false">'[45]LT-WFALLON'!$I$12</f>
        <v>0</v>
      </c>
      <c r="U30" s="166" t="n">
        <f aca="false">'[45]LT-WFALLON'!$I$48</f>
        <v>0</v>
      </c>
      <c r="V30" s="166" t="n">
        <f aca="false">'[45]LT-WFALLON'!$N$12+'[45]LT-WFALLON'!$N$48</f>
        <v>0</v>
      </c>
      <c r="W30" s="166" t="n">
        <f aca="false">'[45]LT-WFALLON'!$O$12+'[45]LT-WFALLON'!$O$48</f>
        <v>0</v>
      </c>
      <c r="X30" s="166" t="n">
        <f aca="false">'[45]LT-WFALLON'!$Q$12+'[45]LT-WFALLON'!$Q$48</f>
        <v>0</v>
      </c>
      <c r="Y30" s="166" t="n">
        <f aca="false">'[45]LT-WFALLON'!$F$12+'[45]LT-WFALLON'!$F$48</f>
        <v>0</v>
      </c>
      <c r="Z30" s="166" t="n">
        <f aca="false">'[45]LT-WFALLON'!$G$12+'[45]LT-WFALLON'!$G$48</f>
        <v>0</v>
      </c>
      <c r="AA30" s="166" t="n">
        <f aca="false">[46]Liq!$S$96</f>
        <v>0</v>
      </c>
      <c r="AB30" s="166" t="n">
        <f aca="false">[46]Prudency!$C$322</f>
        <v>0</v>
      </c>
      <c r="AC30" s="166" t="n">
        <f aca="false">[46]Prudency!$B$322</f>
        <v>0</v>
      </c>
      <c r="AD30" s="166" t="n">
        <f aca="false">[46]Liq!$D$96</f>
        <v>0</v>
      </c>
      <c r="AE30" s="166" t="n">
        <f aca="false">[46]Liq!$F$96</f>
        <v>0</v>
      </c>
      <c r="AF30" s="166" t="n">
        <f aca="false">'[46]Daily Change'!$C$1255</f>
        <v>0</v>
      </c>
      <c r="AG30" s="166" t="n">
        <f aca="false">'[46]Daily Change'!$D$1255</f>
        <v>0</v>
      </c>
      <c r="AH30" s="166" t="n">
        <f aca="false">'[46]Daily Change'!$C$1256</f>
        <v>0</v>
      </c>
      <c r="AI30" s="166" t="n">
        <f aca="false">'[46]Daily Change'!$D$1256</f>
        <v>0</v>
      </c>
      <c r="AJ30" s="166" t="n">
        <f aca="false">[46]Liq!$E$96</f>
        <v>0</v>
      </c>
      <c r="AK30" s="70"/>
    </row>
    <row r="31" customFormat="false" ht="12.75" hidden="false" customHeight="true" outlineLevel="0" collapsed="false">
      <c r="A31" s="222" t="s">
        <v>167</v>
      </c>
      <c r="B31" s="223"/>
      <c r="C31" s="223"/>
      <c r="D31" s="224" t="n">
        <f aca="false">D173</f>
        <v>0</v>
      </c>
      <c r="E31" s="1"/>
      <c r="F31" s="1"/>
      <c r="G31" s="1"/>
      <c r="H31" s="1"/>
      <c r="I31" s="1"/>
      <c r="J31" s="70"/>
      <c r="K31" s="1"/>
      <c r="L31" s="1"/>
      <c r="M31" s="1"/>
      <c r="N31" s="167" t="n">
        <v>0</v>
      </c>
      <c r="O31" s="221"/>
      <c r="P31" s="167"/>
      <c r="Q31" s="1"/>
      <c r="R31" s="70"/>
      <c r="S31" s="165" t="n">
        <f aca="false">+S30+1</f>
        <v>37614</v>
      </c>
      <c r="T31" s="166" t="n">
        <f aca="false">'[47]LT-WFALLON'!$I$12</f>
        <v>0</v>
      </c>
      <c r="U31" s="166" t="n">
        <f aca="false">'[47]LT-WFALLON'!$I$48</f>
        <v>0</v>
      </c>
      <c r="V31" s="166" t="n">
        <f aca="false">'[47]LT-WFALLON'!$N$12+'[47]LT-WFALLON'!$N$48</f>
        <v>0</v>
      </c>
      <c r="W31" s="166" t="n">
        <f aca="false">'[47]LT-WFALLON'!$O$12+'[47]LT-WFALLON'!$O$48</f>
        <v>0</v>
      </c>
      <c r="X31" s="166" t="n">
        <f aca="false">'[47]LT-WFALLON'!$Q$12+'[47]LT-WFALLON'!$Q$48</f>
        <v>0</v>
      </c>
      <c r="Y31" s="166" t="n">
        <f aca="false">'[47]LT-WFALLON'!$F$12+'[47]LT-WFALLON'!$F$48</f>
        <v>0</v>
      </c>
      <c r="Z31" s="166" t="n">
        <f aca="false">'[47]LT-WFALLON'!$G$12+'[47]LT-WFALLON'!$G$48</f>
        <v>0</v>
      </c>
      <c r="AA31" s="166" t="n">
        <f aca="false">[48]Liq!$S$96</f>
        <v>0</v>
      </c>
      <c r="AB31" s="166" t="n">
        <f aca="false">[48]Prudency!$C$322</f>
        <v>0</v>
      </c>
      <c r="AC31" s="166" t="n">
        <f aca="false">[48]Prudency!$B$322</f>
        <v>0</v>
      </c>
      <c r="AD31" s="166" t="n">
        <f aca="false">[48]Liq!$D$96</f>
        <v>0</v>
      </c>
      <c r="AE31" s="166" t="n">
        <f aca="false">[48]Liq!$F$96</f>
        <v>0</v>
      </c>
      <c r="AF31" s="166" t="n">
        <f aca="false">'[48]Daily Change'!$C$1255</f>
        <v>0</v>
      </c>
      <c r="AG31" s="166" t="n">
        <f aca="false">'[48]Daily Change'!$D$1255</f>
        <v>0</v>
      </c>
      <c r="AH31" s="166" t="n">
        <f aca="false">'[48]Daily Change'!$C$1256</f>
        <v>0</v>
      </c>
      <c r="AI31" s="166" t="n">
        <f aca="false">'[48]Daily Change'!$D$1256</f>
        <v>0</v>
      </c>
      <c r="AJ31" s="166" t="n">
        <f aca="false">[48]Liq!$E$96</f>
        <v>0</v>
      </c>
      <c r="AK31" s="70"/>
    </row>
    <row r="32" customFormat="false" ht="12.75" hidden="false" customHeight="true" outlineLevel="0" collapsed="false">
      <c r="A32" s="222" t="s">
        <v>168</v>
      </c>
      <c r="B32" s="223"/>
      <c r="C32" s="223"/>
      <c r="D32" s="224" t="n">
        <f aca="false">F173</f>
        <v>0</v>
      </c>
      <c r="E32" s="1"/>
      <c r="F32" s="140"/>
      <c r="G32" s="225"/>
      <c r="H32" s="225"/>
      <c r="I32" s="225"/>
      <c r="J32" s="225"/>
      <c r="K32" s="225"/>
      <c r="L32" s="226"/>
      <c r="M32" s="1"/>
      <c r="N32" s="167" t="n">
        <v>0</v>
      </c>
      <c r="O32" s="221"/>
      <c r="P32" s="167"/>
      <c r="Q32" s="1"/>
      <c r="R32" s="70"/>
      <c r="S32" s="165" t="n">
        <f aca="false">+S31+1</f>
        <v>37615</v>
      </c>
      <c r="T32" s="166" t="n">
        <f aca="false">'[49]LT-WFALLON'!$I$12</f>
        <v>0</v>
      </c>
      <c r="U32" s="166" t="n">
        <f aca="false">'[49]LT-WFALLON'!$I$48</f>
        <v>0</v>
      </c>
      <c r="V32" s="166" t="n">
        <f aca="false">'[49]LT-WFALLON'!$N$12+'[49]LT-WFALLON'!$N$48</f>
        <v>0</v>
      </c>
      <c r="W32" s="166" t="n">
        <f aca="false">'[49]LT-WFALLON'!$O$12+'[49]LT-WFALLON'!$O$48</f>
        <v>0</v>
      </c>
      <c r="X32" s="166" t="n">
        <f aca="false">'[49]LT-WFALLON'!$Q$12+'[49]LT-WFALLON'!$Q$48</f>
        <v>0</v>
      </c>
      <c r="Y32" s="166" t="n">
        <f aca="false">'[49]LT-WFALLON'!$F$12+'[49]LT-WFALLON'!$F$48</f>
        <v>0</v>
      </c>
      <c r="Z32" s="166" t="n">
        <f aca="false">'[49]LT-WFALLON'!$G$12+'[49]LT-WFALLON'!$G$48</f>
        <v>0</v>
      </c>
      <c r="AA32" s="166" t="n">
        <f aca="false">[50]Liq!$S$96</f>
        <v>0</v>
      </c>
      <c r="AB32" s="166" t="n">
        <f aca="false">[50]Prudency!$C$322</f>
        <v>0</v>
      </c>
      <c r="AC32" s="166" t="n">
        <f aca="false">[50]Prudency!$B$322</f>
        <v>0</v>
      </c>
      <c r="AD32" s="166" t="n">
        <f aca="false">[50]Liq!$D$96</f>
        <v>0</v>
      </c>
      <c r="AE32" s="166" t="n">
        <f aca="false">[50]Liq!$F$96</f>
        <v>0</v>
      </c>
      <c r="AF32" s="166" t="n">
        <f aca="false">'[50]Daily Change'!$C$1255</f>
        <v>0</v>
      </c>
      <c r="AG32" s="166" t="n">
        <f aca="false">'[50]Daily Change'!$D$1255</f>
        <v>0</v>
      </c>
      <c r="AH32" s="166" t="n">
        <f aca="false">'[50]Daily Change'!$C$1256</f>
        <v>0</v>
      </c>
      <c r="AI32" s="166" t="n">
        <f aca="false">'[50]Daily Change'!$D$1256</f>
        <v>0</v>
      </c>
      <c r="AJ32" s="166" t="n">
        <f aca="false">[50]Liq!$E$96</f>
        <v>0</v>
      </c>
      <c r="AK32" s="70"/>
    </row>
    <row r="33" customFormat="false" ht="12.75" hidden="false" customHeight="true" outlineLevel="0" collapsed="false">
      <c r="A33" s="49" t="s">
        <v>169</v>
      </c>
      <c r="D33" s="167" t="n">
        <v>0</v>
      </c>
      <c r="E33" s="1"/>
      <c r="F33" s="227"/>
      <c r="G33" s="70"/>
      <c r="H33" s="70"/>
      <c r="I33" s="70"/>
      <c r="J33" s="23" t="s">
        <v>170</v>
      </c>
      <c r="K33" s="70"/>
      <c r="L33" s="228" t="s">
        <v>115</v>
      </c>
      <c r="M33" s="1"/>
      <c r="N33" s="167" t="n">
        <v>0</v>
      </c>
      <c r="O33" s="221"/>
      <c r="P33" s="167"/>
      <c r="Q33" s="1"/>
      <c r="R33" s="70"/>
      <c r="S33" s="165" t="n">
        <f aca="false">+S32+1</f>
        <v>37616</v>
      </c>
      <c r="T33" s="166" t="n">
        <f aca="false">'[51]LT-WFALLON'!$I$12</f>
        <v>0</v>
      </c>
      <c r="U33" s="166" t="n">
        <f aca="false">'[51]LT-WFALLON'!$I$48</f>
        <v>0</v>
      </c>
      <c r="V33" s="166" t="n">
        <f aca="false">'[51]LT-WFALLON'!$N$12+'[51]LT-WFALLON'!$N$48</f>
        <v>0</v>
      </c>
      <c r="W33" s="166" t="n">
        <f aca="false">'[51]LT-WFALLON'!$O$12+'[51]LT-WFALLON'!$O$48</f>
        <v>0</v>
      </c>
      <c r="X33" s="166" t="n">
        <f aca="false">'[51]LT-WFALLON'!$Q$12+'[51]LT-WFALLON'!$Q$48</f>
        <v>0</v>
      </c>
      <c r="Y33" s="166" t="n">
        <f aca="false">'[51]LT-WFALLON'!$F$12+'[51]LT-WFALLON'!$F$48</f>
        <v>0</v>
      </c>
      <c r="Z33" s="166" t="n">
        <f aca="false">'[51]LT-WFALLON'!$G$12+'[51]LT-WFALLON'!$G$48</f>
        <v>0</v>
      </c>
      <c r="AA33" s="166" t="n">
        <f aca="false">[52]Liq!$S$96</f>
        <v>0</v>
      </c>
      <c r="AB33" s="166" t="n">
        <f aca="false">[52]Prudency!$C$322</f>
        <v>0</v>
      </c>
      <c r="AC33" s="166" t="n">
        <f aca="false">[52]Prudency!$B$322</f>
        <v>0</v>
      </c>
      <c r="AD33" s="166" t="n">
        <f aca="false">[52]Liq!$D$96</f>
        <v>0</v>
      </c>
      <c r="AE33" s="166" t="n">
        <f aca="false">[52]Liq!$F$96</f>
        <v>0</v>
      </c>
      <c r="AF33" s="166" t="n">
        <f aca="false">'[52]Daily Change'!$C$1255</f>
        <v>0</v>
      </c>
      <c r="AG33" s="166" t="n">
        <f aca="false">'[52]Daily Change'!$D$1255</f>
        <v>0</v>
      </c>
      <c r="AH33" s="166" t="n">
        <f aca="false">'[52]Daily Change'!$C$1256</f>
        <v>0</v>
      </c>
      <c r="AI33" s="166" t="n">
        <f aca="false">'[52]Daily Change'!$D$1256</f>
        <v>0</v>
      </c>
      <c r="AJ33" s="166" t="n">
        <f aca="false">[52]Liq!$E$96</f>
        <v>0</v>
      </c>
      <c r="AK33" s="70"/>
    </row>
    <row r="34" customFormat="false" ht="12.75" hidden="false" customHeight="true" outlineLevel="0" collapsed="false">
      <c r="A34" s="49" t="s">
        <v>171</v>
      </c>
      <c r="D34" s="177" t="n">
        <v>0</v>
      </c>
      <c r="E34" s="1"/>
      <c r="F34" s="229" t="s">
        <v>172</v>
      </c>
      <c r="G34" s="229"/>
      <c r="H34" s="230" t="s">
        <v>82</v>
      </c>
      <c r="I34" s="230" t="s">
        <v>80</v>
      </c>
      <c r="J34" s="231" t="s">
        <v>173</v>
      </c>
      <c r="K34" s="232" t="s">
        <v>81</v>
      </c>
      <c r="L34" s="233" t="s">
        <v>131</v>
      </c>
      <c r="M34" s="1"/>
      <c r="N34" s="167" t="n">
        <v>0</v>
      </c>
      <c r="O34" s="221"/>
      <c r="P34" s="167"/>
      <c r="Q34" s="1"/>
      <c r="R34" s="70"/>
      <c r="S34" s="165" t="n">
        <f aca="false">+S33+1</f>
        <v>37617</v>
      </c>
      <c r="T34" s="166" t="n">
        <f aca="false">'[53]LT-WFALLON'!$I$12</f>
        <v>0</v>
      </c>
      <c r="U34" s="166" t="n">
        <f aca="false">'[53]LT-WFALLON'!$I$48</f>
        <v>0</v>
      </c>
      <c r="V34" s="166" t="n">
        <f aca="false">'[53]LT-WFALLON'!$N$12+'[53]LT-WFALLON'!$N$48</f>
        <v>0</v>
      </c>
      <c r="W34" s="166" t="n">
        <f aca="false">'[53]LT-WFALLON'!$O$12+'[53]LT-WFALLON'!$O$48</f>
        <v>0</v>
      </c>
      <c r="X34" s="166" t="n">
        <f aca="false">'[53]LT-WFALLON'!$Q$12+'[53]LT-WFALLON'!$Q$48</f>
        <v>0</v>
      </c>
      <c r="Y34" s="166" t="n">
        <f aca="false">'[53]LT-WFALLON'!$F$12+'[53]LT-WFALLON'!$F$48</f>
        <v>0</v>
      </c>
      <c r="Z34" s="166" t="n">
        <f aca="false">'[53]LT-WFALLON'!$G$12+'[53]LT-WFALLON'!$G$48</f>
        <v>0</v>
      </c>
      <c r="AA34" s="166" t="n">
        <f aca="false">[54]Liq!$S$96</f>
        <v>0</v>
      </c>
      <c r="AB34" s="166" t="n">
        <f aca="false">[54]Prudency!$C$322</f>
        <v>0</v>
      </c>
      <c r="AC34" s="166" t="n">
        <f aca="false">[54]Prudency!$B$322</f>
        <v>0</v>
      </c>
      <c r="AD34" s="166" t="n">
        <f aca="false">[54]Liq!$D$96</f>
        <v>0</v>
      </c>
      <c r="AE34" s="166" t="n">
        <f aca="false">[54]Liq!$F$96</f>
        <v>0</v>
      </c>
      <c r="AF34" s="166" t="n">
        <f aca="false">'[54]Daily Change'!$C$1255</f>
        <v>0</v>
      </c>
      <c r="AG34" s="166" t="n">
        <f aca="false">'[54]Daily Change'!$D$1255</f>
        <v>0</v>
      </c>
      <c r="AH34" s="166" t="n">
        <f aca="false">'[54]Daily Change'!$C$1256</f>
        <v>0</v>
      </c>
      <c r="AI34" s="166" t="n">
        <f aca="false">'[54]Daily Change'!$D$1256</f>
        <v>0</v>
      </c>
      <c r="AJ34" s="166" t="n">
        <f aca="false">[54]Liq!$E$96</f>
        <v>0</v>
      </c>
    </row>
    <row r="35" customFormat="false" ht="12.75" hidden="false" customHeight="true" outlineLevel="0" collapsed="false">
      <c r="A35" s="49" t="s">
        <v>174</v>
      </c>
      <c r="D35" s="177" t="n">
        <f aca="false">C127</f>
        <v>0</v>
      </c>
      <c r="E35" s="1"/>
      <c r="F35" s="227"/>
      <c r="G35" s="70"/>
      <c r="H35" s="234"/>
      <c r="I35" s="234"/>
      <c r="J35" s="234"/>
      <c r="K35" s="234"/>
      <c r="L35" s="235"/>
      <c r="M35" s="1"/>
      <c r="N35" s="167" t="n">
        <v>0</v>
      </c>
      <c r="O35" s="221"/>
      <c r="P35" s="167"/>
      <c r="Q35" s="1"/>
      <c r="R35" s="70"/>
      <c r="S35" s="165" t="n">
        <f aca="false">+S34+1</f>
        <v>37618</v>
      </c>
      <c r="T35" s="166" t="n">
        <f aca="false">'[55]LT-WFALLON'!$I$12</f>
        <v>0</v>
      </c>
      <c r="U35" s="166" t="n">
        <f aca="false">'[55]LT-WFALLON'!$I$48</f>
        <v>0</v>
      </c>
      <c r="V35" s="166" t="n">
        <f aca="false">'[55]LT-WFALLON'!$N$12+'[55]LT-WFALLON'!$N$48</f>
        <v>0</v>
      </c>
      <c r="W35" s="166" t="n">
        <f aca="false">'[55]LT-WFALLON'!$O$12+'[55]LT-WFALLON'!$O$48</f>
        <v>0</v>
      </c>
      <c r="X35" s="166" t="n">
        <f aca="false">'[55]LT-WFALLON'!$Q$12+'[55]LT-WFALLON'!$Q$48</f>
        <v>0</v>
      </c>
      <c r="Y35" s="166" t="n">
        <f aca="false">'[55]LT-WFALLON'!$F$12+'[55]LT-WFALLON'!$F$48</f>
        <v>0</v>
      </c>
      <c r="Z35" s="166" t="n">
        <f aca="false">'[55]LT-WFALLON'!$G$12+'[55]LT-WFALLON'!$G$48</f>
        <v>0</v>
      </c>
      <c r="AA35" s="166" t="n">
        <f aca="false">[56]Liq!$S$96</f>
        <v>0</v>
      </c>
      <c r="AB35" s="166" t="n">
        <f aca="false">[56]Prudency!$C$322</f>
        <v>0</v>
      </c>
      <c r="AC35" s="166" t="n">
        <f aca="false">[56]Prudency!$B$322</f>
        <v>0</v>
      </c>
      <c r="AD35" s="166" t="n">
        <f aca="false">[56]Liq!$D$96</f>
        <v>0</v>
      </c>
      <c r="AE35" s="166" t="n">
        <f aca="false">[56]Liq!$F$96</f>
        <v>0</v>
      </c>
      <c r="AF35" s="166" t="n">
        <f aca="false">'[56]Daily Change'!$C$1255</f>
        <v>0</v>
      </c>
      <c r="AG35" s="166" t="n">
        <f aca="false">'[56]Daily Change'!$D$1255</f>
        <v>0</v>
      </c>
      <c r="AH35" s="166" t="n">
        <f aca="false">'[56]Daily Change'!$C$1256</f>
        <v>0</v>
      </c>
      <c r="AI35" s="166" t="n">
        <f aca="false">'[56]Daily Change'!$D$1256</f>
        <v>0</v>
      </c>
      <c r="AJ35" s="166" t="n">
        <f aca="false">[56]Liq!$E$96</f>
        <v>0</v>
      </c>
    </row>
    <row r="36" customFormat="false" ht="12.75" hidden="false" customHeight="true" outlineLevel="0" collapsed="false">
      <c r="A36" s="49" t="s">
        <v>175</v>
      </c>
      <c r="D36" s="177" t="n">
        <f aca="false">H173</f>
        <v>0</v>
      </c>
      <c r="E36" s="1"/>
      <c r="F36" s="227" t="s">
        <v>176</v>
      </c>
      <c r="G36" s="70"/>
      <c r="H36" s="234"/>
      <c r="I36" s="234"/>
      <c r="J36" s="234" t="n">
        <f aca="false">N50</f>
        <v>0</v>
      </c>
      <c r="K36" s="234" t="n">
        <f aca="false">N38</f>
        <v>0</v>
      </c>
      <c r="L36" s="235"/>
      <c r="M36" s="1"/>
      <c r="N36" s="167" t="n">
        <v>0</v>
      </c>
      <c r="O36" s="221"/>
      <c r="P36" s="167"/>
      <c r="Q36" s="1"/>
      <c r="R36" s="70"/>
      <c r="S36" s="165" t="n">
        <f aca="false">+S35+1</f>
        <v>37619</v>
      </c>
      <c r="T36" s="166" t="n">
        <f aca="false">'[57]LT-WFALLON'!$I$12</f>
        <v>0</v>
      </c>
      <c r="U36" s="166" t="n">
        <f aca="false">'[57]LT-WFALLON'!$I$48</f>
        <v>0</v>
      </c>
      <c r="V36" s="166" t="n">
        <f aca="false">'[57]LT-WFALLON'!$N$12+'[57]LT-WFALLON'!$N$48</f>
        <v>0</v>
      </c>
      <c r="W36" s="166" t="n">
        <f aca="false">'[57]LT-WFALLON'!$O$12+'[57]LT-WFALLON'!$O$48</f>
        <v>0</v>
      </c>
      <c r="X36" s="166" t="n">
        <f aca="false">'[57]LT-WFALLON'!$Q$12+'[57]LT-WFALLON'!$Q$48</f>
        <v>0</v>
      </c>
      <c r="Y36" s="166" t="n">
        <f aca="false">'[57]LT-WFALLON'!$F$12+'[57]LT-WFALLON'!$F$48</f>
        <v>0</v>
      </c>
      <c r="Z36" s="166" t="n">
        <f aca="false">'[57]LT-WFALLON'!$G$12+'[57]LT-WFALLON'!$G$48</f>
        <v>0</v>
      </c>
      <c r="AA36" s="166" t="n">
        <f aca="false">[58]Liq!$S$96</f>
        <v>0</v>
      </c>
      <c r="AB36" s="166" t="n">
        <f aca="false">[58]Prudency!$C$322</f>
        <v>0</v>
      </c>
      <c r="AC36" s="166" t="n">
        <f aca="false">[58]Prudency!$B$322</f>
        <v>0</v>
      </c>
      <c r="AD36" s="166" t="n">
        <f aca="false">[58]Liq!$D$96</f>
        <v>0</v>
      </c>
      <c r="AE36" s="166" t="n">
        <f aca="false">[58]Liq!$F$96</f>
        <v>0</v>
      </c>
      <c r="AF36" s="166" t="n">
        <f aca="false">'[58]Daily Change'!$C$1255</f>
        <v>0</v>
      </c>
      <c r="AG36" s="166" t="n">
        <f aca="false">'[58]Daily Change'!$D$1255</f>
        <v>0</v>
      </c>
      <c r="AH36" s="166" t="n">
        <f aca="false">'[58]Daily Change'!$C$1256</f>
        <v>0</v>
      </c>
      <c r="AI36" s="166" t="n">
        <f aca="false">'[58]Daily Change'!$D$1256</f>
        <v>0</v>
      </c>
      <c r="AJ36" s="166" t="n">
        <f aca="false">[58]Liq!$E$96</f>
        <v>0</v>
      </c>
    </row>
    <row r="37" customFormat="false" ht="12.75" hidden="false" customHeight="true" outlineLevel="0" collapsed="false">
      <c r="A37" s="49" t="s">
        <v>177</v>
      </c>
      <c r="D37" s="177" t="n">
        <f aca="false">SUM(E87+E88)*-1</f>
        <v>-0</v>
      </c>
      <c r="E37" s="1"/>
      <c r="F37" s="227" t="s">
        <v>178</v>
      </c>
      <c r="G37" s="70"/>
      <c r="H37" s="236" t="n">
        <f aca="false">N16</f>
        <v>0</v>
      </c>
      <c r="I37" s="236"/>
      <c r="J37" s="234"/>
      <c r="K37" s="234"/>
      <c r="L37" s="235"/>
      <c r="M37" s="1"/>
      <c r="N37" s="167" t="n">
        <v>0</v>
      </c>
      <c r="O37" s="221"/>
      <c r="P37" s="167"/>
      <c r="Q37" s="1"/>
      <c r="R37" s="70"/>
      <c r="S37" s="165" t="n">
        <f aca="false">+S36+1</f>
        <v>37620</v>
      </c>
      <c r="T37" s="166" t="n">
        <f aca="false">'[59]LT-WFALLON'!$I$12</f>
        <v>0</v>
      </c>
      <c r="U37" s="166" t="n">
        <f aca="false">'[59]LT-WFALLON'!$I$48</f>
        <v>0</v>
      </c>
      <c r="V37" s="166" t="n">
        <f aca="false">'[59]LT-WFALLON'!$N$12+'[59]LT-WFALLON'!$N$48</f>
        <v>0</v>
      </c>
      <c r="W37" s="166" t="n">
        <f aca="false">'[59]LT-WFALLON'!$O$12+'[59]LT-WFALLON'!$O$48</f>
        <v>0</v>
      </c>
      <c r="X37" s="166" t="n">
        <f aca="false">'[59]LT-WFALLON'!$Q$12+'[59]LT-WFALLON'!$Q$48</f>
        <v>0</v>
      </c>
      <c r="Y37" s="166" t="n">
        <f aca="false">'[59]LT-WFALLON'!$F$12+'[59]LT-WFALLON'!$F$48</f>
        <v>0</v>
      </c>
      <c r="Z37" s="166" t="n">
        <f aca="false">'[59]LT-WFALLON'!$G$12+'[59]LT-WFALLON'!$G$48</f>
        <v>0</v>
      </c>
      <c r="AA37" s="166" t="n">
        <f aca="false">[60]Liq!$S$96</f>
        <v>0</v>
      </c>
      <c r="AB37" s="166" t="n">
        <f aca="false">[60]Prudency!$C$322</f>
        <v>0</v>
      </c>
      <c r="AC37" s="166" t="n">
        <f aca="false">[60]Prudency!$B$322</f>
        <v>0</v>
      </c>
      <c r="AD37" s="166" t="n">
        <f aca="false">[60]Liq!$D$96</f>
        <v>0</v>
      </c>
      <c r="AE37" s="166" t="n">
        <f aca="false">[60]Liq!$F$96</f>
        <v>0</v>
      </c>
      <c r="AF37" s="166" t="n">
        <f aca="false">'[60]Daily Change'!$C$1255</f>
        <v>0</v>
      </c>
      <c r="AG37" s="166" t="n">
        <f aca="false">'[60]Daily Change'!$D$1255</f>
        <v>0</v>
      </c>
      <c r="AH37" s="166" t="n">
        <f aca="false">'[60]Daily Change'!$C$1256</f>
        <v>0</v>
      </c>
      <c r="AI37" s="166" t="n">
        <f aca="false">'[60]Daily Change'!$D$1256</f>
        <v>0</v>
      </c>
      <c r="AJ37" s="166" t="n">
        <f aca="false">[60]Liq!$E$96</f>
        <v>0</v>
      </c>
    </row>
    <row r="38" customFormat="false" ht="12.75" hidden="false" customHeight="true" outlineLevel="0" collapsed="false">
      <c r="A38" s="155" t="s">
        <v>179</v>
      </c>
      <c r="D38" s="182" t="n">
        <f aca="false">SUM(D28:D37)</f>
        <v>0</v>
      </c>
      <c r="E38" s="1"/>
      <c r="F38" s="227" t="s">
        <v>180</v>
      </c>
      <c r="G38" s="70"/>
      <c r="H38" s="236" t="n">
        <f aca="false">N24</f>
        <v>0</v>
      </c>
      <c r="I38" s="236" t="n">
        <f aca="false">H38</f>
        <v>0</v>
      </c>
      <c r="J38" s="234"/>
      <c r="K38" s="234"/>
      <c r="L38" s="235"/>
      <c r="M38" s="1"/>
      <c r="N38" s="182" t="n">
        <v>0</v>
      </c>
      <c r="O38" s="182" t="n">
        <f aca="false">SUM(O28:O36)</f>
        <v>0</v>
      </c>
      <c r="P38" s="182"/>
      <c r="Q38" s="1"/>
      <c r="R38" s="70"/>
      <c r="S38" s="237" t="n">
        <f aca="false">+S37+1</f>
        <v>37621</v>
      </c>
      <c r="T38" s="238" t="n">
        <f aca="false">'[61]LT-WFALLON'!$I$12</f>
        <v>0</v>
      </c>
      <c r="U38" s="238" t="n">
        <f aca="false">'[61]LT-WFALLON'!$I$48</f>
        <v>0</v>
      </c>
      <c r="V38" s="238" t="n">
        <f aca="false">'[61]LT-WFALLON'!$N$12+'[61]LT-WFALLON'!$N$48</f>
        <v>0</v>
      </c>
      <c r="W38" s="238" t="n">
        <f aca="false">'[61]LT-WFALLON'!$O$12+'[61]LT-WFALLON'!$O$48</f>
        <v>0</v>
      </c>
      <c r="X38" s="238" t="n">
        <f aca="false">'[61]LT-WFALLON'!$Q$12+'[61]LT-WFALLON'!$Q$48</f>
        <v>0</v>
      </c>
      <c r="Y38" s="238" t="n">
        <f aca="false">'[61]LT-WFALLON'!$F$12+'[61]LT-WFALLON'!$F$48</f>
        <v>0</v>
      </c>
      <c r="Z38" s="238" t="n">
        <f aca="false">'[61]LT-WFALLON'!$G$12+'[61]LT-WFALLON'!$G$48</f>
        <v>0</v>
      </c>
      <c r="AA38" s="238" t="n">
        <f aca="false">[62]Liq!$S$96</f>
        <v>0</v>
      </c>
      <c r="AB38" s="238" t="n">
        <f aca="false">[62]Prudency!$C$322</f>
        <v>0</v>
      </c>
      <c r="AC38" s="238" t="n">
        <f aca="false">[62]Prudency!$B$322</f>
        <v>0</v>
      </c>
      <c r="AD38" s="238" t="n">
        <f aca="false">[62]Liq!$D$96</f>
        <v>0</v>
      </c>
      <c r="AE38" s="238" t="n">
        <f aca="false">[62]Liq!$F$96</f>
        <v>0</v>
      </c>
      <c r="AF38" s="238" t="n">
        <f aca="false">'[62]Daily Change'!$C$1255</f>
        <v>0</v>
      </c>
      <c r="AG38" s="238" t="n">
        <f aca="false">'[62]Daily Change'!$D$1255</f>
        <v>0</v>
      </c>
      <c r="AH38" s="238" t="n">
        <f aca="false">'[62]Daily Change'!$C$1256</f>
        <v>0</v>
      </c>
      <c r="AI38" s="238" t="n">
        <f aca="false">'[62]Daily Change'!$D$1256</f>
        <v>0</v>
      </c>
      <c r="AJ38" s="238" t="n">
        <f aca="false">[62]Liq!$E$96</f>
        <v>0</v>
      </c>
    </row>
    <row r="39" customFormat="false" ht="12.75" hidden="false" customHeight="true" outlineLevel="0" collapsed="false">
      <c r="A39" s="1"/>
      <c r="D39" s="1"/>
      <c r="F39" s="227" t="s">
        <v>181</v>
      </c>
      <c r="G39" s="70"/>
      <c r="H39" s="236" t="n">
        <f aca="false">D28</f>
        <v>0</v>
      </c>
      <c r="I39" s="236"/>
      <c r="J39" s="234"/>
      <c r="K39" s="234"/>
      <c r="L39" s="235"/>
      <c r="M39" s="1"/>
      <c r="N39" s="1"/>
      <c r="O39" s="1"/>
      <c r="P39" s="1"/>
      <c r="Q39" s="1"/>
      <c r="R39" s="70"/>
      <c r="S39" s="70"/>
      <c r="U39" s="213"/>
      <c r="V39" s="213"/>
      <c r="W39" s="213"/>
      <c r="X39" s="213"/>
      <c r="Y39" s="213"/>
      <c r="Z39" s="213"/>
      <c r="AA39" s="213"/>
      <c r="AB39" s="213"/>
      <c r="AC39" s="213"/>
    </row>
    <row r="40" customFormat="false" ht="12.75" hidden="false" customHeight="true" outlineLevel="0" collapsed="false">
      <c r="A40" s="148" t="s">
        <v>182</v>
      </c>
      <c r="D40" s="182" t="n">
        <f aca="false">+D38+D24+D16</f>
        <v>0</v>
      </c>
      <c r="E40" s="1"/>
      <c r="F40" s="187"/>
      <c r="G40" s="70"/>
      <c r="H40" s="239"/>
      <c r="I40" s="236"/>
      <c r="J40" s="234"/>
      <c r="K40" s="234"/>
      <c r="L40" s="235"/>
      <c r="M40" s="1"/>
      <c r="N40" s="182" t="n">
        <v>0</v>
      </c>
      <c r="O40" s="182" t="n">
        <f aca="false">+O38+O24+O16</f>
        <v>0</v>
      </c>
      <c r="P40" s="182"/>
      <c r="Q40" s="1"/>
      <c r="R40" s="70"/>
      <c r="S40" s="1"/>
      <c r="T40" s="1"/>
      <c r="U40" s="1"/>
    </row>
    <row r="41" customFormat="false" ht="12.75" hidden="false" customHeight="true" outlineLevel="0" collapsed="false">
      <c r="A41" s="1"/>
      <c r="C41" s="4"/>
      <c r="D41" s="1"/>
      <c r="E41" s="1"/>
      <c r="F41" s="227" t="s">
        <v>183</v>
      </c>
      <c r="G41" s="9"/>
      <c r="H41" s="236" t="n">
        <f aca="false">E117</f>
        <v>0</v>
      </c>
      <c r="I41" s="236" t="n">
        <f aca="false">E108</f>
        <v>0</v>
      </c>
      <c r="J41" s="234" t="n">
        <f aca="false">E71+E72+E73</f>
        <v>0</v>
      </c>
      <c r="K41" s="234" t="n">
        <f aca="false">SUM(D29:D37)</f>
        <v>0</v>
      </c>
      <c r="L41" s="235" t="n">
        <f aca="false">SUM(E29:E37)</f>
        <v>0</v>
      </c>
      <c r="M41" s="1"/>
      <c r="N41" s="1"/>
      <c r="O41" s="1"/>
      <c r="P41" s="1"/>
      <c r="Q41" s="1"/>
      <c r="R41" s="70"/>
      <c r="S41" s="1"/>
      <c r="T41" s="1"/>
      <c r="U41" s="1"/>
      <c r="AN41" s="1"/>
      <c r="AO41" s="1"/>
      <c r="AP41" s="1"/>
      <c r="AQ41" s="1"/>
      <c r="AR41" s="1"/>
      <c r="AS41" s="1"/>
    </row>
    <row r="42" customFormat="false" ht="12.75" hidden="false" customHeight="true" outlineLevel="0" collapsed="false">
      <c r="A42" s="127"/>
      <c r="C42" s="4"/>
      <c r="E42" s="1"/>
      <c r="F42" s="227" t="s">
        <v>178</v>
      </c>
      <c r="G42" s="70"/>
      <c r="H42" s="239"/>
      <c r="I42" s="239"/>
      <c r="J42" s="239"/>
      <c r="K42" s="240"/>
      <c r="L42" s="241"/>
      <c r="M42" s="1"/>
      <c r="N42" s="1"/>
      <c r="O42" s="1"/>
      <c r="P42" s="1"/>
      <c r="Q42" s="70"/>
      <c r="R42" s="70"/>
      <c r="S42" s="1"/>
      <c r="T42" s="1"/>
      <c r="U42" s="1"/>
      <c r="AN42" s="1"/>
      <c r="AO42" s="1"/>
      <c r="AP42" s="1"/>
      <c r="AQ42" s="1"/>
      <c r="AR42" s="1"/>
      <c r="AS42" s="1"/>
    </row>
    <row r="43" customFormat="false" ht="12.75" hidden="false" customHeight="true" outlineLevel="0" collapsed="false">
      <c r="A43" s="148" t="s">
        <v>184</v>
      </c>
      <c r="C43" s="4"/>
      <c r="D43" s="70"/>
      <c r="E43" s="9"/>
      <c r="F43" s="227" t="s">
        <v>180</v>
      </c>
      <c r="G43" s="70"/>
      <c r="H43" s="236"/>
      <c r="I43" s="236"/>
      <c r="J43" s="234"/>
      <c r="K43" s="234"/>
      <c r="L43" s="235" t="n">
        <f aca="false">+H138</f>
        <v>0</v>
      </c>
      <c r="M43" s="1"/>
      <c r="N43" s="1"/>
      <c r="O43" s="1"/>
      <c r="P43" s="1"/>
      <c r="Q43" s="70"/>
      <c r="R43" s="70"/>
      <c r="S43" s="1"/>
      <c r="T43" s="1"/>
      <c r="U43" s="1"/>
      <c r="AN43" s="1"/>
      <c r="AO43" s="1"/>
      <c r="AP43" s="1"/>
      <c r="AQ43" s="1"/>
      <c r="AR43" s="1"/>
      <c r="AS43" s="1"/>
    </row>
    <row r="44" customFormat="false" ht="12.75" hidden="false" customHeight="true" outlineLevel="0" collapsed="false">
      <c r="A44" s="242" t="s">
        <v>185</v>
      </c>
      <c r="C44" s="4"/>
      <c r="D44" s="243" t="n">
        <f aca="false">N50</f>
        <v>0</v>
      </c>
      <c r="E44" s="9"/>
      <c r="F44" s="227" t="s">
        <v>186</v>
      </c>
      <c r="G44" s="70"/>
      <c r="H44" s="236"/>
      <c r="I44" s="236"/>
      <c r="J44" s="234"/>
      <c r="K44" s="240"/>
      <c r="L44" s="241"/>
      <c r="M44" s="1"/>
      <c r="N44" s="244" t="n">
        <v>0</v>
      </c>
      <c r="O44" s="244" t="n">
        <f aca="false">D50-P50</f>
        <v>0</v>
      </c>
      <c r="P44" s="243" t="n">
        <v>0</v>
      </c>
      <c r="Q44" s="70"/>
      <c r="R44" s="70"/>
      <c r="S44" s="1"/>
      <c r="T44" s="1"/>
      <c r="U44" s="1"/>
      <c r="AN44" s="1"/>
      <c r="AO44" s="1"/>
      <c r="AP44" s="1"/>
      <c r="AQ44" s="1"/>
      <c r="AR44" s="1"/>
      <c r="AS44" s="1"/>
    </row>
    <row r="45" customFormat="false" ht="12.75" hidden="false" customHeight="true" outlineLevel="0" collapsed="false">
      <c r="A45" s="245" t="s">
        <v>187</v>
      </c>
      <c r="C45" s="4"/>
      <c r="D45" s="177" t="n">
        <v>0</v>
      </c>
      <c r="E45" s="9"/>
      <c r="F45" s="227" t="s">
        <v>142</v>
      </c>
      <c r="G45" s="9"/>
      <c r="H45" s="236" t="n">
        <f aca="false">SUM(H37:H41)</f>
        <v>0</v>
      </c>
      <c r="I45" s="236" t="n">
        <f aca="false">SUM(I37:I41)</f>
        <v>0</v>
      </c>
      <c r="J45" s="236" t="n">
        <f aca="false">SUM(J35:J41)</f>
        <v>0</v>
      </c>
      <c r="K45" s="234" t="n">
        <f aca="false">K36+K41</f>
        <v>0</v>
      </c>
      <c r="L45" s="235" t="n">
        <f aca="false">+F275</f>
        <v>0</v>
      </c>
      <c r="M45" s="1"/>
      <c r="N45" s="246" t="n">
        <v>0</v>
      </c>
      <c r="O45" s="246"/>
      <c r="P45" s="177" t="n">
        <v>0</v>
      </c>
      <c r="Q45" s="70"/>
      <c r="R45" s="70"/>
      <c r="S45" s="1"/>
      <c r="T45" s="1"/>
      <c r="U45" s="1"/>
      <c r="AN45" s="1"/>
      <c r="AO45" s="1"/>
      <c r="AP45" s="1"/>
      <c r="AQ45" s="1"/>
      <c r="AR45" s="1"/>
      <c r="AS45" s="1"/>
    </row>
    <row r="46" customFormat="false" ht="12.75" hidden="false" customHeight="true" outlineLevel="0" collapsed="false">
      <c r="A46" s="245" t="s">
        <v>188</v>
      </c>
      <c r="C46" s="4"/>
      <c r="D46" s="177" t="n">
        <f aca="false">E71</f>
        <v>0</v>
      </c>
      <c r="E46" s="1"/>
      <c r="F46" s="187"/>
      <c r="G46" s="9"/>
      <c r="H46" s="240"/>
      <c r="I46" s="240"/>
      <c r="J46" s="234"/>
      <c r="K46" s="240"/>
      <c r="L46" s="241"/>
      <c r="M46" s="1"/>
      <c r="N46" s="246" t="n">
        <v>0</v>
      </c>
      <c r="O46" s="246"/>
      <c r="P46" s="177" t="n">
        <v>0</v>
      </c>
      <c r="Q46" s="70"/>
      <c r="R46" s="70"/>
      <c r="S46" s="1"/>
      <c r="T46" s="1"/>
      <c r="U46" s="1"/>
      <c r="AN46" s="1"/>
      <c r="AO46" s="1"/>
      <c r="AP46" s="1"/>
      <c r="AQ46" s="1"/>
      <c r="AR46" s="1"/>
      <c r="AS46" s="1"/>
    </row>
    <row r="47" customFormat="false" ht="12.75" hidden="false" customHeight="true" outlineLevel="0" collapsed="false">
      <c r="A47" s="245" t="s">
        <v>189</v>
      </c>
      <c r="C47" s="4"/>
      <c r="D47" s="177" t="n">
        <f aca="false">E72</f>
        <v>0</v>
      </c>
      <c r="E47" s="1"/>
      <c r="F47" s="227"/>
      <c r="G47" s="247" t="s">
        <v>83</v>
      </c>
      <c r="H47" s="248" t="n">
        <f aca="false">H45-D40</f>
        <v>0</v>
      </c>
      <c r="I47" s="248" t="n">
        <f aca="false">+I45-D24</f>
        <v>0</v>
      </c>
      <c r="J47" s="248" t="n">
        <f aca="false">+J45-D50</f>
        <v>0</v>
      </c>
      <c r="K47" s="249" t="n">
        <f aca="false">+K45-D38</f>
        <v>0</v>
      </c>
      <c r="L47" s="250" t="n">
        <f aca="false">+L43-L45</f>
        <v>0</v>
      </c>
      <c r="M47" s="1"/>
      <c r="N47" s="246" t="n">
        <v>0</v>
      </c>
      <c r="O47" s="246"/>
      <c r="P47" s="177" t="n">
        <v>0</v>
      </c>
      <c r="Q47" s="70"/>
      <c r="R47" s="70"/>
      <c r="AN47" s="1"/>
      <c r="AO47" s="1"/>
      <c r="AP47" s="1"/>
      <c r="AQ47" s="1"/>
      <c r="AR47" s="1"/>
      <c r="AS47" s="1"/>
    </row>
    <row r="48" customFormat="false" ht="12.75" hidden="false" customHeight="true" outlineLevel="0" collapsed="false">
      <c r="A48" s="245" t="s">
        <v>190</v>
      </c>
      <c r="C48" s="4"/>
      <c r="D48" s="177" t="n">
        <f aca="false">E73</f>
        <v>0</v>
      </c>
      <c r="E48" s="1"/>
      <c r="F48" s="251"/>
      <c r="G48" s="252"/>
      <c r="H48" s="253"/>
      <c r="I48" s="253"/>
      <c r="J48" s="254"/>
      <c r="K48" s="255"/>
      <c r="L48" s="256"/>
      <c r="M48" s="1"/>
      <c r="N48" s="246" t="n">
        <v>0</v>
      </c>
      <c r="O48" s="246"/>
      <c r="P48" s="177" t="n">
        <v>0</v>
      </c>
      <c r="Q48" s="70"/>
      <c r="R48" s="70"/>
      <c r="AN48" s="1"/>
      <c r="AO48" s="1"/>
      <c r="AP48" s="1"/>
      <c r="AQ48" s="1"/>
      <c r="AR48" s="1"/>
      <c r="AS48" s="1"/>
    </row>
    <row r="49" customFormat="false" ht="12.75" hidden="true" customHeight="true" outlineLevel="0" collapsed="false">
      <c r="A49" s="245" t="s">
        <v>191</v>
      </c>
      <c r="C49" s="4"/>
      <c r="D49" s="177" t="n">
        <v>0</v>
      </c>
      <c r="E49" s="1"/>
      <c r="F49" s="1"/>
      <c r="G49" s="1"/>
      <c r="H49" s="1"/>
      <c r="I49" s="1"/>
      <c r="J49" s="213"/>
      <c r="K49" s="1"/>
      <c r="L49" s="1"/>
      <c r="M49" s="1"/>
      <c r="N49" s="177" t="n">
        <v>0</v>
      </c>
      <c r="O49" s="177" t="n">
        <v>0</v>
      </c>
      <c r="P49" s="204" t="n">
        <v>0</v>
      </c>
      <c r="Q49" s="70"/>
      <c r="R49" s="70"/>
      <c r="AN49" s="1"/>
      <c r="AO49" s="1"/>
      <c r="AP49" s="1"/>
      <c r="AQ49" s="1"/>
      <c r="AR49" s="1"/>
      <c r="AS49" s="1"/>
    </row>
    <row r="50" customFormat="false" ht="12.75" hidden="false" customHeight="true" outlineLevel="0" collapsed="false">
      <c r="A50" s="245" t="s">
        <v>192</v>
      </c>
      <c r="C50" s="4"/>
      <c r="D50" s="257" t="n">
        <f aca="false">SUM(D44:D48)</f>
        <v>0</v>
      </c>
      <c r="E50" s="1"/>
      <c r="F50" s="1"/>
      <c r="G50" s="1"/>
      <c r="H50" s="1"/>
      <c r="I50" s="1"/>
      <c r="J50" s="213"/>
      <c r="K50" s="1"/>
      <c r="L50" s="1"/>
      <c r="M50" s="1"/>
      <c r="N50" s="257" t="n">
        <v>0</v>
      </c>
      <c r="O50" s="257" t="n">
        <f aca="false">SUM(O44:O48)</f>
        <v>0</v>
      </c>
      <c r="P50" s="257" t="n">
        <v>0</v>
      </c>
      <c r="Q50" s="70"/>
      <c r="R50" s="70"/>
      <c r="V50" s="258" t="n">
        <f aca="false">Y55+AA55</f>
        <v>0</v>
      </c>
      <c r="AN50" s="1"/>
      <c r="AO50" s="1"/>
      <c r="AP50" s="1"/>
      <c r="AQ50" s="1"/>
      <c r="AR50" s="1"/>
      <c r="AS50" s="1"/>
    </row>
    <row r="51" customFormat="false" ht="12.75" hidden="false" customHeight="true" outlineLevel="0" collapsed="false">
      <c r="A51" s="127"/>
      <c r="C51" s="4"/>
      <c r="D51" s="1"/>
      <c r="E51" s="213"/>
      <c r="F51" s="1"/>
      <c r="G51" s="155"/>
      <c r="H51" s="213"/>
      <c r="I51" s="1"/>
      <c r="J51" s="213"/>
      <c r="K51" s="1"/>
      <c r="L51" s="1"/>
      <c r="M51" s="1"/>
      <c r="N51" s="1"/>
      <c r="O51" s="1"/>
      <c r="P51" s="1"/>
      <c r="Q51" s="70"/>
      <c r="R51" s="70"/>
      <c r="V51" s="258" t="n">
        <f aca="false">W55</f>
        <v>0</v>
      </c>
      <c r="AN51" s="1"/>
      <c r="AO51" s="1"/>
      <c r="AP51" s="1"/>
      <c r="AQ51" s="1"/>
      <c r="AR51" s="1"/>
      <c r="AS51" s="1"/>
    </row>
    <row r="52" customFormat="false" ht="12.75" hidden="false" customHeight="true" outlineLevel="0" collapsed="false">
      <c r="A52" s="1"/>
      <c r="B52" s="1"/>
      <c r="C52" s="1"/>
      <c r="D52" s="1"/>
      <c r="G52" s="1"/>
      <c r="H52" s="1"/>
      <c r="I52" s="1"/>
      <c r="J52" s="213"/>
      <c r="K52" s="1"/>
      <c r="L52" s="1"/>
      <c r="M52" s="1"/>
      <c r="N52" s="1"/>
      <c r="O52" s="1"/>
      <c r="P52" s="1"/>
      <c r="Q52" s="70"/>
      <c r="R52" s="70"/>
      <c r="AN52" s="1"/>
      <c r="AO52" s="1"/>
      <c r="AP52" s="1"/>
      <c r="AQ52" s="1"/>
      <c r="AR52" s="1"/>
      <c r="AS52" s="1"/>
    </row>
    <row r="53" customFormat="false" ht="12.75" hidden="false" customHeight="true" outlineLevel="0" collapsed="false">
      <c r="A53" s="148" t="s">
        <v>193</v>
      </c>
      <c r="C53" s="4"/>
      <c r="D53" s="209" t="n">
        <v>0</v>
      </c>
      <c r="E53" s="1"/>
      <c r="F53" s="1"/>
      <c r="G53" s="1"/>
      <c r="H53" s="1"/>
      <c r="I53" s="1"/>
      <c r="J53" s="70"/>
      <c r="K53" s="1"/>
      <c r="L53" s="1"/>
      <c r="M53" s="1"/>
      <c r="N53" s="1"/>
      <c r="O53" s="1"/>
      <c r="P53" s="1"/>
      <c r="Q53" s="70"/>
      <c r="R53" s="70"/>
      <c r="AJ53" s="1"/>
      <c r="AK53" s="1"/>
      <c r="AN53" s="1"/>
      <c r="AO53" s="1"/>
      <c r="AP53" s="1"/>
      <c r="AQ53" s="1"/>
      <c r="AR53" s="1"/>
      <c r="AS53" s="1"/>
    </row>
    <row r="54" customFormat="false" ht="12.75" hidden="false" customHeight="true" outlineLevel="0" collapsed="false">
      <c r="A54" s="1"/>
      <c r="E54" s="1"/>
      <c r="F54" s="1"/>
      <c r="G54" s="1"/>
      <c r="H54" s="1"/>
      <c r="I54" s="1"/>
      <c r="J54" s="70"/>
      <c r="K54" s="1"/>
      <c r="L54" s="1"/>
      <c r="M54" s="1"/>
      <c r="N54" s="1"/>
      <c r="O54" s="1"/>
      <c r="P54" s="1"/>
      <c r="Q54" s="70"/>
      <c r="R54" s="70"/>
      <c r="AJ54" s="1"/>
      <c r="AK54" s="1"/>
      <c r="AN54" s="1"/>
      <c r="AO54" s="1"/>
      <c r="AP54" s="1"/>
      <c r="AQ54" s="1"/>
      <c r="AR54" s="1"/>
      <c r="AS54" s="1"/>
    </row>
    <row r="55" customFormat="false" ht="12.75" hidden="true" customHeight="true" outlineLevel="0" collapsed="false">
      <c r="A55" s="1"/>
      <c r="E55" s="1"/>
      <c r="F55" s="1"/>
      <c r="G55" s="1"/>
      <c r="H55" s="1"/>
      <c r="I55" s="1"/>
      <c r="J55" s="70"/>
      <c r="K55" s="1"/>
      <c r="L55" s="1"/>
      <c r="M55" s="1"/>
      <c r="N55" s="1"/>
      <c r="O55" s="1"/>
      <c r="P55" s="1"/>
      <c r="Q55" s="70"/>
      <c r="R55" s="70"/>
      <c r="AJ55" s="1"/>
      <c r="AK55" s="1"/>
      <c r="AN55" s="1"/>
      <c r="AO55" s="1"/>
      <c r="AP55" s="1"/>
      <c r="AQ55" s="1"/>
      <c r="AR55" s="1"/>
      <c r="AS55" s="1"/>
    </row>
    <row r="56" customFormat="false" ht="12.75" hidden="true" customHeight="true" outlineLevel="0" collapsed="false">
      <c r="A56" s="1"/>
      <c r="E56" s="1"/>
      <c r="F56" s="1"/>
      <c r="G56" s="1"/>
      <c r="H56" s="1"/>
      <c r="I56" s="1"/>
      <c r="J56" s="70"/>
      <c r="K56" s="70"/>
      <c r="L56" s="247"/>
      <c r="M56" s="40"/>
      <c r="N56" s="40"/>
      <c r="O56" s="70"/>
      <c r="P56" s="70"/>
      <c r="Q56" s="70"/>
      <c r="R56" s="70"/>
      <c r="AJ56" s="1"/>
      <c r="AK56" s="1"/>
      <c r="AN56" s="1"/>
      <c r="AO56" s="1"/>
      <c r="AP56" s="1"/>
      <c r="AQ56" s="1"/>
      <c r="AR56" s="1"/>
      <c r="AS56" s="1"/>
    </row>
    <row r="57" customFormat="false" ht="12.75" hidden="true" customHeight="true" outlineLevel="0" collapsed="false">
      <c r="A57" s="1"/>
      <c r="D57" s="1"/>
      <c r="E57" s="1"/>
      <c r="F57" s="1"/>
      <c r="G57" s="1"/>
      <c r="H57" s="1"/>
      <c r="I57" s="259"/>
      <c r="J57" s="70"/>
      <c r="K57" s="70"/>
      <c r="L57" s="247"/>
      <c r="M57" s="40"/>
      <c r="N57" s="40"/>
      <c r="O57" s="70"/>
      <c r="P57" s="70"/>
      <c r="Q57" s="70"/>
      <c r="R57" s="70"/>
      <c r="AJ57" s="1"/>
      <c r="AK57" s="1"/>
      <c r="AN57" s="1"/>
      <c r="AO57" s="1"/>
      <c r="AP57" s="1"/>
      <c r="AQ57" s="1"/>
      <c r="AR57" s="1"/>
      <c r="AS57" s="1"/>
    </row>
    <row r="58" customFormat="false" ht="12.75" hidden="true" customHeight="true" outlineLevel="0" collapsed="false">
      <c r="A58" s="1"/>
      <c r="D58" s="1"/>
      <c r="E58" s="1"/>
      <c r="F58" s="1"/>
      <c r="G58" s="1"/>
      <c r="H58" s="1"/>
      <c r="I58" s="259"/>
      <c r="J58" s="70"/>
      <c r="K58" s="70"/>
      <c r="L58" s="247"/>
      <c r="M58" s="40"/>
      <c r="N58" s="40"/>
      <c r="O58" s="70"/>
      <c r="P58" s="70"/>
      <c r="Q58" s="70"/>
      <c r="R58" s="70"/>
      <c r="AJ58" s="1"/>
      <c r="AK58" s="1"/>
      <c r="AN58" s="1"/>
      <c r="AO58" s="1"/>
      <c r="AP58" s="1"/>
      <c r="AQ58" s="1"/>
      <c r="AR58" s="1"/>
      <c r="AS58" s="1"/>
    </row>
    <row r="59" customFormat="false" ht="12.75" hidden="true" customHeight="true" outlineLevel="0" collapsed="false">
      <c r="A59" s="1"/>
      <c r="D59" s="1"/>
      <c r="E59" s="1"/>
      <c r="F59" s="1"/>
      <c r="G59" s="1"/>
      <c r="H59" s="1"/>
      <c r="I59" s="259"/>
      <c r="J59" s="70"/>
      <c r="K59" s="70"/>
      <c r="L59" s="247"/>
      <c r="M59" s="40"/>
      <c r="N59" s="40"/>
      <c r="O59" s="70"/>
      <c r="P59" s="70"/>
      <c r="Q59" s="70"/>
      <c r="R59" s="70"/>
      <c r="AJ59" s="1"/>
      <c r="AK59" s="1"/>
      <c r="AN59" s="1"/>
      <c r="AO59" s="1"/>
      <c r="AP59" s="1"/>
      <c r="AQ59" s="1"/>
      <c r="AR59" s="1"/>
      <c r="AS59" s="1"/>
    </row>
    <row r="60" customFormat="false" ht="12.75" hidden="true" customHeight="true" outlineLevel="0" collapsed="false">
      <c r="A60" s="1"/>
      <c r="D60" s="1"/>
      <c r="E60" s="1"/>
      <c r="F60" s="1"/>
      <c r="G60" s="1"/>
      <c r="H60" s="1"/>
      <c r="I60" s="259"/>
      <c r="J60" s="70"/>
      <c r="K60" s="70"/>
      <c r="L60" s="247"/>
      <c r="M60" s="40"/>
      <c r="N60" s="40"/>
      <c r="O60" s="70"/>
      <c r="P60" s="70"/>
      <c r="Q60" s="70"/>
      <c r="R60" s="70"/>
      <c r="AJ60" s="1"/>
      <c r="AK60" s="1"/>
      <c r="AN60" s="1"/>
      <c r="AO60" s="1"/>
      <c r="AP60" s="1"/>
      <c r="AQ60" s="1"/>
      <c r="AR60" s="1"/>
      <c r="AS60" s="1"/>
    </row>
    <row r="61" customFormat="false" ht="12.75" hidden="true" customHeight="true" outlineLevel="0" collapsed="false">
      <c r="A61" s="1"/>
      <c r="D61" s="1"/>
      <c r="E61" s="1"/>
      <c r="F61" s="1"/>
      <c r="G61" s="1"/>
      <c r="H61" s="1"/>
      <c r="I61" s="259"/>
      <c r="J61" s="70"/>
      <c r="K61" s="70"/>
      <c r="L61" s="247"/>
      <c r="M61" s="40"/>
      <c r="N61" s="40"/>
      <c r="O61" s="70"/>
      <c r="P61" s="70"/>
      <c r="Q61" s="70"/>
      <c r="R61" s="70"/>
      <c r="AJ61" s="1"/>
      <c r="AK61" s="1"/>
      <c r="AN61" s="1"/>
      <c r="AO61" s="1"/>
      <c r="AP61" s="1"/>
      <c r="AQ61" s="1"/>
      <c r="AR61" s="1"/>
      <c r="AS61" s="1"/>
    </row>
    <row r="62" customFormat="false" ht="12.75" hidden="true" customHeight="true" outlineLevel="0" collapsed="false">
      <c r="A62" s="1"/>
      <c r="D62" s="1"/>
      <c r="E62" s="1"/>
      <c r="F62" s="1"/>
      <c r="G62" s="1"/>
      <c r="H62" s="1"/>
      <c r="I62" s="1"/>
      <c r="J62" s="70"/>
      <c r="K62" s="70"/>
      <c r="L62" s="247"/>
      <c r="M62" s="40"/>
      <c r="N62" s="40"/>
      <c r="O62" s="70"/>
      <c r="P62" s="70"/>
      <c r="Q62" s="70"/>
      <c r="R62" s="70"/>
      <c r="AJ62" s="1"/>
      <c r="AK62" s="1"/>
      <c r="AN62" s="1"/>
      <c r="AO62" s="1"/>
      <c r="AP62" s="1"/>
      <c r="AQ62" s="1"/>
      <c r="AR62" s="1"/>
      <c r="AS62" s="1"/>
    </row>
    <row r="63" customFormat="false" ht="12.75" hidden="false" customHeight="true" outlineLevel="0" collapsed="false">
      <c r="A63" s="1"/>
      <c r="E63" s="1"/>
      <c r="F63" s="1"/>
      <c r="G63" s="1"/>
      <c r="H63" s="1"/>
      <c r="I63" s="1"/>
      <c r="J63" s="70"/>
      <c r="K63" s="70"/>
      <c r="L63" s="247"/>
      <c r="M63" s="40"/>
      <c r="N63" s="40"/>
      <c r="O63" s="70"/>
      <c r="P63" s="70"/>
      <c r="Q63" s="70"/>
      <c r="R63" s="70"/>
      <c r="AJ63" s="1"/>
      <c r="AK63" s="1"/>
      <c r="AN63" s="1"/>
      <c r="AO63" s="1"/>
      <c r="AP63" s="1"/>
      <c r="AQ63" s="1"/>
      <c r="AR63" s="1"/>
      <c r="AS63" s="1"/>
    </row>
    <row r="64" customFormat="false" ht="12.75" hidden="false" customHeight="true" outlineLevel="0" collapsed="false">
      <c r="A64" s="1"/>
      <c r="E64" s="1"/>
      <c r="F64" s="1"/>
      <c r="G64" s="1"/>
      <c r="H64" s="260" t="s">
        <v>81</v>
      </c>
      <c r="I64" s="1"/>
      <c r="J64" s="70"/>
      <c r="K64" s="70"/>
      <c r="L64" s="247"/>
      <c r="M64" s="40"/>
      <c r="N64" s="40"/>
      <c r="O64" s="70"/>
      <c r="P64" s="70"/>
      <c r="Q64" s="70"/>
      <c r="R64" s="70"/>
      <c r="AJ64" s="1"/>
      <c r="AK64" s="1"/>
      <c r="AN64" s="1"/>
      <c r="AO64" s="1"/>
      <c r="AP64" s="1"/>
      <c r="AQ64" s="1"/>
      <c r="AR64" s="1"/>
      <c r="AS64" s="1"/>
    </row>
    <row r="65" customFormat="false" ht="12.75" hidden="false" customHeight="true" outlineLevel="0" collapsed="false">
      <c r="A65" s="1"/>
      <c r="H65" s="261" t="n">
        <f aca="false">H70</f>
        <v>37591</v>
      </c>
      <c r="I65" s="262" t="n">
        <f aca="false">H65+1</f>
        <v>37592</v>
      </c>
      <c r="J65" s="262" t="n">
        <f aca="false">I65+1</f>
        <v>37593</v>
      </c>
      <c r="K65" s="262" t="n">
        <f aca="false">J65+1</f>
        <v>37594</v>
      </c>
      <c r="L65" s="262" t="n">
        <f aca="false">K65+1</f>
        <v>37595</v>
      </c>
      <c r="M65" s="262" t="n">
        <f aca="false">L65+1</f>
        <v>37596</v>
      </c>
      <c r="N65" s="262" t="n">
        <f aca="false">M65+1</f>
        <v>37597</v>
      </c>
      <c r="O65" s="262" t="n">
        <f aca="false">N65+1</f>
        <v>37598</v>
      </c>
      <c r="P65" s="262" t="n">
        <f aca="false">O65+1</f>
        <v>37599</v>
      </c>
      <c r="Q65" s="262" t="n">
        <f aca="false">P65+1</f>
        <v>37600</v>
      </c>
      <c r="R65" s="262" t="n">
        <f aca="false">Q65+1</f>
        <v>37601</v>
      </c>
      <c r="S65" s="262" t="n">
        <f aca="false">R65+1</f>
        <v>37602</v>
      </c>
      <c r="T65" s="262" t="n">
        <f aca="false">S65+1</f>
        <v>37603</v>
      </c>
      <c r="U65" s="262" t="n">
        <f aca="false">T65+1</f>
        <v>37604</v>
      </c>
      <c r="V65" s="262" t="n">
        <f aca="false">U65+1</f>
        <v>37605</v>
      </c>
      <c r="W65" s="262" t="n">
        <f aca="false">V65+1</f>
        <v>37606</v>
      </c>
      <c r="X65" s="262" t="n">
        <f aca="false">W65+1</f>
        <v>37607</v>
      </c>
      <c r="Y65" s="262" t="n">
        <f aca="false">X65+1</f>
        <v>37608</v>
      </c>
      <c r="Z65" s="262" t="n">
        <f aca="false">Y65+1</f>
        <v>37609</v>
      </c>
      <c r="AA65" s="262" t="n">
        <f aca="false">Z65+1</f>
        <v>37610</v>
      </c>
      <c r="AB65" s="262" t="n">
        <f aca="false">AA65+1</f>
        <v>37611</v>
      </c>
      <c r="AC65" s="262" t="n">
        <f aca="false">AB65+1</f>
        <v>37612</v>
      </c>
      <c r="AD65" s="262" t="n">
        <f aca="false">AC65+1</f>
        <v>37613</v>
      </c>
      <c r="AE65" s="262" t="n">
        <f aca="false">AD65+1</f>
        <v>37614</v>
      </c>
      <c r="AF65" s="262" t="n">
        <f aca="false">AE65+1</f>
        <v>37615</v>
      </c>
      <c r="AG65" s="262" t="n">
        <f aca="false">AF65+1</f>
        <v>37616</v>
      </c>
      <c r="AH65" s="262" t="n">
        <f aca="false">AG65+1</f>
        <v>37617</v>
      </c>
      <c r="AI65" s="262" t="n">
        <f aca="false">AH65+1</f>
        <v>37618</v>
      </c>
      <c r="AJ65" s="262" t="n">
        <f aca="false">AI65+1</f>
        <v>37619</v>
      </c>
      <c r="AK65" s="262" t="n">
        <f aca="false">AJ65+1</f>
        <v>37620</v>
      </c>
      <c r="AL65" s="263" t="n">
        <f aca="false">AK65+1</f>
        <v>37621</v>
      </c>
      <c r="AN65" s="1"/>
      <c r="AO65" s="1"/>
      <c r="AP65" s="1"/>
      <c r="AQ65" s="1"/>
      <c r="AR65" s="1"/>
      <c r="AS65" s="1"/>
    </row>
    <row r="66" customFormat="false" ht="12.75" hidden="false" customHeight="true" outlineLevel="0" collapsed="false">
      <c r="D66" s="1"/>
      <c r="E66" s="1"/>
      <c r="F66" s="1"/>
      <c r="G66" s="264" t="s">
        <v>194</v>
      </c>
      <c r="H66" s="265" t="n">
        <f aca="false">VLOOKUP(H$65,$S$8:$AG$38,7,0)+VLOOKUP(H$65,$S$8:$AG38,8,0)</f>
        <v>0</v>
      </c>
      <c r="I66" s="265" t="n">
        <f aca="false">VLOOKUP(I$65,$S$8:$AG$38,7,0)+VLOOKUP(I$65,$S$8:$AG38,8,0)</f>
        <v>0</v>
      </c>
      <c r="J66" s="265" t="n">
        <f aca="false">VLOOKUP(J$65,$S$8:$AG$38,7,0)+VLOOKUP(J$65,$S$8:$AG38,8,0)</f>
        <v>0</v>
      </c>
      <c r="K66" s="265" t="n">
        <f aca="false">VLOOKUP(K$65,$S$8:$AG$38,7,0)+VLOOKUP(K$65,$S$8:$AG38,8,0)</f>
        <v>0</v>
      </c>
      <c r="L66" s="265" t="n">
        <f aca="false">VLOOKUP(L$65,$S$8:$AG$38,7,0)+VLOOKUP(L$65,$S$8:$AG38,8,0)</f>
        <v>0</v>
      </c>
      <c r="M66" s="265" t="n">
        <f aca="false">VLOOKUP(M$65,$S$8:$AG$38,7,0)+VLOOKUP(M$65,$S$8:$AG38,8,0)</f>
        <v>0</v>
      </c>
      <c r="N66" s="265" t="n">
        <f aca="false">VLOOKUP(N$65,$S$8:$AG$38,7,0)+VLOOKUP(N$65,$S$8:$AG38,8,0)</f>
        <v>0</v>
      </c>
      <c r="O66" s="265" t="n">
        <f aca="false">VLOOKUP(O$65,$S$8:$AG$38,7,0)+VLOOKUP(O$65,$S$8:$AG38,8,0)</f>
        <v>0</v>
      </c>
      <c r="P66" s="265" t="n">
        <f aca="false">VLOOKUP(P$65,$S$8:$AG$38,7,0)+VLOOKUP(P$65,$S$8:$AG38,8,0)</f>
        <v>0</v>
      </c>
      <c r="Q66" s="265" t="n">
        <f aca="false">VLOOKUP(Q$65,$S$8:$AG$38,7,0)+VLOOKUP(Q$65,$S$8:$AG38,8,0)</f>
        <v>0</v>
      </c>
      <c r="R66" s="265" t="n">
        <f aca="false">VLOOKUP(R$65,$S$8:$AG$38,7,0)+VLOOKUP(R$65,$S$8:$AG38,8,0)</f>
        <v>0</v>
      </c>
      <c r="S66" s="265" t="n">
        <f aca="false">VLOOKUP(S$65,$S$8:$AG$38,7,0)+VLOOKUP(S$65,$S$8:$AG38,8,0)</f>
        <v>0</v>
      </c>
      <c r="T66" s="265" t="n">
        <f aca="false">VLOOKUP(T$65,$S$8:$AG$38,7,0)+VLOOKUP(T$65,$S$8:$AG38,8,0)</f>
        <v>0</v>
      </c>
      <c r="U66" s="265" t="n">
        <f aca="false">VLOOKUP(U$65,$S$8:$AG$38,7,0)+VLOOKUP(U$65,$S$8:$AG38,8,0)</f>
        <v>0</v>
      </c>
      <c r="V66" s="265" t="n">
        <f aca="false">VLOOKUP(V$65,$S$8:$AG$38,7,0)+VLOOKUP(V$65,$S$8:$AG38,8,0)</f>
        <v>0</v>
      </c>
      <c r="W66" s="265" t="n">
        <f aca="false">VLOOKUP(W$65,$S$8:$AG$38,7,0)+VLOOKUP(W$65,$S$8:$AG38,8,0)</f>
        <v>0</v>
      </c>
      <c r="X66" s="265" t="n">
        <f aca="false">VLOOKUP(X$65,$S$8:$AG$38,7,0)+VLOOKUP(X$65,$S$8:$AG38,8,0)</f>
        <v>0</v>
      </c>
      <c r="Y66" s="265" t="n">
        <f aca="false">VLOOKUP(Y$65,$S$8:$AG$38,7,0)+VLOOKUP(Y$65,$S$8:$AG38,8,0)</f>
        <v>0</v>
      </c>
      <c r="Z66" s="265" t="n">
        <f aca="false">VLOOKUP(Z$65,$S$8:$AG$38,7,0)+VLOOKUP(Z$65,$S$8:$AG38,8,0)</f>
        <v>0</v>
      </c>
      <c r="AA66" s="265" t="n">
        <f aca="false">VLOOKUP(AA$65,$S$8:$AG$38,7,0)+VLOOKUP(AA$65,$S$8:$AG38,8,0)</f>
        <v>0</v>
      </c>
      <c r="AB66" s="265" t="n">
        <f aca="false">VLOOKUP(AB$65,$S$8:$AG$38,7,0)+VLOOKUP(AB$65,$S$8:$AG38,8,0)</f>
        <v>0</v>
      </c>
      <c r="AC66" s="265" t="n">
        <f aca="false">VLOOKUP(AC$65,$S$8:$AG$38,7,0)+VLOOKUP(AC$65,$S$8:$AG38,8,0)</f>
        <v>0</v>
      </c>
      <c r="AD66" s="265" t="n">
        <f aca="false">VLOOKUP(AD$65,$S$8:$AG$38,7,0)+VLOOKUP(AD$65,$S$8:$AG38,8,0)</f>
        <v>0</v>
      </c>
      <c r="AE66" s="265" t="n">
        <f aca="false">VLOOKUP(AE$65,$S$8:$AG$38,7,0)+VLOOKUP(AE$65,$S$8:$AG38,8,0)</f>
        <v>0</v>
      </c>
      <c r="AF66" s="265" t="n">
        <f aca="false">VLOOKUP(AF$65,$S$8:$AG$38,7,0)+VLOOKUP(AF$65,$S$8:$AG38,8,0)</f>
        <v>0</v>
      </c>
      <c r="AG66" s="265" t="n">
        <f aca="false">VLOOKUP(AG$65,$S$8:$AG$38,7,0)+VLOOKUP(AG$65,$S$8:$AG38,8,0)</f>
        <v>0</v>
      </c>
      <c r="AH66" s="265" t="n">
        <f aca="false">VLOOKUP(AH$65,$S$8:$AG$38,7,0)+VLOOKUP(AH$65,$S$8:$AG38,8,0)</f>
        <v>0</v>
      </c>
      <c r="AI66" s="265" t="n">
        <f aca="false">VLOOKUP(AI$65,$S$8:$AG$38,7,0)+VLOOKUP(AI$65,$S$8:$AG38,8,0)</f>
        <v>0</v>
      </c>
      <c r="AJ66" s="265" t="n">
        <f aca="false">VLOOKUP(AJ$65,$S$8:$AG$38,7,0)+VLOOKUP(AJ$65,$S$8:$AG38,8,0)</f>
        <v>0</v>
      </c>
      <c r="AK66" s="265" t="n">
        <f aca="false">VLOOKUP(AK$65,$S$8:$AG$38,7,0)+VLOOKUP(AK$65,$S$8:$AG38,8,0)</f>
        <v>0</v>
      </c>
      <c r="AL66" s="265" t="n">
        <f aca="false">VLOOKUP(AL$65,$S$8:$AG$38,7,0)+VLOOKUP(AL$65,$S$8:$AG38,8,0)</f>
        <v>0</v>
      </c>
      <c r="AO66" s="1"/>
      <c r="AP66" s="1"/>
      <c r="AQ66" s="1"/>
      <c r="AR66" s="1"/>
      <c r="AS66" s="1"/>
      <c r="AT66" s="1"/>
    </row>
    <row r="67" customFormat="false" ht="12.75" hidden="false" customHeight="true" outlineLevel="0" collapsed="false">
      <c r="A67" s="266" t="s">
        <v>195</v>
      </c>
      <c r="B67" s="266"/>
      <c r="C67" s="267"/>
      <c r="D67" s="267"/>
      <c r="E67" s="268" t="s">
        <v>196</v>
      </c>
      <c r="F67" s="267"/>
      <c r="G67" s="269" t="s">
        <v>197</v>
      </c>
      <c r="H67" s="270" t="n">
        <v>0</v>
      </c>
      <c r="I67" s="271" t="n">
        <v>0</v>
      </c>
      <c r="J67" s="271" t="n">
        <v>0</v>
      </c>
      <c r="K67" s="271" t="n">
        <v>0</v>
      </c>
      <c r="L67" s="271" t="n">
        <v>0</v>
      </c>
      <c r="M67" s="271" t="n">
        <v>0</v>
      </c>
      <c r="N67" s="271"/>
      <c r="O67" s="271"/>
      <c r="P67" s="271" t="n">
        <v>0</v>
      </c>
      <c r="Q67" s="271" t="n">
        <v>0</v>
      </c>
      <c r="R67" s="271" t="n">
        <v>0</v>
      </c>
      <c r="S67" s="271" t="n">
        <v>0</v>
      </c>
      <c r="T67" s="271" t="n">
        <v>0</v>
      </c>
      <c r="U67" s="271"/>
      <c r="V67" s="271" t="n">
        <v>0</v>
      </c>
      <c r="W67" s="271" t="n">
        <v>0</v>
      </c>
      <c r="X67" s="271" t="n">
        <v>0</v>
      </c>
      <c r="Y67" s="271" t="n">
        <v>0</v>
      </c>
      <c r="Z67" s="271" t="n">
        <v>0</v>
      </c>
      <c r="AA67" s="271" t="n">
        <v>0</v>
      </c>
      <c r="AB67" s="271"/>
      <c r="AC67" s="271"/>
      <c r="AD67" s="271" t="n">
        <v>0</v>
      </c>
      <c r="AE67" s="271" t="n">
        <v>0</v>
      </c>
      <c r="AF67" s="271"/>
      <c r="AG67" s="271"/>
      <c r="AH67" s="271"/>
      <c r="AI67" s="271"/>
      <c r="AJ67" s="271"/>
      <c r="AK67" s="271"/>
      <c r="AL67" s="272"/>
      <c r="AM67" s="267"/>
      <c r="AN67" s="267"/>
      <c r="AO67" s="1"/>
      <c r="AP67" s="1"/>
      <c r="AQ67" s="1"/>
      <c r="AR67" s="1"/>
      <c r="AS67" s="1"/>
      <c r="AT67" s="1"/>
    </row>
    <row r="68" customFormat="false" ht="12.75" hidden="false" customHeight="true" outlineLevel="0" collapsed="false">
      <c r="A68" s="273" t="s">
        <v>82</v>
      </c>
      <c r="B68" s="274" t="n">
        <f aca="false">+H47</f>
        <v>0</v>
      </c>
      <c r="C68" s="267"/>
      <c r="D68" s="275" t="s">
        <v>198</v>
      </c>
      <c r="E68" s="275" t="s">
        <v>142</v>
      </c>
      <c r="F68" s="276" t="s">
        <v>199</v>
      </c>
      <c r="G68" s="264" t="s">
        <v>200</v>
      </c>
      <c r="H68" s="277" t="n">
        <f aca="false">SUM(H66:H67)</f>
        <v>0</v>
      </c>
      <c r="I68" s="278" t="n">
        <f aca="false">SUM(I66:I67)</f>
        <v>0</v>
      </c>
      <c r="J68" s="278" t="n">
        <f aca="false">SUM(J66:J67)</f>
        <v>0</v>
      </c>
      <c r="K68" s="278" t="n">
        <f aca="false">SUM(K66:K67)</f>
        <v>0</v>
      </c>
      <c r="L68" s="278" t="n">
        <f aca="false">SUM(L66:L67)</f>
        <v>0</v>
      </c>
      <c r="M68" s="278" t="n">
        <f aca="false">SUM(M66:M67)</f>
        <v>0</v>
      </c>
      <c r="N68" s="278" t="n">
        <f aca="false">SUM(N66:N67)</f>
        <v>0</v>
      </c>
      <c r="O68" s="278" t="n">
        <f aca="false">SUM(O66:O67)</f>
        <v>0</v>
      </c>
      <c r="P68" s="278" t="n">
        <f aca="false">SUM(P66:P67)</f>
        <v>0</v>
      </c>
      <c r="Q68" s="278" t="n">
        <f aca="false">SUM(Q66:Q67)</f>
        <v>0</v>
      </c>
      <c r="R68" s="278" t="n">
        <f aca="false">SUM(R66:R67)</f>
        <v>0</v>
      </c>
      <c r="S68" s="278" t="n">
        <f aca="false">SUM(S66:S67)</f>
        <v>0</v>
      </c>
      <c r="T68" s="278" t="n">
        <f aca="false">SUM(T66:T67)</f>
        <v>0</v>
      </c>
      <c r="U68" s="278" t="n">
        <f aca="false">SUM(U66:U67)</f>
        <v>0</v>
      </c>
      <c r="V68" s="278" t="n">
        <f aca="false">SUM(V66:V67)</f>
        <v>0</v>
      </c>
      <c r="W68" s="278" t="n">
        <f aca="false">SUM(W66:W67)</f>
        <v>0</v>
      </c>
      <c r="X68" s="278" t="n">
        <f aca="false">SUM(X66:X67)</f>
        <v>0</v>
      </c>
      <c r="Y68" s="278" t="n">
        <f aca="false">SUM(Y66:Y67)</f>
        <v>0</v>
      </c>
      <c r="Z68" s="278" t="n">
        <f aca="false">SUM(Z66:Z67)</f>
        <v>0</v>
      </c>
      <c r="AA68" s="278" t="n">
        <f aca="false">SUM(AA66:AA67)</f>
        <v>0</v>
      </c>
      <c r="AB68" s="278" t="n">
        <f aca="false">SUM(AB66:AB67)</f>
        <v>0</v>
      </c>
      <c r="AC68" s="278" t="n">
        <f aca="false">SUM(AC66:AC67)</f>
        <v>0</v>
      </c>
      <c r="AD68" s="278" t="n">
        <f aca="false">SUM(AD66:AD67)</f>
        <v>0</v>
      </c>
      <c r="AE68" s="278" t="n">
        <f aca="false">SUM(AE66:AE67)</f>
        <v>0</v>
      </c>
      <c r="AF68" s="278" t="n">
        <f aca="false">SUM(AF66:AF67)</f>
        <v>0</v>
      </c>
      <c r="AG68" s="278" t="n">
        <f aca="false">SUM(AG66:AG67)</f>
        <v>0</v>
      </c>
      <c r="AH68" s="278" t="n">
        <f aca="false">SUM(AH66:AH67)</f>
        <v>0</v>
      </c>
      <c r="AI68" s="278" t="n">
        <f aca="false">SUM(AI66:AI67)</f>
        <v>0</v>
      </c>
      <c r="AJ68" s="278" t="n">
        <f aca="false">SUM(AJ66:AJ67)</f>
        <v>0</v>
      </c>
      <c r="AK68" s="278" t="n">
        <f aca="false">SUM(AK66:AK67)</f>
        <v>0</v>
      </c>
      <c r="AL68" s="279" t="n">
        <f aca="false">SUM(AL66:AL67)</f>
        <v>0</v>
      </c>
      <c r="AM68" s="267"/>
      <c r="AN68" s="1"/>
      <c r="AO68" s="1"/>
      <c r="AP68" s="1"/>
      <c r="AQ68" s="1"/>
      <c r="AR68" s="1"/>
      <c r="AS68" s="1"/>
      <c r="AT68" s="1"/>
    </row>
    <row r="69" customFormat="false" ht="12.75" hidden="false" customHeight="true" outlineLevel="0" collapsed="false">
      <c r="A69" s="273" t="s">
        <v>80</v>
      </c>
      <c r="B69" s="274" t="n">
        <f aca="false">+I47</f>
        <v>0</v>
      </c>
      <c r="C69" s="267"/>
      <c r="D69" s="280" t="s">
        <v>201</v>
      </c>
      <c r="E69" s="280" t="s">
        <v>201</v>
      </c>
      <c r="F69" s="281" t="s">
        <v>137</v>
      </c>
      <c r="G69" s="282"/>
      <c r="H69" s="283" t="s">
        <v>202</v>
      </c>
      <c r="I69" s="267"/>
      <c r="J69" s="267"/>
      <c r="K69" s="267"/>
      <c r="L69" s="267"/>
      <c r="M69" s="267"/>
      <c r="N69" s="267"/>
      <c r="O69" s="267"/>
      <c r="P69" s="267"/>
      <c r="Q69" s="267"/>
      <c r="R69" s="267"/>
      <c r="S69" s="267"/>
      <c r="T69" s="267"/>
      <c r="U69" s="267"/>
      <c r="V69" s="267"/>
      <c r="W69" s="267"/>
      <c r="X69" s="267"/>
      <c r="Y69" s="267"/>
      <c r="Z69" s="267"/>
      <c r="AA69" s="267"/>
      <c r="AB69" s="267"/>
      <c r="AC69" s="267"/>
      <c r="AD69" s="267"/>
      <c r="AE69" s="267"/>
      <c r="AF69" s="267"/>
      <c r="AG69" s="267"/>
      <c r="AH69" s="267"/>
      <c r="AI69" s="267"/>
      <c r="AJ69" s="267"/>
      <c r="AK69" s="267"/>
      <c r="AL69" s="267"/>
      <c r="AM69" s="267"/>
      <c r="AN69" s="1"/>
      <c r="AO69" s="1"/>
      <c r="AP69" s="1"/>
      <c r="AQ69" s="1"/>
      <c r="AR69" s="1"/>
      <c r="AS69" s="1"/>
      <c r="AT69" s="1"/>
    </row>
    <row r="70" customFormat="false" ht="12.75" hidden="false" customHeight="true" outlineLevel="0" collapsed="false">
      <c r="A70" s="284"/>
      <c r="B70" s="284"/>
      <c r="C70" s="267"/>
      <c r="D70" s="285"/>
      <c r="E70" s="285"/>
      <c r="F70" s="285"/>
      <c r="G70" s="284"/>
      <c r="H70" s="286" t="n">
        <f aca="false">B4</f>
        <v>37591</v>
      </c>
      <c r="I70" s="286" t="n">
        <f aca="false">C4</f>
        <v>0</v>
      </c>
      <c r="J70" s="286" t="n">
        <f aca="false">D4</f>
        <v>0</v>
      </c>
      <c r="K70" s="286" t="str">
        <f aca="false">E4</f>
        <v>Check Figures</v>
      </c>
      <c r="L70" s="286" t="n">
        <f aca="false">F4</f>
        <v>0</v>
      </c>
      <c r="M70" s="286" t="n">
        <f aca="false">G4</f>
        <v>0</v>
      </c>
      <c r="N70" s="286" t="n">
        <f aca="false">H4</f>
        <v>0</v>
      </c>
      <c r="O70" s="286" t="n">
        <f aca="false">I4</f>
        <v>0</v>
      </c>
      <c r="P70" s="286" t="n">
        <f aca="false">J4</f>
        <v>0</v>
      </c>
      <c r="Q70" s="286" t="n">
        <f aca="false">K4</f>
        <v>0</v>
      </c>
      <c r="R70" s="286" t="n">
        <f aca="false">L4</f>
        <v>0</v>
      </c>
      <c r="S70" s="286" t="n">
        <f aca="false">M4</f>
        <v>0</v>
      </c>
      <c r="T70" s="286" t="n">
        <f aca="false">N4</f>
        <v>0</v>
      </c>
      <c r="U70" s="286" t="n">
        <f aca="false">O4</f>
        <v>0</v>
      </c>
      <c r="V70" s="286" t="n">
        <f aca="false">P4</f>
        <v>0</v>
      </c>
      <c r="W70" s="286" t="n">
        <f aca="false">Q4</f>
        <v>0</v>
      </c>
      <c r="X70" s="286" t="n">
        <f aca="false">R4</f>
        <v>0</v>
      </c>
      <c r="Y70" s="286" t="n">
        <f aca="false">S4</f>
        <v>0</v>
      </c>
      <c r="Z70" s="286" t="n">
        <f aca="false">T4</f>
        <v>0</v>
      </c>
      <c r="AA70" s="286" t="n">
        <f aca="false">U4</f>
        <v>0</v>
      </c>
      <c r="AB70" s="286" t="n">
        <f aca="false">V4</f>
        <v>0</v>
      </c>
      <c r="AC70" s="286" t="n">
        <f aca="false">W4</f>
        <v>0</v>
      </c>
      <c r="AD70" s="286" t="n">
        <f aca="false">X4</f>
        <v>0</v>
      </c>
      <c r="AE70" s="286" t="n">
        <f aca="false">Y4</f>
        <v>0</v>
      </c>
      <c r="AF70" s="286" t="n">
        <f aca="false">Z4</f>
        <v>0</v>
      </c>
      <c r="AG70" s="286" t="n">
        <f aca="false">AA4</f>
        <v>0</v>
      </c>
      <c r="AH70" s="286" t="n">
        <f aca="false">AB4</f>
        <v>0</v>
      </c>
      <c r="AI70" s="286" t="n">
        <f aca="false">AC4</f>
        <v>0</v>
      </c>
      <c r="AJ70" s="286" t="n">
        <f aca="false">AD4</f>
        <v>0</v>
      </c>
      <c r="AK70" s="286" t="n">
        <f aca="false">AE4</f>
        <v>0</v>
      </c>
      <c r="AL70" s="286" t="n">
        <f aca="false">AF4</f>
        <v>0</v>
      </c>
      <c r="AM70" s="275" t="s">
        <v>142</v>
      </c>
      <c r="AN70" s="1"/>
      <c r="AO70" s="1"/>
      <c r="AP70" s="1"/>
      <c r="AQ70" s="1"/>
      <c r="AR70" s="1"/>
      <c r="AS70" s="1"/>
      <c r="AT70" s="1"/>
    </row>
    <row r="71" customFormat="false" ht="12.75" hidden="false" customHeight="true" outlineLevel="0" collapsed="false">
      <c r="A71" s="287" t="s">
        <v>203</v>
      </c>
      <c r="B71" s="288"/>
      <c r="C71" s="289"/>
      <c r="D71" s="290" t="n">
        <v>0</v>
      </c>
      <c r="E71" s="291" t="n">
        <f aca="false">AM71</f>
        <v>0</v>
      </c>
      <c r="F71" s="292" t="n">
        <f aca="false">E71-D71</f>
        <v>0</v>
      </c>
      <c r="G71" s="284"/>
      <c r="H71" s="290"/>
      <c r="I71" s="290"/>
      <c r="J71" s="290"/>
      <c r="K71" s="290"/>
      <c r="L71" s="290"/>
      <c r="M71" s="290"/>
      <c r="N71" s="290"/>
      <c r="O71" s="290"/>
      <c r="P71" s="290"/>
      <c r="Q71" s="290"/>
      <c r="R71" s="290"/>
      <c r="S71" s="290"/>
      <c r="T71" s="290"/>
      <c r="U71" s="290"/>
      <c r="V71" s="290"/>
      <c r="W71" s="290"/>
      <c r="X71" s="290"/>
      <c r="Y71" s="290"/>
      <c r="Z71" s="290"/>
      <c r="AA71" s="290"/>
      <c r="AB71" s="290"/>
      <c r="AC71" s="290"/>
      <c r="AD71" s="290"/>
      <c r="AE71" s="290"/>
      <c r="AF71" s="290"/>
      <c r="AG71" s="290"/>
      <c r="AH71" s="290"/>
      <c r="AI71" s="290"/>
      <c r="AJ71" s="290"/>
      <c r="AK71" s="290"/>
      <c r="AL71" s="290"/>
      <c r="AM71" s="293" t="n">
        <f aca="false">SUM(H71:AL71)</f>
        <v>0</v>
      </c>
      <c r="AN71" s="59"/>
      <c r="AO71" s="59"/>
      <c r="AP71" s="59"/>
      <c r="AQ71" s="59"/>
      <c r="AR71" s="59"/>
      <c r="AS71" s="59"/>
      <c r="AT71" s="59"/>
      <c r="AU71" s="294"/>
      <c r="AV71" s="294"/>
      <c r="AW71" s="294"/>
      <c r="AX71" s="294"/>
    </row>
    <row r="72" customFormat="false" ht="12.75" hidden="true" customHeight="true" outlineLevel="0" collapsed="false">
      <c r="A72" s="295" t="s">
        <v>204</v>
      </c>
      <c r="B72" s="288"/>
      <c r="C72" s="289"/>
      <c r="D72" s="296" t="n">
        <v>0</v>
      </c>
      <c r="E72" s="297" t="n">
        <f aca="false">AM72</f>
        <v>0</v>
      </c>
      <c r="F72" s="298" t="n">
        <f aca="false">E72-D72</f>
        <v>0</v>
      </c>
      <c r="G72" s="284"/>
      <c r="H72" s="299"/>
      <c r="I72" s="299"/>
      <c r="J72" s="299"/>
      <c r="K72" s="299"/>
      <c r="L72" s="299"/>
      <c r="M72" s="299"/>
      <c r="N72" s="299"/>
      <c r="O72" s="299"/>
      <c r="P72" s="299"/>
      <c r="Q72" s="299"/>
      <c r="R72" s="299"/>
      <c r="S72" s="299"/>
      <c r="T72" s="299"/>
      <c r="U72" s="299"/>
      <c r="V72" s="299"/>
      <c r="W72" s="299"/>
      <c r="X72" s="299"/>
      <c r="Y72" s="299"/>
      <c r="Z72" s="299"/>
      <c r="AA72" s="299"/>
      <c r="AB72" s="299"/>
      <c r="AC72" s="299"/>
      <c r="AD72" s="299"/>
      <c r="AE72" s="299"/>
      <c r="AF72" s="299"/>
      <c r="AG72" s="299"/>
      <c r="AH72" s="299"/>
      <c r="AI72" s="299"/>
      <c r="AJ72" s="299"/>
      <c r="AK72" s="299"/>
      <c r="AL72" s="299"/>
      <c r="AM72" s="293" t="n">
        <f aca="false">SUM(H72:AL72)</f>
        <v>0</v>
      </c>
      <c r="AN72" s="59"/>
      <c r="AO72" s="59"/>
      <c r="AP72" s="59"/>
      <c r="AQ72" s="59"/>
      <c r="AR72" s="59"/>
      <c r="AS72" s="59"/>
      <c r="AT72" s="59"/>
      <c r="AU72" s="294"/>
      <c r="AV72" s="294"/>
      <c r="AW72" s="294"/>
      <c r="AX72" s="294"/>
    </row>
    <row r="73" customFormat="false" ht="12.75" hidden="true" customHeight="true" outlineLevel="0" collapsed="false">
      <c r="A73" s="295" t="s">
        <v>173</v>
      </c>
      <c r="B73" s="288"/>
      <c r="C73" s="289"/>
      <c r="D73" s="296" t="n">
        <v>0</v>
      </c>
      <c r="E73" s="297" t="n">
        <f aca="false">AM73</f>
        <v>0</v>
      </c>
      <c r="F73" s="298" t="n">
        <f aca="false">E73-D73</f>
        <v>0</v>
      </c>
      <c r="G73" s="284"/>
      <c r="H73" s="299"/>
      <c r="I73" s="299"/>
      <c r="J73" s="299"/>
      <c r="K73" s="299"/>
      <c r="L73" s="299"/>
      <c r="M73" s="299"/>
      <c r="N73" s="299"/>
      <c r="O73" s="299"/>
      <c r="P73" s="299"/>
      <c r="Q73" s="299"/>
      <c r="R73" s="299"/>
      <c r="S73" s="299"/>
      <c r="T73" s="299"/>
      <c r="U73" s="299"/>
      <c r="V73" s="299"/>
      <c r="W73" s="299"/>
      <c r="X73" s="299"/>
      <c r="Y73" s="299"/>
      <c r="Z73" s="299"/>
      <c r="AA73" s="299"/>
      <c r="AB73" s="299"/>
      <c r="AC73" s="299"/>
      <c r="AD73" s="299"/>
      <c r="AE73" s="299"/>
      <c r="AF73" s="299"/>
      <c r="AG73" s="299"/>
      <c r="AH73" s="299"/>
      <c r="AI73" s="299"/>
      <c r="AJ73" s="299"/>
      <c r="AK73" s="299"/>
      <c r="AL73" s="299"/>
      <c r="AM73" s="293" t="n">
        <f aca="false">SUM(H73:AL73)</f>
        <v>0</v>
      </c>
      <c r="AN73" s="59"/>
      <c r="AO73" s="59"/>
      <c r="AP73" s="59"/>
      <c r="AQ73" s="59"/>
      <c r="AR73" s="59"/>
      <c r="AS73" s="59"/>
      <c r="AT73" s="59"/>
      <c r="AU73" s="294"/>
      <c r="AV73" s="294"/>
      <c r="AW73" s="294"/>
      <c r="AX73" s="294"/>
    </row>
    <row r="74" customFormat="false" ht="12.75" hidden="false" customHeight="true" outlineLevel="0" collapsed="false">
      <c r="A74" s="300" t="s">
        <v>205</v>
      </c>
      <c r="B74" s="284"/>
      <c r="C74" s="267"/>
      <c r="D74" s="301"/>
      <c r="E74" s="302"/>
      <c r="F74" s="302"/>
      <c r="G74" s="284"/>
      <c r="H74" s="301"/>
      <c r="I74" s="301"/>
      <c r="J74" s="301"/>
      <c r="K74" s="301"/>
      <c r="L74" s="301"/>
      <c r="M74" s="301"/>
      <c r="N74" s="301"/>
      <c r="O74" s="301"/>
      <c r="P74" s="301"/>
      <c r="Q74" s="301"/>
      <c r="R74" s="301"/>
      <c r="S74" s="301"/>
      <c r="T74" s="301"/>
      <c r="U74" s="301"/>
      <c r="V74" s="301"/>
      <c r="W74" s="301"/>
      <c r="X74" s="301"/>
      <c r="Y74" s="301"/>
      <c r="Z74" s="301"/>
      <c r="AA74" s="301"/>
      <c r="AB74" s="301"/>
      <c r="AC74" s="301"/>
      <c r="AD74" s="301"/>
      <c r="AE74" s="301"/>
      <c r="AF74" s="301"/>
      <c r="AG74" s="301"/>
      <c r="AH74" s="301"/>
      <c r="AI74" s="301"/>
      <c r="AJ74" s="301"/>
      <c r="AK74" s="301"/>
      <c r="AL74" s="301"/>
      <c r="AM74" s="301"/>
      <c r="AN74" s="59"/>
      <c r="AO74" s="59"/>
      <c r="AP74" s="59"/>
      <c r="AQ74" s="59"/>
      <c r="AR74" s="59"/>
      <c r="AS74" s="59"/>
      <c r="AT74" s="59"/>
      <c r="AU74" s="294"/>
      <c r="AV74" s="294"/>
      <c r="AW74" s="294"/>
      <c r="AX74" s="294"/>
    </row>
    <row r="75" customFormat="false" ht="12.75" hidden="false" customHeight="true" outlineLevel="0" collapsed="false">
      <c r="A75" s="284" t="s">
        <v>206</v>
      </c>
      <c r="B75" s="284"/>
      <c r="C75" s="267"/>
      <c r="D75" s="301"/>
      <c r="E75" s="302"/>
      <c r="F75" s="302"/>
      <c r="G75" s="284"/>
      <c r="H75" s="301"/>
      <c r="I75" s="301"/>
      <c r="J75" s="301"/>
      <c r="K75" s="301"/>
      <c r="L75" s="301"/>
      <c r="M75" s="301"/>
      <c r="N75" s="301"/>
      <c r="O75" s="301"/>
      <c r="P75" s="301"/>
      <c r="Q75" s="301"/>
      <c r="R75" s="301"/>
      <c r="S75" s="301"/>
      <c r="T75" s="301"/>
      <c r="U75" s="301"/>
      <c r="V75" s="301"/>
      <c r="W75" s="301"/>
      <c r="X75" s="301"/>
      <c r="Y75" s="301"/>
      <c r="Z75" s="301"/>
      <c r="AA75" s="301"/>
      <c r="AB75" s="301"/>
      <c r="AC75" s="301"/>
      <c r="AD75" s="301"/>
      <c r="AE75" s="301"/>
      <c r="AF75" s="301"/>
      <c r="AG75" s="301"/>
      <c r="AH75" s="301"/>
      <c r="AI75" s="301"/>
      <c r="AJ75" s="301"/>
      <c r="AK75" s="301"/>
      <c r="AL75" s="301"/>
      <c r="AM75" s="301"/>
      <c r="AN75" s="59"/>
      <c r="AO75" s="59"/>
      <c r="AP75" s="59"/>
      <c r="AQ75" s="59"/>
      <c r="AR75" s="59"/>
      <c r="AS75" s="59"/>
      <c r="AT75" s="59"/>
      <c r="AU75" s="294"/>
      <c r="AV75" s="294"/>
      <c r="AW75" s="294"/>
      <c r="AX75" s="294"/>
    </row>
    <row r="76" customFormat="false" ht="12.75" hidden="false" customHeight="true" outlineLevel="0" collapsed="false">
      <c r="A76" s="303" t="s">
        <v>207</v>
      </c>
      <c r="B76" s="304"/>
      <c r="C76" s="289"/>
      <c r="D76" s="290" t="n">
        <v>0</v>
      </c>
      <c r="E76" s="291" t="n">
        <f aca="false">AM76</f>
        <v>0</v>
      </c>
      <c r="F76" s="305" t="n">
        <f aca="false">E76-D76</f>
        <v>0</v>
      </c>
      <c r="G76" s="284"/>
      <c r="H76" s="306"/>
      <c r="I76" s="306"/>
      <c r="J76" s="306"/>
      <c r="K76" s="306"/>
      <c r="L76" s="306"/>
      <c r="M76" s="306"/>
      <c r="N76" s="306"/>
      <c r="O76" s="306"/>
      <c r="P76" s="306"/>
      <c r="Q76" s="306"/>
      <c r="R76" s="306"/>
      <c r="S76" s="306"/>
      <c r="T76" s="306"/>
      <c r="U76" s="306"/>
      <c r="V76" s="306"/>
      <c r="W76" s="306"/>
      <c r="X76" s="306"/>
      <c r="Y76" s="306"/>
      <c r="Z76" s="306"/>
      <c r="AA76" s="306"/>
      <c r="AB76" s="306"/>
      <c r="AC76" s="306"/>
      <c r="AD76" s="306"/>
      <c r="AE76" s="306"/>
      <c r="AF76" s="306"/>
      <c r="AG76" s="306"/>
      <c r="AH76" s="306"/>
      <c r="AI76" s="306"/>
      <c r="AJ76" s="306"/>
      <c r="AK76" s="306"/>
      <c r="AL76" s="306"/>
      <c r="AM76" s="293" t="n">
        <f aca="false">SUM(H76:AL76)</f>
        <v>0</v>
      </c>
      <c r="AN76" s="1"/>
      <c r="AO76" s="1"/>
      <c r="AP76" s="1"/>
      <c r="AQ76" s="1"/>
      <c r="AR76" s="1"/>
      <c r="AS76" s="1"/>
      <c r="AT76" s="1"/>
    </row>
    <row r="77" customFormat="false" ht="12.75" hidden="true" customHeight="true" outlineLevel="0" collapsed="false">
      <c r="A77" s="303" t="s">
        <v>208</v>
      </c>
      <c r="B77" s="304"/>
      <c r="C77" s="289"/>
      <c r="D77" s="290" t="n">
        <v>0</v>
      </c>
      <c r="E77" s="291" t="n">
        <f aca="false">AM77</f>
        <v>0</v>
      </c>
      <c r="F77" s="305" t="n">
        <f aca="false">E77-D77</f>
        <v>0</v>
      </c>
      <c r="G77" s="284"/>
      <c r="H77" s="306"/>
      <c r="I77" s="306"/>
      <c r="J77" s="306"/>
      <c r="K77" s="306"/>
      <c r="L77" s="306"/>
      <c r="M77" s="306"/>
      <c r="N77" s="306"/>
      <c r="O77" s="306"/>
      <c r="P77" s="306"/>
      <c r="Q77" s="306"/>
      <c r="R77" s="306"/>
      <c r="S77" s="306"/>
      <c r="T77" s="306"/>
      <c r="U77" s="306"/>
      <c r="V77" s="306"/>
      <c r="W77" s="306"/>
      <c r="X77" s="306"/>
      <c r="Y77" s="306"/>
      <c r="Z77" s="306"/>
      <c r="AA77" s="306"/>
      <c r="AB77" s="306"/>
      <c r="AC77" s="306"/>
      <c r="AD77" s="306"/>
      <c r="AE77" s="306"/>
      <c r="AF77" s="306"/>
      <c r="AG77" s="306"/>
      <c r="AH77" s="306"/>
      <c r="AI77" s="306"/>
      <c r="AJ77" s="306"/>
      <c r="AK77" s="306"/>
      <c r="AL77" s="306"/>
      <c r="AM77" s="293" t="n">
        <f aca="false">SUM(H77:AL77)</f>
        <v>0</v>
      </c>
      <c r="AN77" s="1"/>
      <c r="AO77" s="1"/>
      <c r="AP77" s="1"/>
      <c r="AQ77" s="1"/>
      <c r="AR77" s="1"/>
      <c r="AS77" s="1"/>
      <c r="AT77" s="1"/>
    </row>
    <row r="78" customFormat="false" ht="12.75" hidden="true" customHeight="true" outlineLevel="0" collapsed="false">
      <c r="A78" s="303" t="s">
        <v>209</v>
      </c>
      <c r="B78" s="304"/>
      <c r="C78" s="289"/>
      <c r="D78" s="290" t="n">
        <v>0</v>
      </c>
      <c r="E78" s="291" t="n">
        <f aca="false">AM78</f>
        <v>0</v>
      </c>
      <c r="F78" s="305" t="n">
        <f aca="false">E78-D78</f>
        <v>0</v>
      </c>
      <c r="G78" s="284"/>
      <c r="H78" s="306"/>
      <c r="I78" s="306"/>
      <c r="J78" s="306"/>
      <c r="K78" s="306"/>
      <c r="L78" s="306"/>
      <c r="M78" s="306"/>
      <c r="N78" s="306"/>
      <c r="O78" s="306"/>
      <c r="P78" s="306"/>
      <c r="Q78" s="306"/>
      <c r="R78" s="306"/>
      <c r="S78" s="306"/>
      <c r="T78" s="306"/>
      <c r="U78" s="306"/>
      <c r="V78" s="306"/>
      <c r="W78" s="306"/>
      <c r="X78" s="306"/>
      <c r="Y78" s="306"/>
      <c r="Z78" s="306"/>
      <c r="AA78" s="306"/>
      <c r="AB78" s="306"/>
      <c r="AC78" s="306"/>
      <c r="AD78" s="306"/>
      <c r="AE78" s="306"/>
      <c r="AF78" s="306"/>
      <c r="AG78" s="306"/>
      <c r="AH78" s="306"/>
      <c r="AI78" s="306"/>
      <c r="AJ78" s="306"/>
      <c r="AK78" s="306"/>
      <c r="AL78" s="306"/>
      <c r="AM78" s="293" t="n">
        <f aca="false">SUM(H78:AL78)</f>
        <v>0</v>
      </c>
      <c r="AN78" s="1"/>
      <c r="AO78" s="1"/>
      <c r="AP78" s="1"/>
      <c r="AQ78" s="1"/>
      <c r="AR78" s="1"/>
      <c r="AS78" s="1"/>
      <c r="AT78" s="1"/>
    </row>
    <row r="79" customFormat="false" ht="12.75" hidden="true" customHeight="true" outlineLevel="0" collapsed="false">
      <c r="A79" s="303" t="s">
        <v>210</v>
      </c>
      <c r="B79" s="304"/>
      <c r="C79" s="289"/>
      <c r="D79" s="290" t="n">
        <v>0</v>
      </c>
      <c r="E79" s="291" t="n">
        <f aca="false">AM79</f>
        <v>0</v>
      </c>
      <c r="F79" s="305" t="n">
        <f aca="false">E79-D79</f>
        <v>0</v>
      </c>
      <c r="G79" s="284"/>
      <c r="H79" s="306"/>
      <c r="I79" s="306"/>
      <c r="J79" s="306"/>
      <c r="K79" s="306"/>
      <c r="L79" s="306"/>
      <c r="M79" s="306"/>
      <c r="N79" s="306"/>
      <c r="O79" s="306"/>
      <c r="P79" s="306"/>
      <c r="Q79" s="306"/>
      <c r="R79" s="306"/>
      <c r="S79" s="306"/>
      <c r="T79" s="306"/>
      <c r="U79" s="306"/>
      <c r="V79" s="306"/>
      <c r="W79" s="306"/>
      <c r="X79" s="306"/>
      <c r="Y79" s="306"/>
      <c r="Z79" s="306"/>
      <c r="AA79" s="306"/>
      <c r="AB79" s="306"/>
      <c r="AC79" s="306"/>
      <c r="AD79" s="306"/>
      <c r="AE79" s="306"/>
      <c r="AF79" s="306"/>
      <c r="AG79" s="306"/>
      <c r="AH79" s="306"/>
      <c r="AI79" s="306"/>
      <c r="AJ79" s="306"/>
      <c r="AK79" s="306"/>
      <c r="AL79" s="306"/>
      <c r="AM79" s="293" t="n">
        <f aca="false">SUM(H79:AL79)</f>
        <v>0</v>
      </c>
      <c r="AN79" s="1"/>
      <c r="AO79" s="1"/>
      <c r="AP79" s="1"/>
      <c r="AQ79" s="1"/>
      <c r="AR79" s="1"/>
      <c r="AS79" s="1"/>
      <c r="AT79" s="1"/>
    </row>
    <row r="80" customFormat="false" ht="12.75" hidden="true" customHeight="true" outlineLevel="0" collapsed="false">
      <c r="A80" s="303" t="s">
        <v>211</v>
      </c>
      <c r="B80" s="304"/>
      <c r="C80" s="289"/>
      <c r="D80" s="290" t="n">
        <v>0</v>
      </c>
      <c r="E80" s="291" t="n">
        <f aca="false">AM80</f>
        <v>0</v>
      </c>
      <c r="F80" s="305" t="n">
        <f aca="false">E80-D80</f>
        <v>0</v>
      </c>
      <c r="G80" s="284"/>
      <c r="H80" s="306"/>
      <c r="I80" s="306"/>
      <c r="J80" s="306"/>
      <c r="K80" s="306"/>
      <c r="L80" s="306"/>
      <c r="M80" s="306"/>
      <c r="N80" s="306"/>
      <c r="O80" s="306"/>
      <c r="P80" s="306"/>
      <c r="Q80" s="306"/>
      <c r="R80" s="306"/>
      <c r="S80" s="306"/>
      <c r="T80" s="306"/>
      <c r="U80" s="306"/>
      <c r="V80" s="306"/>
      <c r="W80" s="306"/>
      <c r="X80" s="306"/>
      <c r="Y80" s="306"/>
      <c r="Z80" s="306"/>
      <c r="AA80" s="306"/>
      <c r="AB80" s="306"/>
      <c r="AC80" s="306"/>
      <c r="AD80" s="306"/>
      <c r="AE80" s="306"/>
      <c r="AF80" s="306"/>
      <c r="AG80" s="306"/>
      <c r="AH80" s="306"/>
      <c r="AI80" s="306"/>
      <c r="AJ80" s="306"/>
      <c r="AK80" s="306"/>
      <c r="AL80" s="306"/>
      <c r="AM80" s="293" t="n">
        <f aca="false">SUM(H80:AL80)</f>
        <v>0</v>
      </c>
      <c r="AN80" s="1"/>
      <c r="AO80" s="1"/>
      <c r="AP80" s="1"/>
      <c r="AQ80" s="1"/>
      <c r="AR80" s="1"/>
      <c r="AS80" s="1"/>
      <c r="AT80" s="1"/>
    </row>
    <row r="81" customFormat="false" ht="12.75" hidden="true" customHeight="true" outlineLevel="0" collapsed="false">
      <c r="A81" s="303" t="s">
        <v>212</v>
      </c>
      <c r="B81" s="304"/>
      <c r="C81" s="289"/>
      <c r="D81" s="290" t="n">
        <v>0</v>
      </c>
      <c r="E81" s="291" t="n">
        <f aca="false">AM81</f>
        <v>0</v>
      </c>
      <c r="F81" s="305" t="n">
        <f aca="false">E81-D81</f>
        <v>0</v>
      </c>
      <c r="G81" s="284"/>
      <c r="H81" s="306"/>
      <c r="I81" s="306"/>
      <c r="J81" s="306"/>
      <c r="K81" s="306"/>
      <c r="L81" s="306"/>
      <c r="M81" s="306"/>
      <c r="N81" s="306"/>
      <c r="O81" s="306"/>
      <c r="P81" s="306"/>
      <c r="Q81" s="306"/>
      <c r="R81" s="306"/>
      <c r="S81" s="306"/>
      <c r="T81" s="306"/>
      <c r="U81" s="306"/>
      <c r="V81" s="306"/>
      <c r="W81" s="306"/>
      <c r="X81" s="306"/>
      <c r="Y81" s="306"/>
      <c r="Z81" s="306"/>
      <c r="AA81" s="306"/>
      <c r="AB81" s="306"/>
      <c r="AC81" s="306"/>
      <c r="AD81" s="306"/>
      <c r="AE81" s="306"/>
      <c r="AF81" s="306"/>
      <c r="AG81" s="306"/>
      <c r="AH81" s="306"/>
      <c r="AI81" s="306"/>
      <c r="AJ81" s="306"/>
      <c r="AK81" s="306"/>
      <c r="AL81" s="306"/>
      <c r="AM81" s="293" t="n">
        <f aca="false">SUM(H81:AL81)</f>
        <v>0</v>
      </c>
      <c r="AN81" s="1"/>
      <c r="AO81" s="1"/>
      <c r="AP81" s="1"/>
      <c r="AQ81" s="1"/>
      <c r="AR81" s="1"/>
      <c r="AS81" s="1"/>
      <c r="AT81" s="1"/>
    </row>
    <row r="82" customFormat="false" ht="12.75" hidden="false" customHeight="true" outlineLevel="0" collapsed="false">
      <c r="A82" s="303" t="s">
        <v>213</v>
      </c>
      <c r="B82" s="304"/>
      <c r="C82" s="289"/>
      <c r="D82" s="290" t="n">
        <v>0</v>
      </c>
      <c r="E82" s="291" t="n">
        <f aca="false">AM82</f>
        <v>0</v>
      </c>
      <c r="F82" s="305" t="n">
        <f aca="false">E82-D82</f>
        <v>0</v>
      </c>
      <c r="G82" s="284"/>
      <c r="H82" s="306"/>
      <c r="I82" s="306"/>
      <c r="J82" s="306"/>
      <c r="K82" s="306"/>
      <c r="L82" s="306"/>
      <c r="M82" s="306"/>
      <c r="N82" s="306"/>
      <c r="O82" s="306"/>
      <c r="P82" s="306"/>
      <c r="Q82" s="306"/>
      <c r="R82" s="306"/>
      <c r="S82" s="306"/>
      <c r="T82" s="306"/>
      <c r="U82" s="306"/>
      <c r="V82" s="306"/>
      <c r="W82" s="306"/>
      <c r="X82" s="306"/>
      <c r="Y82" s="306"/>
      <c r="Z82" s="306"/>
      <c r="AA82" s="306"/>
      <c r="AB82" s="306"/>
      <c r="AC82" s="306"/>
      <c r="AD82" s="306"/>
      <c r="AE82" s="306"/>
      <c r="AF82" s="306"/>
      <c r="AG82" s="306"/>
      <c r="AH82" s="306"/>
      <c r="AI82" s="306"/>
      <c r="AJ82" s="306"/>
      <c r="AK82" s="306"/>
      <c r="AL82" s="306"/>
      <c r="AM82" s="293" t="n">
        <f aca="false">SUM(H82:AL82)</f>
        <v>0</v>
      </c>
      <c r="AN82" s="1"/>
      <c r="AO82" s="1"/>
      <c r="AP82" s="1"/>
      <c r="AQ82" s="1"/>
      <c r="AR82" s="1"/>
      <c r="AS82" s="1"/>
      <c r="AT82" s="1"/>
    </row>
    <row r="83" customFormat="false" ht="12.75" hidden="false" customHeight="true" outlineLevel="0" collapsed="false">
      <c r="A83" s="303" t="s">
        <v>214</v>
      </c>
      <c r="B83" s="304"/>
      <c r="C83" s="289"/>
      <c r="D83" s="290" t="n">
        <v>0</v>
      </c>
      <c r="E83" s="291" t="n">
        <f aca="false">AM83</f>
        <v>0</v>
      </c>
      <c r="F83" s="305" t="n">
        <f aca="false">E83-D83</f>
        <v>0</v>
      </c>
      <c r="G83" s="307" t="s">
        <v>215</v>
      </c>
      <c r="H83" s="308"/>
      <c r="I83" s="308"/>
      <c r="J83" s="308"/>
      <c r="K83" s="308"/>
      <c r="L83" s="308"/>
      <c r="M83" s="308"/>
      <c r="N83" s="308"/>
      <c r="O83" s="308"/>
      <c r="P83" s="308"/>
      <c r="Q83" s="308"/>
      <c r="R83" s="308"/>
      <c r="S83" s="308"/>
      <c r="T83" s="308"/>
      <c r="U83" s="308"/>
      <c r="V83" s="308"/>
      <c r="W83" s="308"/>
      <c r="X83" s="308"/>
      <c r="Y83" s="308"/>
      <c r="Z83" s="308"/>
      <c r="AA83" s="308"/>
      <c r="AB83" s="308"/>
      <c r="AC83" s="308"/>
      <c r="AD83" s="308"/>
      <c r="AE83" s="308"/>
      <c r="AF83" s="308"/>
      <c r="AG83" s="308"/>
      <c r="AH83" s="308"/>
      <c r="AI83" s="308"/>
      <c r="AJ83" s="308"/>
      <c r="AK83" s="308"/>
      <c r="AL83" s="308"/>
      <c r="AM83" s="293" t="n">
        <f aca="false">SUM(H83:AL83)</f>
        <v>0</v>
      </c>
      <c r="AN83" s="1"/>
      <c r="AO83" s="1"/>
      <c r="AP83" s="1"/>
      <c r="AQ83" s="1"/>
      <c r="AR83" s="1"/>
      <c r="AS83" s="1"/>
      <c r="AT83" s="1"/>
    </row>
    <row r="84" customFormat="false" ht="12.75" hidden="true" customHeight="true" outlineLevel="0" collapsed="false">
      <c r="A84" s="309" t="s">
        <v>216</v>
      </c>
      <c r="B84" s="304"/>
      <c r="C84" s="289"/>
      <c r="D84" s="290" t="n">
        <v>0</v>
      </c>
      <c r="E84" s="291" t="n">
        <f aca="false">AM84</f>
        <v>0</v>
      </c>
      <c r="F84" s="305" t="n">
        <f aca="false">E84-D84</f>
        <v>0</v>
      </c>
      <c r="G84" s="284"/>
      <c r="H84" s="306"/>
      <c r="I84" s="306"/>
      <c r="J84" s="306"/>
      <c r="K84" s="306"/>
      <c r="L84" s="306"/>
      <c r="M84" s="306"/>
      <c r="N84" s="306"/>
      <c r="O84" s="306"/>
      <c r="P84" s="306"/>
      <c r="Q84" s="306"/>
      <c r="R84" s="306"/>
      <c r="S84" s="306"/>
      <c r="T84" s="306"/>
      <c r="U84" s="306"/>
      <c r="V84" s="306"/>
      <c r="W84" s="306"/>
      <c r="X84" s="306"/>
      <c r="Y84" s="306"/>
      <c r="Z84" s="306"/>
      <c r="AA84" s="306"/>
      <c r="AB84" s="306"/>
      <c r="AC84" s="306"/>
      <c r="AD84" s="306"/>
      <c r="AE84" s="306"/>
      <c r="AF84" s="306"/>
      <c r="AG84" s="306"/>
      <c r="AH84" s="306"/>
      <c r="AI84" s="306"/>
      <c r="AJ84" s="306"/>
      <c r="AK84" s="306"/>
      <c r="AL84" s="306"/>
      <c r="AM84" s="293" t="n">
        <f aca="false">SUM(H84:AL84)</f>
        <v>0</v>
      </c>
      <c r="AN84" s="1"/>
      <c r="AO84" s="1"/>
      <c r="AP84" s="1"/>
      <c r="AQ84" s="1"/>
      <c r="AR84" s="1"/>
      <c r="AS84" s="1"/>
      <c r="AT84" s="1"/>
    </row>
    <row r="85" customFormat="false" ht="12.75" hidden="true" customHeight="true" outlineLevel="0" collapsed="false">
      <c r="A85" s="309" t="s">
        <v>216</v>
      </c>
      <c r="B85" s="304"/>
      <c r="C85" s="289"/>
      <c r="D85" s="290" t="n">
        <v>0</v>
      </c>
      <c r="E85" s="291" t="n">
        <f aca="false">AM85</f>
        <v>0</v>
      </c>
      <c r="F85" s="305" t="n">
        <f aca="false">E85-D85</f>
        <v>0</v>
      </c>
      <c r="G85" s="284"/>
      <c r="H85" s="306"/>
      <c r="I85" s="306"/>
      <c r="J85" s="306"/>
      <c r="K85" s="306"/>
      <c r="L85" s="306"/>
      <c r="M85" s="306"/>
      <c r="N85" s="306"/>
      <c r="O85" s="306"/>
      <c r="P85" s="306"/>
      <c r="Q85" s="306"/>
      <c r="R85" s="306"/>
      <c r="S85" s="306"/>
      <c r="T85" s="306"/>
      <c r="U85" s="306"/>
      <c r="V85" s="306"/>
      <c r="W85" s="306"/>
      <c r="X85" s="306"/>
      <c r="Y85" s="306"/>
      <c r="Z85" s="306"/>
      <c r="AA85" s="306"/>
      <c r="AB85" s="306"/>
      <c r="AC85" s="306"/>
      <c r="AD85" s="306"/>
      <c r="AE85" s="306"/>
      <c r="AF85" s="306"/>
      <c r="AG85" s="306"/>
      <c r="AH85" s="306"/>
      <c r="AI85" s="306"/>
      <c r="AJ85" s="306"/>
      <c r="AK85" s="306"/>
      <c r="AL85" s="306"/>
      <c r="AM85" s="293" t="n">
        <f aca="false">SUM(H85:AL85)</f>
        <v>0</v>
      </c>
      <c r="AN85" s="1"/>
      <c r="AO85" s="1"/>
      <c r="AP85" s="1"/>
      <c r="AQ85" s="1"/>
      <c r="AR85" s="1"/>
      <c r="AS85" s="1"/>
      <c r="AT85" s="1"/>
    </row>
    <row r="86" customFormat="false" ht="12.75" hidden="true" customHeight="true" outlineLevel="0" collapsed="false">
      <c r="A86" s="309" t="s">
        <v>216</v>
      </c>
      <c r="B86" s="304"/>
      <c r="C86" s="289"/>
      <c r="D86" s="290" t="n">
        <v>0</v>
      </c>
      <c r="E86" s="291" t="n">
        <f aca="false">AM86</f>
        <v>0</v>
      </c>
      <c r="F86" s="305" t="n">
        <f aca="false">E86-D86</f>
        <v>0</v>
      </c>
      <c r="G86" s="284"/>
      <c r="H86" s="306"/>
      <c r="I86" s="306"/>
      <c r="J86" s="306"/>
      <c r="K86" s="306"/>
      <c r="L86" s="306"/>
      <c r="M86" s="306"/>
      <c r="N86" s="306"/>
      <c r="O86" s="306"/>
      <c r="P86" s="306"/>
      <c r="Q86" s="306"/>
      <c r="R86" s="306"/>
      <c r="S86" s="306"/>
      <c r="T86" s="306"/>
      <c r="U86" s="306"/>
      <c r="V86" s="306"/>
      <c r="W86" s="306"/>
      <c r="X86" s="306"/>
      <c r="Y86" s="306"/>
      <c r="Z86" s="306"/>
      <c r="AA86" s="306"/>
      <c r="AB86" s="306"/>
      <c r="AC86" s="306"/>
      <c r="AD86" s="306"/>
      <c r="AE86" s="306"/>
      <c r="AF86" s="306"/>
      <c r="AG86" s="306"/>
      <c r="AH86" s="306"/>
      <c r="AI86" s="306"/>
      <c r="AJ86" s="306"/>
      <c r="AK86" s="306"/>
      <c r="AL86" s="306"/>
      <c r="AM86" s="293" t="n">
        <f aca="false">SUM(H86:AL86)</f>
        <v>0</v>
      </c>
      <c r="AN86" s="1"/>
      <c r="AO86" s="1"/>
      <c r="AP86" s="1"/>
      <c r="AQ86" s="1"/>
      <c r="AR86" s="1"/>
      <c r="AS86" s="1"/>
      <c r="AT86" s="1"/>
    </row>
    <row r="87" customFormat="false" ht="12.75" hidden="false" customHeight="true" outlineLevel="0" collapsed="false">
      <c r="A87" s="303" t="s">
        <v>217</v>
      </c>
      <c r="B87" s="304"/>
      <c r="C87" s="289"/>
      <c r="D87" s="290" t="n">
        <v>0</v>
      </c>
      <c r="E87" s="291" t="n">
        <f aca="false">AM87</f>
        <v>0</v>
      </c>
      <c r="F87" s="305" t="n">
        <f aca="false">E87-D87</f>
        <v>0</v>
      </c>
      <c r="G87" s="284"/>
      <c r="H87" s="306"/>
      <c r="I87" s="306"/>
      <c r="J87" s="306"/>
      <c r="K87" s="306"/>
      <c r="L87" s="306"/>
      <c r="M87" s="306"/>
      <c r="N87" s="306"/>
      <c r="O87" s="306"/>
      <c r="P87" s="306"/>
      <c r="Q87" s="306"/>
      <c r="R87" s="306"/>
      <c r="S87" s="306"/>
      <c r="T87" s="306"/>
      <c r="U87" s="306"/>
      <c r="V87" s="306"/>
      <c r="W87" s="306"/>
      <c r="X87" s="306"/>
      <c r="Y87" s="306"/>
      <c r="Z87" s="306"/>
      <c r="AA87" s="306"/>
      <c r="AB87" s="306"/>
      <c r="AC87" s="306"/>
      <c r="AD87" s="306"/>
      <c r="AE87" s="306"/>
      <c r="AF87" s="306"/>
      <c r="AG87" s="306"/>
      <c r="AH87" s="306"/>
      <c r="AI87" s="306"/>
      <c r="AJ87" s="306"/>
      <c r="AK87" s="306"/>
      <c r="AL87" s="306"/>
      <c r="AM87" s="293" t="n">
        <f aca="false">SUM(H87:AL87)</f>
        <v>0</v>
      </c>
      <c r="AN87" s="1"/>
      <c r="AO87" s="1"/>
      <c r="AP87" s="1"/>
      <c r="AQ87" s="1"/>
      <c r="AR87" s="1"/>
      <c r="AS87" s="1"/>
      <c r="AT87" s="1"/>
    </row>
    <row r="88" customFormat="false" ht="12.75" hidden="false" customHeight="true" outlineLevel="0" collapsed="false">
      <c r="A88" s="288" t="s">
        <v>218</v>
      </c>
      <c r="B88" s="304"/>
      <c r="C88" s="289"/>
      <c r="D88" s="290" t="n">
        <v>0</v>
      </c>
      <c r="E88" s="291" t="n">
        <f aca="false">AM88</f>
        <v>0</v>
      </c>
      <c r="F88" s="305" t="n">
        <f aca="false">E88-D88</f>
        <v>0</v>
      </c>
      <c r="G88" s="284"/>
      <c r="H88" s="306"/>
      <c r="I88" s="306"/>
      <c r="J88" s="306"/>
      <c r="K88" s="306"/>
      <c r="L88" s="306"/>
      <c r="M88" s="306"/>
      <c r="N88" s="306"/>
      <c r="O88" s="306"/>
      <c r="P88" s="306"/>
      <c r="Q88" s="306"/>
      <c r="R88" s="306"/>
      <c r="S88" s="306"/>
      <c r="T88" s="306"/>
      <c r="U88" s="306"/>
      <c r="V88" s="306"/>
      <c r="W88" s="306"/>
      <c r="X88" s="306"/>
      <c r="Y88" s="306"/>
      <c r="Z88" s="306"/>
      <c r="AA88" s="306"/>
      <c r="AB88" s="306"/>
      <c r="AC88" s="306"/>
      <c r="AD88" s="306"/>
      <c r="AE88" s="306"/>
      <c r="AF88" s="306"/>
      <c r="AG88" s="306"/>
      <c r="AH88" s="306"/>
      <c r="AI88" s="306"/>
      <c r="AJ88" s="306"/>
      <c r="AK88" s="306"/>
      <c r="AL88" s="306"/>
      <c r="AM88" s="293" t="n">
        <f aca="false">SUM(H88:AL88)</f>
        <v>0</v>
      </c>
      <c r="AN88" s="1"/>
      <c r="AO88" s="1"/>
      <c r="AP88" s="1"/>
      <c r="AQ88" s="1"/>
      <c r="AR88" s="1"/>
      <c r="AS88" s="1"/>
      <c r="AT88" s="1"/>
    </row>
    <row r="89" customFormat="false" ht="12.75" hidden="true" customHeight="true" outlineLevel="0" collapsed="false">
      <c r="A89" s="288" t="s">
        <v>219</v>
      </c>
      <c r="B89" s="304"/>
      <c r="C89" s="289"/>
      <c r="D89" s="290" t="n">
        <v>0</v>
      </c>
      <c r="E89" s="291" t="n">
        <f aca="false">AM89</f>
        <v>0</v>
      </c>
      <c r="F89" s="305" t="n">
        <f aca="false">E89-D89</f>
        <v>0</v>
      </c>
      <c r="G89" s="284"/>
      <c r="H89" s="306"/>
      <c r="I89" s="306"/>
      <c r="J89" s="306"/>
      <c r="K89" s="306"/>
      <c r="L89" s="306"/>
      <c r="M89" s="306"/>
      <c r="N89" s="306"/>
      <c r="O89" s="306"/>
      <c r="P89" s="306"/>
      <c r="Q89" s="306"/>
      <c r="R89" s="306"/>
      <c r="S89" s="306"/>
      <c r="T89" s="306"/>
      <c r="U89" s="306"/>
      <c r="V89" s="306"/>
      <c r="W89" s="306"/>
      <c r="X89" s="306"/>
      <c r="Y89" s="306"/>
      <c r="Z89" s="306"/>
      <c r="AA89" s="306"/>
      <c r="AB89" s="306"/>
      <c r="AC89" s="306"/>
      <c r="AD89" s="306"/>
      <c r="AE89" s="306"/>
      <c r="AF89" s="306"/>
      <c r="AG89" s="306"/>
      <c r="AH89" s="306"/>
      <c r="AI89" s="306"/>
      <c r="AJ89" s="306"/>
      <c r="AK89" s="306"/>
      <c r="AL89" s="306"/>
      <c r="AM89" s="293" t="n">
        <f aca="false">SUM(H89:AL89)</f>
        <v>0</v>
      </c>
      <c r="AN89" s="1"/>
      <c r="AO89" s="1"/>
      <c r="AP89" s="1"/>
      <c r="AQ89" s="1"/>
      <c r="AR89" s="1"/>
      <c r="AS89" s="1"/>
      <c r="AT89" s="1"/>
    </row>
    <row r="90" customFormat="false" ht="12.75" hidden="true" customHeight="true" outlineLevel="0" collapsed="false">
      <c r="A90" s="288" t="s">
        <v>220</v>
      </c>
      <c r="B90" s="304"/>
      <c r="C90" s="289"/>
      <c r="D90" s="290" t="n">
        <v>0</v>
      </c>
      <c r="E90" s="291" t="n">
        <f aca="false">AM90</f>
        <v>0</v>
      </c>
      <c r="F90" s="305" t="n">
        <f aca="false">E90-D90</f>
        <v>0</v>
      </c>
      <c r="G90" s="284"/>
      <c r="H90" s="306"/>
      <c r="I90" s="306"/>
      <c r="J90" s="306"/>
      <c r="K90" s="306"/>
      <c r="L90" s="306"/>
      <c r="M90" s="306"/>
      <c r="N90" s="306"/>
      <c r="O90" s="306"/>
      <c r="P90" s="306"/>
      <c r="Q90" s="306"/>
      <c r="R90" s="306"/>
      <c r="S90" s="306"/>
      <c r="T90" s="306"/>
      <c r="U90" s="306"/>
      <c r="V90" s="306"/>
      <c r="W90" s="306"/>
      <c r="X90" s="306"/>
      <c r="Y90" s="306"/>
      <c r="Z90" s="306"/>
      <c r="AA90" s="306"/>
      <c r="AB90" s="306"/>
      <c r="AC90" s="306"/>
      <c r="AD90" s="306"/>
      <c r="AE90" s="306"/>
      <c r="AF90" s="306"/>
      <c r="AG90" s="306"/>
      <c r="AH90" s="306"/>
      <c r="AI90" s="306"/>
      <c r="AJ90" s="306"/>
      <c r="AK90" s="306"/>
      <c r="AL90" s="306"/>
      <c r="AM90" s="293" t="n">
        <f aca="false">SUM(H90:AL90)</f>
        <v>0</v>
      </c>
      <c r="AN90" s="1"/>
      <c r="AO90" s="1"/>
      <c r="AP90" s="1"/>
      <c r="AQ90" s="1"/>
      <c r="AR90" s="1"/>
      <c r="AS90" s="1"/>
      <c r="AT90" s="1"/>
    </row>
    <row r="91" customFormat="false" ht="12.75" hidden="false" customHeight="true" outlineLevel="0" collapsed="false">
      <c r="A91" s="310" t="s">
        <v>221</v>
      </c>
      <c r="B91" s="311"/>
      <c r="C91" s="289"/>
      <c r="D91" s="290" t="n">
        <v>0</v>
      </c>
      <c r="E91" s="291" t="n">
        <f aca="false">AM91</f>
        <v>0</v>
      </c>
      <c r="F91" s="305" t="n">
        <f aca="false">E91-D91</f>
        <v>0</v>
      </c>
      <c r="G91" s="284"/>
      <c r="H91" s="312"/>
      <c r="I91" s="312"/>
      <c r="J91" s="312"/>
      <c r="K91" s="312"/>
      <c r="L91" s="312"/>
      <c r="M91" s="312"/>
      <c r="N91" s="312"/>
      <c r="O91" s="312"/>
      <c r="P91" s="312"/>
      <c r="Q91" s="312"/>
      <c r="R91" s="312"/>
      <c r="S91" s="312"/>
      <c r="T91" s="312"/>
      <c r="U91" s="312"/>
      <c r="V91" s="312"/>
      <c r="W91" s="312"/>
      <c r="X91" s="312"/>
      <c r="Y91" s="312"/>
      <c r="Z91" s="312"/>
      <c r="AA91" s="312"/>
      <c r="AB91" s="312"/>
      <c r="AC91" s="312"/>
      <c r="AD91" s="312"/>
      <c r="AE91" s="312"/>
      <c r="AF91" s="312"/>
      <c r="AG91" s="312"/>
      <c r="AH91" s="312"/>
      <c r="AI91" s="312"/>
      <c r="AJ91" s="312"/>
      <c r="AK91" s="312"/>
      <c r="AL91" s="312"/>
      <c r="AM91" s="293" t="n">
        <f aca="false">SUM(H91:AL91)</f>
        <v>0</v>
      </c>
      <c r="AN91" s="1"/>
      <c r="AO91" s="1"/>
      <c r="AP91" s="1"/>
      <c r="AQ91" s="1"/>
      <c r="AR91" s="1"/>
      <c r="AS91" s="1"/>
      <c r="AT91" s="1"/>
    </row>
    <row r="92" customFormat="false" ht="12.75" hidden="false" customHeight="true" outlineLevel="0" collapsed="false">
      <c r="A92" s="288" t="s">
        <v>222</v>
      </c>
      <c r="B92" s="304"/>
      <c r="C92" s="289"/>
      <c r="D92" s="290" t="n">
        <v>0</v>
      </c>
      <c r="E92" s="291" t="n">
        <f aca="false">AM92</f>
        <v>0</v>
      </c>
      <c r="F92" s="305" t="n">
        <f aca="false">E92-D92</f>
        <v>0</v>
      </c>
      <c r="G92" s="284"/>
      <c r="H92" s="306"/>
      <c r="I92" s="306"/>
      <c r="J92" s="306"/>
      <c r="K92" s="306"/>
      <c r="L92" s="306"/>
      <c r="M92" s="306"/>
      <c r="N92" s="306"/>
      <c r="O92" s="306"/>
      <c r="P92" s="306"/>
      <c r="Q92" s="306"/>
      <c r="R92" s="306"/>
      <c r="S92" s="306"/>
      <c r="T92" s="306"/>
      <c r="U92" s="306"/>
      <c r="V92" s="306"/>
      <c r="W92" s="306"/>
      <c r="X92" s="306"/>
      <c r="Y92" s="306"/>
      <c r="Z92" s="306"/>
      <c r="AA92" s="306"/>
      <c r="AB92" s="306"/>
      <c r="AC92" s="306"/>
      <c r="AD92" s="306"/>
      <c r="AE92" s="306"/>
      <c r="AF92" s="306"/>
      <c r="AG92" s="306"/>
      <c r="AH92" s="306"/>
      <c r="AI92" s="306"/>
      <c r="AJ92" s="306"/>
      <c r="AK92" s="306"/>
      <c r="AL92" s="306"/>
      <c r="AM92" s="293" t="n">
        <f aca="false">SUM(H92:AL92)</f>
        <v>0</v>
      </c>
      <c r="AN92" s="1"/>
      <c r="AO92" s="1"/>
      <c r="AP92" s="1"/>
      <c r="AQ92" s="1"/>
      <c r="AR92" s="1"/>
      <c r="AS92" s="1"/>
      <c r="AT92" s="1"/>
    </row>
    <row r="93" customFormat="false" ht="12.75" hidden="true" customHeight="true" outlineLevel="0" collapsed="false">
      <c r="A93" s="288" t="s">
        <v>223</v>
      </c>
      <c r="B93" s="304"/>
      <c r="C93" s="289"/>
      <c r="D93" s="290" t="n">
        <v>0</v>
      </c>
      <c r="E93" s="291" t="n">
        <f aca="false">AM93</f>
        <v>0</v>
      </c>
      <c r="F93" s="305" t="n">
        <f aca="false">E93-D93</f>
        <v>0</v>
      </c>
      <c r="G93" s="284"/>
      <c r="H93" s="306"/>
      <c r="I93" s="306"/>
      <c r="J93" s="306"/>
      <c r="K93" s="306"/>
      <c r="L93" s="306"/>
      <c r="M93" s="306"/>
      <c r="N93" s="306"/>
      <c r="O93" s="306"/>
      <c r="P93" s="306"/>
      <c r="Q93" s="306"/>
      <c r="R93" s="306"/>
      <c r="S93" s="306"/>
      <c r="T93" s="306"/>
      <c r="U93" s="306"/>
      <c r="V93" s="306"/>
      <c r="W93" s="306"/>
      <c r="X93" s="306"/>
      <c r="Y93" s="306"/>
      <c r="Z93" s="306"/>
      <c r="AA93" s="306"/>
      <c r="AB93" s="306"/>
      <c r="AC93" s="306"/>
      <c r="AD93" s="306"/>
      <c r="AE93" s="306"/>
      <c r="AF93" s="306"/>
      <c r="AG93" s="306"/>
      <c r="AH93" s="306"/>
      <c r="AI93" s="306"/>
      <c r="AJ93" s="306"/>
      <c r="AK93" s="306"/>
      <c r="AL93" s="306"/>
      <c r="AM93" s="293" t="n">
        <f aca="false">SUM(H93:AL93)</f>
        <v>0</v>
      </c>
      <c r="AN93" s="1"/>
      <c r="AO93" s="1"/>
      <c r="AP93" s="1"/>
      <c r="AQ93" s="1"/>
      <c r="AR93" s="1"/>
      <c r="AS93" s="1"/>
      <c r="AT93" s="1"/>
    </row>
    <row r="94" customFormat="false" ht="12.75" hidden="false" customHeight="true" outlineLevel="0" collapsed="false">
      <c r="A94" s="288" t="s">
        <v>213</v>
      </c>
      <c r="B94" s="304"/>
      <c r="C94" s="289"/>
      <c r="D94" s="290" t="n">
        <v>0</v>
      </c>
      <c r="E94" s="291" t="n">
        <f aca="false">AM94</f>
        <v>0</v>
      </c>
      <c r="F94" s="305" t="n">
        <f aca="false">E94-D94</f>
        <v>0</v>
      </c>
      <c r="G94" s="284"/>
      <c r="H94" s="306"/>
      <c r="I94" s="306"/>
      <c r="J94" s="306"/>
      <c r="K94" s="306"/>
      <c r="L94" s="306"/>
      <c r="M94" s="306"/>
      <c r="N94" s="306"/>
      <c r="O94" s="306"/>
      <c r="P94" s="306"/>
      <c r="Q94" s="306"/>
      <c r="R94" s="306"/>
      <c r="S94" s="306"/>
      <c r="T94" s="306"/>
      <c r="U94" s="306"/>
      <c r="V94" s="306"/>
      <c r="W94" s="306"/>
      <c r="X94" s="306"/>
      <c r="Y94" s="306"/>
      <c r="Z94" s="306"/>
      <c r="AA94" s="306"/>
      <c r="AB94" s="306"/>
      <c r="AC94" s="306"/>
      <c r="AD94" s="306"/>
      <c r="AE94" s="306"/>
      <c r="AF94" s="306"/>
      <c r="AG94" s="306"/>
      <c r="AH94" s="306"/>
      <c r="AI94" s="306"/>
      <c r="AJ94" s="306"/>
      <c r="AK94" s="306"/>
      <c r="AL94" s="306"/>
      <c r="AM94" s="293" t="n">
        <f aca="false">SUM(H94:AL94)</f>
        <v>0</v>
      </c>
      <c r="AN94" s="1"/>
      <c r="AO94" s="1"/>
      <c r="AP94" s="1"/>
      <c r="AQ94" s="1"/>
      <c r="AR94" s="1"/>
      <c r="AS94" s="1"/>
      <c r="AT94" s="1"/>
    </row>
    <row r="95" customFormat="false" ht="12.75" hidden="false" customHeight="true" outlineLevel="0" collapsed="false">
      <c r="A95" s="288" t="s">
        <v>214</v>
      </c>
      <c r="B95" s="304"/>
      <c r="C95" s="289"/>
      <c r="D95" s="290" t="n">
        <v>0</v>
      </c>
      <c r="E95" s="291" t="n">
        <f aca="false">AM95</f>
        <v>0</v>
      </c>
      <c r="F95" s="305" t="n">
        <f aca="false">E95-D95</f>
        <v>0</v>
      </c>
      <c r="G95" s="284"/>
      <c r="H95" s="306"/>
      <c r="I95" s="306"/>
      <c r="J95" s="306"/>
      <c r="K95" s="306"/>
      <c r="L95" s="306"/>
      <c r="M95" s="306"/>
      <c r="N95" s="306"/>
      <c r="O95" s="306"/>
      <c r="P95" s="306"/>
      <c r="Q95" s="306"/>
      <c r="R95" s="306"/>
      <c r="S95" s="306"/>
      <c r="T95" s="306"/>
      <c r="U95" s="306"/>
      <c r="V95" s="306"/>
      <c r="W95" s="306"/>
      <c r="X95" s="306"/>
      <c r="Y95" s="306"/>
      <c r="Z95" s="306"/>
      <c r="AA95" s="306"/>
      <c r="AB95" s="306"/>
      <c r="AC95" s="306"/>
      <c r="AD95" s="306"/>
      <c r="AE95" s="306"/>
      <c r="AF95" s="306"/>
      <c r="AG95" s="306"/>
      <c r="AH95" s="306"/>
      <c r="AI95" s="306"/>
      <c r="AJ95" s="306"/>
      <c r="AK95" s="306"/>
      <c r="AL95" s="306"/>
      <c r="AM95" s="293" t="n">
        <f aca="false">SUM(H95:AL95)</f>
        <v>0</v>
      </c>
      <c r="AN95" s="1"/>
      <c r="AO95" s="1"/>
      <c r="AP95" s="1"/>
      <c r="AQ95" s="1"/>
      <c r="AR95" s="1"/>
      <c r="AS95" s="1"/>
      <c r="AT95" s="1"/>
    </row>
    <row r="96" customFormat="false" ht="12.75" hidden="false" customHeight="true" outlineLevel="0" collapsed="false">
      <c r="A96" s="288" t="s">
        <v>224</v>
      </c>
      <c r="B96" s="304"/>
      <c r="C96" s="289"/>
      <c r="D96" s="290" t="n">
        <v>0</v>
      </c>
      <c r="E96" s="291" t="n">
        <f aca="false">AM96</f>
        <v>0</v>
      </c>
      <c r="F96" s="305" t="n">
        <f aca="false">E96-D96</f>
        <v>0</v>
      </c>
      <c r="G96" s="284"/>
      <c r="H96" s="306"/>
      <c r="I96" s="306"/>
      <c r="J96" s="306"/>
      <c r="K96" s="306"/>
      <c r="L96" s="306"/>
      <c r="M96" s="306"/>
      <c r="N96" s="306"/>
      <c r="O96" s="306"/>
      <c r="P96" s="306"/>
      <c r="Q96" s="306"/>
      <c r="R96" s="306"/>
      <c r="S96" s="306"/>
      <c r="T96" s="306"/>
      <c r="U96" s="306"/>
      <c r="V96" s="306"/>
      <c r="W96" s="306"/>
      <c r="X96" s="306"/>
      <c r="Y96" s="306"/>
      <c r="Z96" s="306"/>
      <c r="AA96" s="306"/>
      <c r="AB96" s="306"/>
      <c r="AC96" s="306"/>
      <c r="AD96" s="306"/>
      <c r="AE96" s="306"/>
      <c r="AF96" s="306"/>
      <c r="AG96" s="306"/>
      <c r="AH96" s="306"/>
      <c r="AI96" s="306"/>
      <c r="AJ96" s="306"/>
      <c r="AK96" s="306"/>
      <c r="AL96" s="306"/>
      <c r="AM96" s="293" t="n">
        <f aca="false">SUM(H96:AL96)</f>
        <v>0</v>
      </c>
      <c r="AN96" s="1"/>
      <c r="AO96" s="1"/>
      <c r="AP96" s="1"/>
      <c r="AQ96" s="1"/>
      <c r="AR96" s="1"/>
      <c r="AS96" s="1"/>
      <c r="AT96" s="1"/>
    </row>
    <row r="97" customFormat="false" ht="12.75" hidden="false" customHeight="true" outlineLevel="0" collapsed="false">
      <c r="A97" s="288" t="s">
        <v>225</v>
      </c>
      <c r="B97" s="304"/>
      <c r="C97" s="289"/>
      <c r="D97" s="290" t="n">
        <v>0</v>
      </c>
      <c r="E97" s="291" t="n">
        <f aca="false">AM97</f>
        <v>0</v>
      </c>
      <c r="F97" s="305" t="n">
        <f aca="false">E97-D97</f>
        <v>0</v>
      </c>
      <c r="G97" s="284"/>
      <c r="H97" s="306"/>
      <c r="I97" s="306"/>
      <c r="J97" s="306"/>
      <c r="K97" s="306"/>
      <c r="L97" s="306"/>
      <c r="M97" s="306"/>
      <c r="N97" s="306"/>
      <c r="O97" s="306"/>
      <c r="P97" s="306"/>
      <c r="Q97" s="306"/>
      <c r="R97" s="306"/>
      <c r="S97" s="306"/>
      <c r="T97" s="306"/>
      <c r="U97" s="306"/>
      <c r="V97" s="306"/>
      <c r="W97" s="306"/>
      <c r="X97" s="306"/>
      <c r="Y97" s="306"/>
      <c r="Z97" s="306"/>
      <c r="AA97" s="306"/>
      <c r="AB97" s="306"/>
      <c r="AC97" s="306"/>
      <c r="AD97" s="306"/>
      <c r="AE97" s="306"/>
      <c r="AF97" s="306"/>
      <c r="AG97" s="306"/>
      <c r="AH97" s="306"/>
      <c r="AI97" s="306"/>
      <c r="AJ97" s="306"/>
      <c r="AK97" s="306"/>
      <c r="AL97" s="306"/>
      <c r="AM97" s="293" t="n">
        <f aca="false">SUM(H97:AL97)</f>
        <v>0</v>
      </c>
      <c r="AN97" s="1"/>
      <c r="AO97" s="1"/>
      <c r="AP97" s="1"/>
      <c r="AQ97" s="1"/>
      <c r="AR97" s="1"/>
      <c r="AS97" s="1"/>
      <c r="AT97" s="1"/>
    </row>
    <row r="98" customFormat="false" ht="12.75" hidden="false" customHeight="true" outlineLevel="0" collapsed="false">
      <c r="A98" s="288" t="s">
        <v>226</v>
      </c>
      <c r="B98" s="304"/>
      <c r="C98" s="289"/>
      <c r="D98" s="290" t="n">
        <v>0</v>
      </c>
      <c r="E98" s="291" t="n">
        <f aca="false">AM98</f>
        <v>0</v>
      </c>
      <c r="F98" s="305" t="n">
        <f aca="false">E98-D98</f>
        <v>0</v>
      </c>
      <c r="G98" s="284"/>
      <c r="H98" s="306"/>
      <c r="I98" s="306"/>
      <c r="J98" s="306"/>
      <c r="K98" s="306"/>
      <c r="L98" s="306"/>
      <c r="M98" s="306"/>
      <c r="N98" s="306"/>
      <c r="O98" s="306"/>
      <c r="P98" s="306"/>
      <c r="Q98" s="306"/>
      <c r="R98" s="306"/>
      <c r="S98" s="306"/>
      <c r="T98" s="306"/>
      <c r="U98" s="306"/>
      <c r="V98" s="306"/>
      <c r="W98" s="306"/>
      <c r="X98" s="306"/>
      <c r="Y98" s="306"/>
      <c r="Z98" s="306"/>
      <c r="AA98" s="306"/>
      <c r="AB98" s="306"/>
      <c r="AC98" s="306"/>
      <c r="AD98" s="306"/>
      <c r="AE98" s="306"/>
      <c r="AF98" s="306"/>
      <c r="AG98" s="306"/>
      <c r="AH98" s="306"/>
      <c r="AI98" s="306"/>
      <c r="AJ98" s="306"/>
      <c r="AK98" s="306"/>
      <c r="AL98" s="306"/>
      <c r="AM98" s="293" t="n">
        <f aca="false">SUM(H98:AL98)</f>
        <v>0</v>
      </c>
      <c r="AN98" s="1"/>
      <c r="AO98" s="1"/>
      <c r="AP98" s="1"/>
      <c r="AQ98" s="1"/>
      <c r="AR98" s="1"/>
      <c r="AS98" s="1"/>
      <c r="AT98" s="1"/>
    </row>
    <row r="99" customFormat="false" ht="12.75" hidden="true" customHeight="true" outlineLevel="0" collapsed="false">
      <c r="A99" s="288" t="s">
        <v>227</v>
      </c>
      <c r="B99" s="304"/>
      <c r="C99" s="289"/>
      <c r="D99" s="290" t="n">
        <v>0</v>
      </c>
      <c r="E99" s="291" t="n">
        <f aca="false">AM99</f>
        <v>0</v>
      </c>
      <c r="F99" s="305" t="n">
        <f aca="false">E99-D99</f>
        <v>0</v>
      </c>
      <c r="G99" s="284"/>
      <c r="H99" s="306"/>
      <c r="I99" s="306"/>
      <c r="J99" s="306"/>
      <c r="K99" s="306"/>
      <c r="L99" s="306"/>
      <c r="M99" s="306"/>
      <c r="N99" s="306"/>
      <c r="O99" s="306"/>
      <c r="P99" s="306"/>
      <c r="Q99" s="306"/>
      <c r="R99" s="306"/>
      <c r="S99" s="306"/>
      <c r="T99" s="306"/>
      <c r="U99" s="306"/>
      <c r="V99" s="306"/>
      <c r="W99" s="306"/>
      <c r="X99" s="306"/>
      <c r="Y99" s="306"/>
      <c r="Z99" s="306"/>
      <c r="AA99" s="306"/>
      <c r="AB99" s="306"/>
      <c r="AC99" s="306"/>
      <c r="AD99" s="306"/>
      <c r="AE99" s="306"/>
      <c r="AF99" s="306"/>
      <c r="AG99" s="306"/>
      <c r="AH99" s="306"/>
      <c r="AI99" s="306"/>
      <c r="AJ99" s="306"/>
      <c r="AK99" s="306"/>
      <c r="AL99" s="306"/>
      <c r="AM99" s="293" t="n">
        <f aca="false">SUM(H99:AL99)</f>
        <v>0</v>
      </c>
      <c r="AN99" s="1"/>
      <c r="AO99" s="1"/>
      <c r="AP99" s="1"/>
      <c r="AQ99" s="1"/>
      <c r="AR99" s="1"/>
      <c r="AS99" s="1"/>
      <c r="AT99" s="1"/>
    </row>
    <row r="100" customFormat="false" ht="12.75" hidden="true" customHeight="true" outlineLevel="0" collapsed="false">
      <c r="A100" s="313" t="s">
        <v>216</v>
      </c>
      <c r="B100" s="304"/>
      <c r="C100" s="289"/>
      <c r="D100" s="290" t="n">
        <v>0</v>
      </c>
      <c r="E100" s="291" t="n">
        <f aca="false">AM100</f>
        <v>0</v>
      </c>
      <c r="F100" s="305" t="n">
        <f aca="false">E100-D100</f>
        <v>0</v>
      </c>
      <c r="G100" s="284"/>
      <c r="H100" s="306"/>
      <c r="I100" s="306"/>
      <c r="J100" s="306"/>
      <c r="K100" s="306"/>
      <c r="L100" s="306"/>
      <c r="M100" s="306"/>
      <c r="N100" s="306"/>
      <c r="O100" s="306"/>
      <c r="P100" s="306"/>
      <c r="Q100" s="306"/>
      <c r="R100" s="306"/>
      <c r="S100" s="306"/>
      <c r="T100" s="306"/>
      <c r="U100" s="306"/>
      <c r="V100" s="306"/>
      <c r="W100" s="306"/>
      <c r="X100" s="306"/>
      <c r="Y100" s="306"/>
      <c r="Z100" s="306"/>
      <c r="AA100" s="306"/>
      <c r="AB100" s="306"/>
      <c r="AC100" s="306"/>
      <c r="AD100" s="306"/>
      <c r="AE100" s="306"/>
      <c r="AF100" s="306"/>
      <c r="AG100" s="306"/>
      <c r="AH100" s="306"/>
      <c r="AI100" s="306"/>
      <c r="AJ100" s="306"/>
      <c r="AK100" s="306"/>
      <c r="AL100" s="306"/>
      <c r="AM100" s="293" t="n">
        <f aca="false">SUM(H100:AL100)</f>
        <v>0</v>
      </c>
      <c r="AN100" s="1"/>
      <c r="AO100" s="1"/>
      <c r="AP100" s="1"/>
      <c r="AQ100" s="1"/>
      <c r="AR100" s="1"/>
      <c r="AS100" s="1"/>
      <c r="AT100" s="1"/>
    </row>
    <row r="101" customFormat="false" ht="12.75" hidden="true" customHeight="true" outlineLevel="0" collapsed="false">
      <c r="A101" s="313" t="s">
        <v>216</v>
      </c>
      <c r="B101" s="304"/>
      <c r="C101" s="289"/>
      <c r="D101" s="290" t="n">
        <v>0</v>
      </c>
      <c r="E101" s="291" t="n">
        <f aca="false">AM101</f>
        <v>0</v>
      </c>
      <c r="F101" s="305" t="n">
        <f aca="false">E101-D101</f>
        <v>0</v>
      </c>
      <c r="G101" s="284"/>
      <c r="H101" s="306"/>
      <c r="I101" s="306"/>
      <c r="J101" s="306"/>
      <c r="K101" s="306"/>
      <c r="L101" s="306"/>
      <c r="M101" s="306"/>
      <c r="N101" s="306"/>
      <c r="O101" s="306"/>
      <c r="P101" s="306"/>
      <c r="Q101" s="306"/>
      <c r="R101" s="306"/>
      <c r="S101" s="306"/>
      <c r="T101" s="306"/>
      <c r="U101" s="306"/>
      <c r="V101" s="306"/>
      <c r="W101" s="306"/>
      <c r="X101" s="306"/>
      <c r="Y101" s="306"/>
      <c r="Z101" s="306"/>
      <c r="AA101" s="306"/>
      <c r="AB101" s="306"/>
      <c r="AC101" s="306"/>
      <c r="AD101" s="306"/>
      <c r="AE101" s="306"/>
      <c r="AF101" s="306"/>
      <c r="AG101" s="306"/>
      <c r="AH101" s="306"/>
      <c r="AI101" s="306"/>
      <c r="AJ101" s="306"/>
      <c r="AK101" s="306"/>
      <c r="AL101" s="306"/>
      <c r="AM101" s="293" t="n">
        <f aca="false">SUM(H101:AL101)</f>
        <v>0</v>
      </c>
      <c r="AN101" s="1"/>
      <c r="AO101" s="1"/>
      <c r="AP101" s="1"/>
      <c r="AQ101" s="1"/>
      <c r="AR101" s="1"/>
      <c r="AS101" s="1"/>
      <c r="AT101" s="1"/>
    </row>
    <row r="102" customFormat="false" ht="12.75" hidden="true" customHeight="true" outlineLevel="0" collapsed="false">
      <c r="A102" s="314" t="s">
        <v>228</v>
      </c>
      <c r="B102" s="304"/>
      <c r="C102" s="289"/>
      <c r="D102" s="290" t="n">
        <v>0</v>
      </c>
      <c r="E102" s="291" t="n">
        <f aca="false">AM102</f>
        <v>0</v>
      </c>
      <c r="F102" s="305" t="n">
        <f aca="false">E102-D102</f>
        <v>0</v>
      </c>
      <c r="G102" s="284"/>
      <c r="H102" s="306"/>
      <c r="I102" s="306"/>
      <c r="J102" s="306"/>
      <c r="K102" s="306"/>
      <c r="L102" s="306"/>
      <c r="M102" s="306"/>
      <c r="N102" s="306"/>
      <c r="O102" s="306"/>
      <c r="P102" s="306"/>
      <c r="Q102" s="306"/>
      <c r="R102" s="306"/>
      <c r="S102" s="306"/>
      <c r="T102" s="306"/>
      <c r="U102" s="306"/>
      <c r="V102" s="306"/>
      <c r="W102" s="306"/>
      <c r="X102" s="306"/>
      <c r="Y102" s="306"/>
      <c r="Z102" s="306"/>
      <c r="AA102" s="306"/>
      <c r="AB102" s="306"/>
      <c r="AC102" s="306"/>
      <c r="AD102" s="306"/>
      <c r="AE102" s="306"/>
      <c r="AF102" s="306"/>
      <c r="AG102" s="306"/>
      <c r="AH102" s="306"/>
      <c r="AI102" s="306"/>
      <c r="AJ102" s="306"/>
      <c r="AK102" s="306"/>
      <c r="AL102" s="306"/>
      <c r="AM102" s="293" t="n">
        <f aca="false">SUM(H102:AL102)</f>
        <v>0</v>
      </c>
      <c r="AN102" s="1"/>
      <c r="AO102" s="1"/>
      <c r="AP102" s="1"/>
      <c r="AQ102" s="1"/>
      <c r="AR102" s="1"/>
      <c r="AS102" s="1"/>
      <c r="AT102" s="1"/>
    </row>
    <row r="103" customFormat="false" ht="12.75" hidden="false" customHeight="true" outlineLevel="0" collapsed="false">
      <c r="A103" s="314" t="s">
        <v>229</v>
      </c>
      <c r="B103" s="288"/>
      <c r="C103" s="289"/>
      <c r="D103" s="290" t="n">
        <v>0</v>
      </c>
      <c r="E103" s="291" t="n">
        <f aca="false">AM103</f>
        <v>0</v>
      </c>
      <c r="F103" s="305" t="n">
        <f aca="false">E103-D103</f>
        <v>0</v>
      </c>
      <c r="G103" s="284"/>
      <c r="H103" s="308"/>
      <c r="I103" s="308"/>
      <c r="J103" s="308"/>
      <c r="K103" s="308"/>
      <c r="L103" s="308"/>
      <c r="M103" s="308"/>
      <c r="N103" s="308"/>
      <c r="O103" s="308"/>
      <c r="P103" s="308"/>
      <c r="Q103" s="308"/>
      <c r="R103" s="308"/>
      <c r="S103" s="308"/>
      <c r="T103" s="308"/>
      <c r="U103" s="308"/>
      <c r="V103" s="308"/>
      <c r="W103" s="308"/>
      <c r="X103" s="308"/>
      <c r="Y103" s="308"/>
      <c r="Z103" s="308"/>
      <c r="AA103" s="308"/>
      <c r="AB103" s="308"/>
      <c r="AC103" s="308"/>
      <c r="AD103" s="308"/>
      <c r="AE103" s="308"/>
      <c r="AF103" s="308"/>
      <c r="AG103" s="308"/>
      <c r="AH103" s="308"/>
      <c r="AI103" s="308"/>
      <c r="AJ103" s="308"/>
      <c r="AK103" s="308"/>
      <c r="AL103" s="308"/>
      <c r="AM103" s="293" t="n">
        <f aca="false">SUM(H103:AL103)</f>
        <v>0</v>
      </c>
      <c r="AN103" s="1"/>
      <c r="AO103" s="1"/>
      <c r="AP103" s="1"/>
      <c r="AQ103" s="1"/>
      <c r="AR103" s="1"/>
      <c r="AS103" s="1"/>
      <c r="AT103" s="1"/>
    </row>
    <row r="104" customFormat="false" ht="12.75" hidden="true" customHeight="true" outlineLevel="0" collapsed="false">
      <c r="A104" s="314" t="s">
        <v>230</v>
      </c>
      <c r="B104" s="288"/>
      <c r="C104" s="289"/>
      <c r="D104" s="290" t="n">
        <v>0</v>
      </c>
      <c r="E104" s="291" t="n">
        <f aca="false">AM104</f>
        <v>0</v>
      </c>
      <c r="F104" s="305" t="n">
        <f aca="false">E104-D104</f>
        <v>0</v>
      </c>
      <c r="G104" s="284"/>
      <c r="H104" s="315"/>
      <c r="I104" s="315"/>
      <c r="J104" s="315"/>
      <c r="K104" s="315"/>
      <c r="L104" s="315"/>
      <c r="M104" s="315"/>
      <c r="N104" s="315"/>
      <c r="O104" s="315"/>
      <c r="P104" s="315"/>
      <c r="Q104" s="315"/>
      <c r="R104" s="315"/>
      <c r="S104" s="315"/>
      <c r="T104" s="315"/>
      <c r="U104" s="315"/>
      <c r="V104" s="315"/>
      <c r="W104" s="315"/>
      <c r="X104" s="315"/>
      <c r="Y104" s="315"/>
      <c r="Z104" s="315"/>
      <c r="AA104" s="315"/>
      <c r="AB104" s="315"/>
      <c r="AC104" s="315"/>
      <c r="AD104" s="315"/>
      <c r="AE104" s="315"/>
      <c r="AF104" s="315"/>
      <c r="AG104" s="315"/>
      <c r="AH104" s="315"/>
      <c r="AI104" s="315"/>
      <c r="AJ104" s="315"/>
      <c r="AK104" s="315"/>
      <c r="AL104" s="315"/>
      <c r="AM104" s="293" t="n">
        <f aca="false">SUM(H104:AL104)</f>
        <v>0</v>
      </c>
      <c r="AN104" s="1"/>
      <c r="AO104" s="1"/>
      <c r="AP104" s="1"/>
      <c r="AQ104" s="1"/>
      <c r="AR104" s="1"/>
      <c r="AS104" s="1"/>
      <c r="AT104" s="1"/>
    </row>
    <row r="105" customFormat="false" ht="12.75" hidden="true" customHeight="true" outlineLevel="0" collapsed="false">
      <c r="A105" s="316" t="s">
        <v>216</v>
      </c>
      <c r="B105" s="288"/>
      <c r="C105" s="289"/>
      <c r="D105" s="290" t="n">
        <v>0</v>
      </c>
      <c r="E105" s="291" t="n">
        <f aca="false">AM105</f>
        <v>0</v>
      </c>
      <c r="F105" s="305" t="n">
        <f aca="false">E105-D105</f>
        <v>0</v>
      </c>
      <c r="G105" s="284"/>
      <c r="H105" s="315"/>
      <c r="I105" s="315"/>
      <c r="J105" s="315"/>
      <c r="K105" s="315"/>
      <c r="L105" s="315"/>
      <c r="M105" s="315"/>
      <c r="N105" s="315"/>
      <c r="O105" s="315"/>
      <c r="P105" s="315"/>
      <c r="Q105" s="315"/>
      <c r="R105" s="315"/>
      <c r="S105" s="315"/>
      <c r="T105" s="315"/>
      <c r="U105" s="315"/>
      <c r="V105" s="315"/>
      <c r="W105" s="315"/>
      <c r="X105" s="315"/>
      <c r="Y105" s="315"/>
      <c r="Z105" s="315"/>
      <c r="AA105" s="315"/>
      <c r="AB105" s="315"/>
      <c r="AC105" s="315"/>
      <c r="AD105" s="315"/>
      <c r="AE105" s="315"/>
      <c r="AF105" s="315"/>
      <c r="AG105" s="315"/>
      <c r="AH105" s="315"/>
      <c r="AI105" s="315"/>
      <c r="AJ105" s="315"/>
      <c r="AK105" s="315"/>
      <c r="AL105" s="315"/>
      <c r="AM105" s="293" t="n">
        <f aca="false">SUM(H105:AL105)</f>
        <v>0</v>
      </c>
      <c r="AN105" s="1"/>
      <c r="AO105" s="1"/>
      <c r="AP105" s="1"/>
      <c r="AQ105" s="1"/>
      <c r="AR105" s="1"/>
      <c r="AS105" s="1"/>
      <c r="AT105" s="1"/>
    </row>
    <row r="106" customFormat="false" ht="12.75" hidden="false" customHeight="true" outlineLevel="0" collapsed="false">
      <c r="A106" s="314" t="s">
        <v>231</v>
      </c>
      <c r="B106" s="288"/>
      <c r="C106" s="289"/>
      <c r="D106" s="290" t="n">
        <v>0</v>
      </c>
      <c r="E106" s="291" t="n">
        <f aca="false">AM106</f>
        <v>0</v>
      </c>
      <c r="F106" s="305" t="n">
        <f aca="false">E106-D106</f>
        <v>0</v>
      </c>
      <c r="G106" s="284"/>
      <c r="H106" s="317"/>
      <c r="I106" s="317"/>
      <c r="J106" s="317"/>
      <c r="K106" s="317"/>
      <c r="L106" s="317"/>
      <c r="M106" s="317"/>
      <c r="N106" s="317"/>
      <c r="O106" s="317"/>
      <c r="P106" s="317"/>
      <c r="Q106" s="317"/>
      <c r="R106" s="317"/>
      <c r="S106" s="317"/>
      <c r="T106" s="317"/>
      <c r="U106" s="317"/>
      <c r="V106" s="317"/>
      <c r="W106" s="317"/>
      <c r="X106" s="317"/>
      <c r="Y106" s="317"/>
      <c r="Z106" s="317"/>
      <c r="AA106" s="317"/>
      <c r="AB106" s="317"/>
      <c r="AC106" s="317"/>
      <c r="AD106" s="317"/>
      <c r="AE106" s="317"/>
      <c r="AF106" s="317"/>
      <c r="AG106" s="317"/>
      <c r="AH106" s="317"/>
      <c r="AI106" s="317"/>
      <c r="AJ106" s="317"/>
      <c r="AK106" s="317"/>
      <c r="AL106" s="317"/>
      <c r="AM106" s="293" t="n">
        <f aca="false">SUM(H106:AL106)</f>
        <v>0</v>
      </c>
      <c r="AN106" s="1"/>
      <c r="AO106" s="1"/>
      <c r="AP106" s="1"/>
      <c r="AQ106" s="1"/>
      <c r="AR106" s="1"/>
      <c r="AS106" s="1"/>
      <c r="AT106" s="1"/>
    </row>
    <row r="107" customFormat="false" ht="12" hidden="false" customHeight="true" outlineLevel="0" collapsed="false">
      <c r="A107" s="287" t="s">
        <v>232</v>
      </c>
      <c r="B107" s="288"/>
      <c r="C107" s="289"/>
      <c r="D107" s="318" t="n">
        <v>0</v>
      </c>
      <c r="E107" s="318" t="n">
        <f aca="false">SUM(E76:E106)-E87-E88</f>
        <v>0</v>
      </c>
      <c r="F107" s="318" t="n">
        <f aca="false">E107-D107</f>
        <v>0</v>
      </c>
      <c r="G107" s="284"/>
      <c r="H107" s="318" t="n">
        <v>0</v>
      </c>
      <c r="I107" s="318" t="n">
        <v>0</v>
      </c>
      <c r="J107" s="318" t="n">
        <v>0</v>
      </c>
      <c r="K107" s="318" t="n">
        <v>0</v>
      </c>
      <c r="L107" s="318" t="n">
        <v>0</v>
      </c>
      <c r="M107" s="318" t="n">
        <v>0</v>
      </c>
      <c r="N107" s="318" t="n">
        <v>0</v>
      </c>
      <c r="O107" s="318" t="n">
        <v>0</v>
      </c>
      <c r="P107" s="318" t="n">
        <v>0</v>
      </c>
      <c r="Q107" s="318" t="n">
        <v>0</v>
      </c>
      <c r="R107" s="318" t="n">
        <v>0</v>
      </c>
      <c r="S107" s="318" t="n">
        <v>0</v>
      </c>
      <c r="T107" s="318" t="n">
        <v>0</v>
      </c>
      <c r="U107" s="318" t="n">
        <v>0</v>
      </c>
      <c r="V107" s="318" t="n">
        <v>0</v>
      </c>
      <c r="W107" s="318" t="n">
        <v>0</v>
      </c>
      <c r="X107" s="318" t="n">
        <v>0</v>
      </c>
      <c r="Y107" s="318" t="n">
        <v>0</v>
      </c>
      <c r="Z107" s="318" t="n">
        <v>0</v>
      </c>
      <c r="AA107" s="318" t="n">
        <v>0</v>
      </c>
      <c r="AB107" s="318" t="n">
        <v>0</v>
      </c>
      <c r="AC107" s="318" t="n">
        <v>0</v>
      </c>
      <c r="AD107" s="318" t="n">
        <v>0</v>
      </c>
      <c r="AE107" s="318" t="n">
        <v>0</v>
      </c>
      <c r="AF107" s="318" t="n">
        <v>0</v>
      </c>
      <c r="AG107" s="318" t="n">
        <v>0</v>
      </c>
      <c r="AH107" s="318" t="n">
        <v>0</v>
      </c>
      <c r="AI107" s="318" t="n">
        <v>0</v>
      </c>
      <c r="AJ107" s="318" t="n">
        <v>0</v>
      </c>
      <c r="AK107" s="318" t="n">
        <v>0</v>
      </c>
      <c r="AL107" s="318" t="n">
        <v>0</v>
      </c>
      <c r="AM107" s="318" t="n">
        <f aca="false">SUM(AM76:AM106)</f>
        <v>0</v>
      </c>
      <c r="AN107" s="1"/>
      <c r="AO107" s="1"/>
      <c r="AP107" s="1"/>
      <c r="AQ107" s="1"/>
      <c r="AR107" s="1"/>
      <c r="AS107" s="1"/>
      <c r="AT107" s="1"/>
    </row>
    <row r="108" customFormat="false" ht="12.75" hidden="false" customHeight="true" outlineLevel="0" collapsed="false">
      <c r="A108" s="319" t="s">
        <v>233</v>
      </c>
      <c r="B108" s="288"/>
      <c r="C108" s="289"/>
      <c r="D108" s="290" t="n">
        <v>0</v>
      </c>
      <c r="E108" s="291" t="n">
        <f aca="false">AM108</f>
        <v>0</v>
      </c>
      <c r="F108" s="320" t="n">
        <f aca="false">E108-D108</f>
        <v>0</v>
      </c>
      <c r="G108" s="284"/>
      <c r="H108" s="321"/>
      <c r="I108" s="321"/>
      <c r="J108" s="321"/>
      <c r="K108" s="321"/>
      <c r="L108" s="321"/>
      <c r="M108" s="321"/>
      <c r="N108" s="321"/>
      <c r="O108" s="321"/>
      <c r="P108" s="321"/>
      <c r="Q108" s="321"/>
      <c r="R108" s="321"/>
      <c r="S108" s="321"/>
      <c r="T108" s="321"/>
      <c r="U108" s="321"/>
      <c r="V108" s="321"/>
      <c r="W108" s="321"/>
      <c r="X108" s="321"/>
      <c r="Y108" s="321"/>
      <c r="Z108" s="321"/>
      <c r="AA108" s="321"/>
      <c r="AB108" s="321"/>
      <c r="AC108" s="321"/>
      <c r="AD108" s="321"/>
      <c r="AE108" s="321"/>
      <c r="AF108" s="321"/>
      <c r="AG108" s="321"/>
      <c r="AH108" s="321"/>
      <c r="AI108" s="321"/>
      <c r="AJ108" s="321"/>
      <c r="AK108" s="321"/>
      <c r="AL108" s="321"/>
      <c r="AM108" s="293" t="n">
        <f aca="false">SUM(H108:AL108)</f>
        <v>0</v>
      </c>
      <c r="AN108" s="1"/>
      <c r="AO108" s="1"/>
      <c r="AP108" s="1"/>
      <c r="AQ108" s="1"/>
      <c r="AR108" s="1"/>
      <c r="AS108" s="1"/>
      <c r="AT108" s="1"/>
    </row>
    <row r="109" customFormat="false" ht="12.75" hidden="true" customHeight="true" outlineLevel="0" collapsed="false">
      <c r="A109" s="322" t="s">
        <v>216</v>
      </c>
      <c r="B109" s="288"/>
      <c r="C109" s="289"/>
      <c r="D109" s="290" t="n">
        <v>0</v>
      </c>
      <c r="E109" s="291" t="n">
        <f aca="false">AM109</f>
        <v>0</v>
      </c>
      <c r="F109" s="320" t="n">
        <f aca="false">E109-D109</f>
        <v>0</v>
      </c>
      <c r="G109" s="284"/>
      <c r="H109" s="323"/>
      <c r="I109" s="323"/>
      <c r="J109" s="323"/>
      <c r="K109" s="323"/>
      <c r="L109" s="323"/>
      <c r="M109" s="323"/>
      <c r="N109" s="323"/>
      <c r="O109" s="323"/>
      <c r="P109" s="323"/>
      <c r="Q109" s="323"/>
      <c r="R109" s="323"/>
      <c r="S109" s="323"/>
      <c r="T109" s="323"/>
      <c r="U109" s="323"/>
      <c r="V109" s="323"/>
      <c r="W109" s="323"/>
      <c r="X109" s="323"/>
      <c r="Y109" s="323"/>
      <c r="Z109" s="323"/>
      <c r="AA109" s="323"/>
      <c r="AB109" s="323"/>
      <c r="AC109" s="323"/>
      <c r="AD109" s="323"/>
      <c r="AE109" s="323"/>
      <c r="AF109" s="323"/>
      <c r="AG109" s="323"/>
      <c r="AH109" s="323"/>
      <c r="AI109" s="323"/>
      <c r="AJ109" s="323"/>
      <c r="AK109" s="323"/>
      <c r="AL109" s="323"/>
      <c r="AM109" s="293" t="n">
        <f aca="false">SUM(H109:AL109)</f>
        <v>0</v>
      </c>
      <c r="AN109" s="1"/>
      <c r="AO109" s="1"/>
      <c r="AP109" s="1"/>
      <c r="AQ109" s="1"/>
      <c r="AR109" s="1"/>
      <c r="AS109" s="1"/>
      <c r="AT109" s="1"/>
    </row>
    <row r="110" customFormat="false" ht="12.75" hidden="true" customHeight="true" outlineLevel="0" collapsed="false">
      <c r="A110" s="322" t="s">
        <v>216</v>
      </c>
      <c r="B110" s="288"/>
      <c r="C110" s="289"/>
      <c r="D110" s="290" t="n">
        <v>0</v>
      </c>
      <c r="E110" s="291" t="n">
        <f aca="false">AM110</f>
        <v>0</v>
      </c>
      <c r="F110" s="320" t="n">
        <f aca="false">E110-D110</f>
        <v>0</v>
      </c>
      <c r="G110" s="284"/>
      <c r="H110" s="323"/>
      <c r="I110" s="323"/>
      <c r="J110" s="323"/>
      <c r="K110" s="323"/>
      <c r="L110" s="323"/>
      <c r="M110" s="323"/>
      <c r="N110" s="323"/>
      <c r="O110" s="323"/>
      <c r="P110" s="323"/>
      <c r="Q110" s="323"/>
      <c r="R110" s="323"/>
      <c r="S110" s="323"/>
      <c r="T110" s="323"/>
      <c r="U110" s="323"/>
      <c r="V110" s="323"/>
      <c r="W110" s="323"/>
      <c r="X110" s="323"/>
      <c r="Y110" s="323"/>
      <c r="Z110" s="323"/>
      <c r="AA110" s="323"/>
      <c r="AB110" s="323"/>
      <c r="AC110" s="323"/>
      <c r="AD110" s="323"/>
      <c r="AE110" s="323"/>
      <c r="AF110" s="323"/>
      <c r="AG110" s="323"/>
      <c r="AH110" s="323"/>
      <c r="AI110" s="323"/>
      <c r="AJ110" s="323"/>
      <c r="AK110" s="323"/>
      <c r="AL110" s="323"/>
      <c r="AM110" s="293" t="n">
        <f aca="false">SUM(H110:AL110)</f>
        <v>0</v>
      </c>
      <c r="AN110" s="1"/>
      <c r="AO110" s="1"/>
      <c r="AP110" s="1"/>
      <c r="AQ110" s="1"/>
      <c r="AR110" s="1"/>
      <c r="AS110" s="1"/>
      <c r="AT110" s="1"/>
    </row>
    <row r="111" customFormat="false" ht="12.75" hidden="true" customHeight="true" outlineLevel="0" collapsed="false">
      <c r="A111" s="322" t="s">
        <v>216</v>
      </c>
      <c r="B111" s="288"/>
      <c r="C111" s="289"/>
      <c r="D111" s="290" t="n">
        <v>0</v>
      </c>
      <c r="E111" s="291" t="n">
        <f aca="false">AM111</f>
        <v>0</v>
      </c>
      <c r="F111" s="320" t="n">
        <f aca="false">E111-D111</f>
        <v>0</v>
      </c>
      <c r="G111" s="284"/>
      <c r="H111" s="323"/>
      <c r="I111" s="323"/>
      <c r="J111" s="323"/>
      <c r="K111" s="323"/>
      <c r="L111" s="323"/>
      <c r="M111" s="323"/>
      <c r="N111" s="323"/>
      <c r="O111" s="323"/>
      <c r="P111" s="323"/>
      <c r="Q111" s="323"/>
      <c r="R111" s="323"/>
      <c r="S111" s="323"/>
      <c r="T111" s="323"/>
      <c r="U111" s="323"/>
      <c r="V111" s="323"/>
      <c r="W111" s="323"/>
      <c r="X111" s="323"/>
      <c r="Y111" s="323"/>
      <c r="Z111" s="323"/>
      <c r="AA111" s="323"/>
      <c r="AB111" s="323"/>
      <c r="AC111" s="323"/>
      <c r="AD111" s="323"/>
      <c r="AE111" s="323"/>
      <c r="AF111" s="323"/>
      <c r="AG111" s="323"/>
      <c r="AH111" s="323"/>
      <c r="AI111" s="323"/>
      <c r="AJ111" s="323"/>
      <c r="AK111" s="323"/>
      <c r="AL111" s="323"/>
      <c r="AM111" s="293" t="n">
        <f aca="false">SUM(H111:AL111)</f>
        <v>0</v>
      </c>
      <c r="AN111" s="1"/>
      <c r="AO111" s="1"/>
      <c r="AP111" s="1"/>
      <c r="AQ111" s="1"/>
      <c r="AR111" s="1"/>
      <c r="AS111" s="1"/>
      <c r="AT111" s="1"/>
    </row>
    <row r="112" customFormat="false" ht="12.75" hidden="false" customHeight="true" outlineLevel="0" collapsed="false">
      <c r="A112" s="319" t="s">
        <v>43</v>
      </c>
      <c r="B112" s="288"/>
      <c r="C112" s="289"/>
      <c r="D112" s="290" t="n">
        <v>0</v>
      </c>
      <c r="E112" s="291" t="n">
        <f aca="false">AM112</f>
        <v>0</v>
      </c>
      <c r="F112" s="320" t="n">
        <f aca="false">E112-D112</f>
        <v>0</v>
      </c>
      <c r="G112" s="284"/>
      <c r="H112" s="323"/>
      <c r="I112" s="323"/>
      <c r="J112" s="323"/>
      <c r="K112" s="323"/>
      <c r="L112" s="323"/>
      <c r="M112" s="323"/>
      <c r="N112" s="323"/>
      <c r="O112" s="323"/>
      <c r="P112" s="323"/>
      <c r="Q112" s="323"/>
      <c r="R112" s="323"/>
      <c r="S112" s="323"/>
      <c r="T112" s="323"/>
      <c r="U112" s="323"/>
      <c r="V112" s="323"/>
      <c r="W112" s="323"/>
      <c r="X112" s="323"/>
      <c r="Y112" s="323"/>
      <c r="Z112" s="323"/>
      <c r="AA112" s="323"/>
      <c r="AB112" s="323"/>
      <c r="AC112" s="323"/>
      <c r="AD112" s="323"/>
      <c r="AE112" s="323"/>
      <c r="AF112" s="323"/>
      <c r="AG112" s="323"/>
      <c r="AH112" s="323"/>
      <c r="AI112" s="323"/>
      <c r="AJ112" s="323"/>
      <c r="AK112" s="323"/>
      <c r="AL112" s="323"/>
      <c r="AM112" s="293" t="n">
        <f aca="false">SUM(H112:AL112)</f>
        <v>0</v>
      </c>
      <c r="AN112" s="1"/>
      <c r="AO112" s="1"/>
      <c r="AP112" s="1"/>
      <c r="AQ112" s="1"/>
      <c r="AR112" s="1"/>
      <c r="AS112" s="1"/>
      <c r="AT112" s="1"/>
    </row>
    <row r="113" customFormat="false" ht="12.75" hidden="false" customHeight="true" outlineLevel="0" collapsed="false">
      <c r="A113" s="319" t="s">
        <v>45</v>
      </c>
      <c r="B113" s="288"/>
      <c r="C113" s="289"/>
      <c r="D113" s="290" t="n">
        <v>0</v>
      </c>
      <c r="E113" s="291" t="n">
        <f aca="false">AM113</f>
        <v>0</v>
      </c>
      <c r="F113" s="320" t="n">
        <f aca="false">E113-D113</f>
        <v>0</v>
      </c>
      <c r="G113" s="284"/>
      <c r="H113" s="323"/>
      <c r="I113" s="323"/>
      <c r="J113" s="323"/>
      <c r="K113" s="323"/>
      <c r="L113" s="323"/>
      <c r="M113" s="323"/>
      <c r="N113" s="323"/>
      <c r="O113" s="323"/>
      <c r="P113" s="323"/>
      <c r="Q113" s="323"/>
      <c r="R113" s="323"/>
      <c r="S113" s="323"/>
      <c r="T113" s="323"/>
      <c r="U113" s="323"/>
      <c r="V113" s="323"/>
      <c r="W113" s="323"/>
      <c r="X113" s="323"/>
      <c r="Y113" s="323"/>
      <c r="Z113" s="323"/>
      <c r="AA113" s="323"/>
      <c r="AB113" s="323"/>
      <c r="AC113" s="323"/>
      <c r="AD113" s="323"/>
      <c r="AE113" s="323"/>
      <c r="AF113" s="323"/>
      <c r="AG113" s="323"/>
      <c r="AH113" s="323"/>
      <c r="AI113" s="323"/>
      <c r="AJ113" s="323"/>
      <c r="AK113" s="323"/>
      <c r="AL113" s="323"/>
      <c r="AM113" s="293" t="n">
        <f aca="false">SUM(H113:AL113)</f>
        <v>0</v>
      </c>
      <c r="AN113" s="1"/>
      <c r="AO113" s="1"/>
      <c r="AP113" s="1"/>
      <c r="AQ113" s="1"/>
      <c r="AR113" s="1"/>
      <c r="AS113" s="1"/>
      <c r="AT113" s="1"/>
    </row>
    <row r="114" customFormat="false" ht="12.75" hidden="false" customHeight="true" outlineLevel="0" collapsed="false">
      <c r="A114" s="319" t="s">
        <v>234</v>
      </c>
      <c r="B114" s="288"/>
      <c r="C114" s="289"/>
      <c r="D114" s="324" t="n">
        <v>0</v>
      </c>
      <c r="E114" s="325" t="n">
        <f aca="false">AM114</f>
        <v>0</v>
      </c>
      <c r="F114" s="326" t="n">
        <f aca="false">E114-D114</f>
        <v>0</v>
      </c>
      <c r="G114" s="284"/>
      <c r="H114" s="327"/>
      <c r="I114" s="327"/>
      <c r="J114" s="327"/>
      <c r="K114" s="327"/>
      <c r="L114" s="327"/>
      <c r="M114" s="327"/>
      <c r="N114" s="327"/>
      <c r="O114" s="327"/>
      <c r="P114" s="327"/>
      <c r="Q114" s="327"/>
      <c r="R114" s="327"/>
      <c r="S114" s="327"/>
      <c r="T114" s="327"/>
      <c r="U114" s="327"/>
      <c r="V114" s="327"/>
      <c r="W114" s="327"/>
      <c r="X114" s="327"/>
      <c r="Y114" s="327"/>
      <c r="Z114" s="327"/>
      <c r="AA114" s="327"/>
      <c r="AB114" s="327"/>
      <c r="AC114" s="327"/>
      <c r="AD114" s="327"/>
      <c r="AE114" s="327"/>
      <c r="AF114" s="327"/>
      <c r="AG114" s="327"/>
      <c r="AH114" s="327"/>
      <c r="AI114" s="327"/>
      <c r="AJ114" s="327"/>
      <c r="AK114" s="327"/>
      <c r="AL114" s="327"/>
      <c r="AM114" s="328" t="n">
        <f aca="false">SUM(H114:AL114)</f>
        <v>0</v>
      </c>
      <c r="AN114" s="1"/>
      <c r="AO114" s="1"/>
      <c r="AP114" s="1"/>
      <c r="AQ114" s="1"/>
      <c r="AR114" s="1"/>
      <c r="AS114" s="1"/>
      <c r="AT114" s="1"/>
    </row>
    <row r="115" customFormat="false" ht="12.75" hidden="true" customHeight="true" outlineLevel="0" collapsed="false">
      <c r="A115" s="322" t="s">
        <v>216</v>
      </c>
      <c r="B115" s="288"/>
      <c r="C115" s="289"/>
      <c r="D115" s="329" t="n">
        <v>0</v>
      </c>
      <c r="E115" s="330" t="n">
        <f aca="false">AM115</f>
        <v>0</v>
      </c>
      <c r="F115" s="331" t="n">
        <f aca="false">E115-D115</f>
        <v>0</v>
      </c>
      <c r="G115" s="284"/>
      <c r="H115" s="327" t="n">
        <v>0</v>
      </c>
      <c r="I115" s="327" t="n">
        <v>0</v>
      </c>
      <c r="J115" s="327" t="n">
        <v>0</v>
      </c>
      <c r="K115" s="327" t="n">
        <v>0</v>
      </c>
      <c r="L115" s="327" t="n">
        <v>0</v>
      </c>
      <c r="M115" s="327" t="n">
        <v>0</v>
      </c>
      <c r="N115" s="327" t="n">
        <v>0</v>
      </c>
      <c r="O115" s="327" t="n">
        <v>0</v>
      </c>
      <c r="P115" s="327" t="n">
        <v>0</v>
      </c>
      <c r="Q115" s="327" t="n">
        <v>0</v>
      </c>
      <c r="R115" s="327" t="n">
        <v>0</v>
      </c>
      <c r="S115" s="327" t="n">
        <v>0</v>
      </c>
      <c r="T115" s="327" t="n">
        <v>0</v>
      </c>
      <c r="U115" s="327" t="n">
        <v>0</v>
      </c>
      <c r="V115" s="327" t="n">
        <v>0</v>
      </c>
      <c r="W115" s="327" t="n">
        <v>0</v>
      </c>
      <c r="X115" s="327" t="n">
        <v>0</v>
      </c>
      <c r="Y115" s="327" t="n">
        <v>0</v>
      </c>
      <c r="Z115" s="327" t="n">
        <v>0</v>
      </c>
      <c r="AA115" s="327" t="n">
        <v>0</v>
      </c>
      <c r="AB115" s="327" t="n">
        <v>0</v>
      </c>
      <c r="AC115" s="327" t="n">
        <v>0</v>
      </c>
      <c r="AD115" s="327" t="n">
        <v>0</v>
      </c>
      <c r="AE115" s="327" t="n">
        <v>0</v>
      </c>
      <c r="AF115" s="327" t="n">
        <v>0</v>
      </c>
      <c r="AG115" s="327" t="n">
        <v>0</v>
      </c>
      <c r="AH115" s="327" t="n">
        <v>0</v>
      </c>
      <c r="AI115" s="327" t="n">
        <v>0</v>
      </c>
      <c r="AJ115" s="327" t="n">
        <v>0</v>
      </c>
      <c r="AK115" s="327" t="n">
        <v>0</v>
      </c>
      <c r="AL115" s="327" t="n">
        <v>0</v>
      </c>
      <c r="AM115" s="332" t="n">
        <f aca="false">SUM(H115:AL115)</f>
        <v>0</v>
      </c>
      <c r="AN115" s="1"/>
      <c r="AO115" s="1"/>
      <c r="AP115" s="1"/>
      <c r="AQ115" s="1"/>
      <c r="AR115" s="1"/>
      <c r="AS115" s="1"/>
      <c r="AT115" s="1"/>
    </row>
    <row r="116" customFormat="false" ht="12.75" hidden="true" customHeight="true" outlineLevel="0" collapsed="false">
      <c r="A116" s="322" t="s">
        <v>216</v>
      </c>
      <c r="B116" s="288"/>
      <c r="C116" s="289"/>
      <c r="D116" s="333" t="n">
        <v>0</v>
      </c>
      <c r="E116" s="334" t="n">
        <f aca="false">AM116</f>
        <v>0</v>
      </c>
      <c r="F116" s="331" t="n">
        <f aca="false">E116-D116</f>
        <v>0</v>
      </c>
      <c r="G116" s="335"/>
      <c r="H116" s="327" t="n">
        <v>0</v>
      </c>
      <c r="I116" s="327" t="n">
        <v>0</v>
      </c>
      <c r="J116" s="327" t="n">
        <v>0</v>
      </c>
      <c r="K116" s="327" t="n">
        <v>0</v>
      </c>
      <c r="L116" s="327" t="n">
        <v>0</v>
      </c>
      <c r="M116" s="327" t="n">
        <v>0</v>
      </c>
      <c r="N116" s="327" t="n">
        <v>0</v>
      </c>
      <c r="O116" s="327" t="n">
        <v>0</v>
      </c>
      <c r="P116" s="327" t="n">
        <v>0</v>
      </c>
      <c r="Q116" s="327" t="n">
        <v>0</v>
      </c>
      <c r="R116" s="327" t="n">
        <v>0</v>
      </c>
      <c r="S116" s="327" t="n">
        <v>0</v>
      </c>
      <c r="T116" s="327" t="n">
        <v>0</v>
      </c>
      <c r="U116" s="327" t="n">
        <v>0</v>
      </c>
      <c r="V116" s="327" t="n">
        <v>0</v>
      </c>
      <c r="W116" s="327" t="n">
        <v>0</v>
      </c>
      <c r="X116" s="327" t="n">
        <v>0</v>
      </c>
      <c r="Y116" s="327" t="n">
        <v>0</v>
      </c>
      <c r="Z116" s="327" t="n">
        <v>0</v>
      </c>
      <c r="AA116" s="327" t="n">
        <v>0</v>
      </c>
      <c r="AB116" s="327" t="n">
        <v>0</v>
      </c>
      <c r="AC116" s="327" t="n">
        <v>0</v>
      </c>
      <c r="AD116" s="327" t="n">
        <v>0</v>
      </c>
      <c r="AE116" s="327" t="n">
        <v>0</v>
      </c>
      <c r="AF116" s="327" t="n">
        <v>0</v>
      </c>
      <c r="AG116" s="327" t="n">
        <v>0</v>
      </c>
      <c r="AH116" s="327" t="n">
        <v>0</v>
      </c>
      <c r="AI116" s="327" t="n">
        <v>0</v>
      </c>
      <c r="AJ116" s="327" t="n">
        <v>0</v>
      </c>
      <c r="AK116" s="327" t="n">
        <v>0</v>
      </c>
      <c r="AL116" s="327" t="n">
        <v>0</v>
      </c>
      <c r="AM116" s="332" t="n">
        <f aca="false">SUM(H116:AL116)</f>
        <v>0</v>
      </c>
      <c r="AN116" s="1"/>
      <c r="AO116" s="1"/>
      <c r="AP116" s="1"/>
      <c r="AQ116" s="1"/>
      <c r="AR116" s="1"/>
      <c r="AS116" s="1"/>
      <c r="AT116" s="1"/>
    </row>
    <row r="117" customFormat="false" ht="12.75" hidden="false" customHeight="true" outlineLevel="0" collapsed="false">
      <c r="A117" s="287" t="s">
        <v>235</v>
      </c>
      <c r="B117" s="288"/>
      <c r="C117" s="289"/>
      <c r="D117" s="324" t="n">
        <v>0</v>
      </c>
      <c r="E117" s="325" t="n">
        <f aca="false">E114+E113+E112+E108+E107+E73+E72+E71</f>
        <v>0</v>
      </c>
      <c r="F117" s="336" t="n">
        <f aca="false">E117-D117</f>
        <v>0</v>
      </c>
      <c r="G117" s="267"/>
      <c r="H117" s="327" t="n">
        <v>0</v>
      </c>
      <c r="I117" s="327" t="n">
        <v>0</v>
      </c>
      <c r="J117" s="327" t="n">
        <v>0</v>
      </c>
      <c r="K117" s="327" t="n">
        <v>0</v>
      </c>
      <c r="L117" s="327" t="n">
        <v>0</v>
      </c>
      <c r="M117" s="327" t="n">
        <v>0</v>
      </c>
      <c r="N117" s="327" t="n">
        <v>0</v>
      </c>
      <c r="O117" s="327" t="n">
        <v>0</v>
      </c>
      <c r="P117" s="327" t="n">
        <v>0</v>
      </c>
      <c r="Q117" s="327" t="n">
        <v>0</v>
      </c>
      <c r="R117" s="327" t="n">
        <v>0</v>
      </c>
      <c r="S117" s="327" t="n">
        <v>0</v>
      </c>
      <c r="T117" s="327" t="n">
        <v>0</v>
      </c>
      <c r="U117" s="327" t="n">
        <v>0</v>
      </c>
      <c r="V117" s="327" t="n">
        <v>0</v>
      </c>
      <c r="W117" s="327" t="n">
        <v>0</v>
      </c>
      <c r="X117" s="327" t="n">
        <v>0</v>
      </c>
      <c r="Y117" s="327" t="n">
        <v>0</v>
      </c>
      <c r="Z117" s="327" t="n">
        <v>0</v>
      </c>
      <c r="AA117" s="327" t="n">
        <v>0</v>
      </c>
      <c r="AB117" s="327" t="n">
        <v>0</v>
      </c>
      <c r="AC117" s="327" t="n">
        <v>0</v>
      </c>
      <c r="AD117" s="327" t="n">
        <v>0</v>
      </c>
      <c r="AE117" s="327" t="n">
        <v>0</v>
      </c>
      <c r="AF117" s="327" t="n">
        <v>0</v>
      </c>
      <c r="AG117" s="327" t="n">
        <v>0</v>
      </c>
      <c r="AH117" s="327" t="n">
        <v>0</v>
      </c>
      <c r="AI117" s="327" t="n">
        <v>0</v>
      </c>
      <c r="AJ117" s="327" t="n">
        <v>0</v>
      </c>
      <c r="AK117" s="327" t="n">
        <v>0</v>
      </c>
      <c r="AL117" s="327" t="n">
        <v>0</v>
      </c>
      <c r="AM117" s="318" t="n">
        <f aca="false">AM114+AM110+AM108+AM71+AM72+AM73+AM107</f>
        <v>0</v>
      </c>
      <c r="AN117" s="59"/>
      <c r="AO117" s="59"/>
      <c r="AP117" s="59"/>
      <c r="AQ117" s="59"/>
      <c r="AR117" s="59"/>
      <c r="AS117" s="59"/>
      <c r="AT117" s="59"/>
      <c r="AU117" s="294"/>
      <c r="AV117" s="294"/>
      <c r="AW117" s="294"/>
      <c r="AX117" s="294"/>
      <c r="AY117" s="294"/>
      <c r="AZ117" s="294"/>
      <c r="BA117" s="294"/>
      <c r="BB117" s="294"/>
      <c r="BC117" s="294"/>
      <c r="BD117" s="294"/>
      <c r="BE117" s="294"/>
      <c r="BF117" s="294"/>
      <c r="BG117" s="294"/>
      <c r="BH117" s="294"/>
      <c r="BI117" s="294"/>
      <c r="BJ117" s="294"/>
      <c r="BK117" s="294"/>
      <c r="BL117" s="294"/>
      <c r="BM117" s="294"/>
      <c r="BN117" s="294"/>
      <c r="BO117" s="294"/>
      <c r="BP117" s="294"/>
      <c r="BQ117" s="294"/>
      <c r="BR117" s="294"/>
      <c r="BS117" s="294"/>
      <c r="BT117" s="294"/>
      <c r="BU117" s="294"/>
      <c r="BV117" s="294"/>
      <c r="BW117" s="294"/>
      <c r="BX117" s="294"/>
      <c r="BY117" s="294"/>
      <c r="BZ117" s="294"/>
      <c r="CA117" s="294"/>
      <c r="CB117" s="294"/>
      <c r="CC117" s="294"/>
      <c r="CD117" s="294"/>
      <c r="CE117" s="294"/>
      <c r="CF117" s="294"/>
      <c r="CG117" s="294"/>
      <c r="CH117" s="294"/>
      <c r="CI117" s="294"/>
      <c r="CJ117" s="294"/>
      <c r="CK117" s="294"/>
      <c r="CL117" s="294"/>
      <c r="CM117" s="294"/>
      <c r="CN117" s="294"/>
      <c r="CO117" s="294"/>
      <c r="CP117" s="294"/>
      <c r="CQ117" s="294"/>
      <c r="CR117" s="294"/>
      <c r="CS117" s="294"/>
      <c r="CT117" s="294"/>
      <c r="CU117" s="294"/>
      <c r="CV117" s="294"/>
      <c r="CW117" s="294"/>
      <c r="CX117" s="294"/>
      <c r="CY117" s="294"/>
      <c r="CZ117" s="294"/>
      <c r="DA117" s="294"/>
      <c r="DB117" s="294"/>
      <c r="DC117" s="294"/>
      <c r="DD117" s="294"/>
      <c r="DE117" s="294"/>
      <c r="DF117" s="294"/>
      <c r="DG117" s="294"/>
      <c r="DH117" s="294"/>
      <c r="DI117" s="294"/>
      <c r="DJ117" s="294"/>
      <c r="DK117" s="294"/>
      <c r="DL117" s="294"/>
      <c r="DM117" s="294"/>
      <c r="DN117" s="294"/>
      <c r="DO117" s="294"/>
      <c r="DP117" s="294"/>
      <c r="DQ117" s="294"/>
      <c r="DR117" s="294"/>
      <c r="DS117" s="294"/>
      <c r="DT117" s="294"/>
      <c r="DU117" s="294"/>
      <c r="DV117" s="294"/>
      <c r="DW117" s="294"/>
      <c r="DX117" s="294"/>
      <c r="DY117" s="294"/>
      <c r="DZ117" s="294"/>
      <c r="EA117" s="294"/>
      <c r="EB117" s="294"/>
      <c r="EC117" s="294"/>
      <c r="ED117" s="294"/>
      <c r="EE117" s="294"/>
      <c r="EF117" s="294"/>
      <c r="EG117" s="294"/>
      <c r="EH117" s="294"/>
      <c r="EI117" s="294"/>
      <c r="EJ117" s="294"/>
      <c r="EK117" s="294"/>
      <c r="EL117" s="294"/>
      <c r="EM117" s="294"/>
      <c r="EN117" s="294"/>
      <c r="EO117" s="294"/>
      <c r="EP117" s="294"/>
      <c r="EQ117" s="294"/>
      <c r="ER117" s="294"/>
      <c r="ES117" s="294"/>
      <c r="ET117" s="294"/>
      <c r="EU117" s="294"/>
      <c r="EV117" s="294"/>
      <c r="EW117" s="294"/>
      <c r="EX117" s="294"/>
      <c r="EY117" s="294"/>
      <c r="EZ117" s="294"/>
      <c r="FA117" s="294"/>
      <c r="FB117" s="294"/>
      <c r="FC117" s="294"/>
      <c r="FD117" s="294"/>
      <c r="FE117" s="294"/>
      <c r="FF117" s="294"/>
      <c r="FG117" s="294"/>
      <c r="FH117" s="294"/>
      <c r="FI117" s="294"/>
      <c r="FJ117" s="294"/>
      <c r="FK117" s="294"/>
      <c r="FL117" s="294"/>
      <c r="FM117" s="294"/>
      <c r="FN117" s="294"/>
      <c r="FO117" s="294"/>
      <c r="FP117" s="294"/>
      <c r="FQ117" s="294"/>
      <c r="FR117" s="294"/>
      <c r="FS117" s="294"/>
      <c r="FT117" s="294"/>
      <c r="FU117" s="294"/>
      <c r="FV117" s="294"/>
      <c r="FW117" s="294"/>
      <c r="FX117" s="294"/>
      <c r="FY117" s="294"/>
      <c r="FZ117" s="294"/>
      <c r="GA117" s="294"/>
      <c r="GB117" s="294"/>
      <c r="GC117" s="294"/>
      <c r="GD117" s="294"/>
      <c r="GE117" s="294"/>
      <c r="GF117" s="294"/>
      <c r="GG117" s="294"/>
      <c r="GH117" s="294"/>
      <c r="GI117" s="294"/>
      <c r="GJ117" s="294"/>
      <c r="GK117" s="294"/>
      <c r="GL117" s="294"/>
      <c r="GM117" s="294"/>
      <c r="GN117" s="294"/>
      <c r="GO117" s="294"/>
      <c r="GP117" s="294"/>
      <c r="GQ117" s="294"/>
      <c r="GR117" s="294"/>
      <c r="GS117" s="294"/>
      <c r="GT117" s="294"/>
      <c r="GU117" s="294"/>
      <c r="GV117" s="294"/>
      <c r="GW117" s="294"/>
      <c r="GX117" s="294"/>
      <c r="GY117" s="294"/>
      <c r="GZ117" s="294"/>
      <c r="HA117" s="294"/>
      <c r="HB117" s="294"/>
      <c r="HC117" s="294"/>
      <c r="HD117" s="294"/>
      <c r="HE117" s="294"/>
      <c r="HF117" s="294"/>
      <c r="HG117" s="294"/>
      <c r="HH117" s="294"/>
      <c r="HI117" s="294"/>
      <c r="HJ117" s="294"/>
      <c r="HK117" s="294"/>
      <c r="HL117" s="294"/>
      <c r="HM117" s="294"/>
      <c r="HN117" s="294"/>
      <c r="HO117" s="294"/>
      <c r="HP117" s="294"/>
      <c r="HQ117" s="294"/>
      <c r="HR117" s="294"/>
      <c r="HS117" s="294"/>
      <c r="HT117" s="294"/>
      <c r="HU117" s="294"/>
      <c r="HV117" s="294"/>
      <c r="HW117" s="294"/>
      <c r="HX117" s="294"/>
      <c r="HY117" s="294"/>
      <c r="HZ117" s="294"/>
      <c r="IA117" s="294"/>
      <c r="IB117" s="294"/>
      <c r="IC117" s="294"/>
      <c r="ID117" s="294"/>
      <c r="IE117" s="294"/>
      <c r="IF117" s="294"/>
      <c r="IG117" s="294"/>
      <c r="IH117" s="294"/>
      <c r="II117" s="294"/>
      <c r="IJ117" s="294"/>
      <c r="IK117" s="294"/>
      <c r="IL117" s="294"/>
      <c r="IM117" s="294"/>
      <c r="IN117" s="294"/>
      <c r="IO117" s="294"/>
      <c r="IP117" s="294"/>
      <c r="IQ117" s="294"/>
      <c r="IR117" s="294"/>
      <c r="IS117" s="294"/>
      <c r="IT117" s="294"/>
      <c r="IU117" s="294"/>
      <c r="IV117" s="294"/>
      <c r="IW117" s="294"/>
    </row>
    <row r="118" customFormat="false" ht="12.75" hidden="false" customHeight="true" outlineLevel="0" collapsed="false">
      <c r="A118" s="337" t="s">
        <v>41</v>
      </c>
      <c r="B118" s="338"/>
      <c r="C118" s="338"/>
      <c r="D118" s="339" t="n">
        <v>0</v>
      </c>
      <c r="E118" s="340" t="n">
        <f aca="false">AM118</f>
        <v>0</v>
      </c>
      <c r="F118" s="341" t="n">
        <f aca="false">E118-D118</f>
        <v>0</v>
      </c>
      <c r="H118" s="342"/>
      <c r="I118" s="342"/>
      <c r="J118" s="342"/>
      <c r="K118" s="342"/>
      <c r="L118" s="342"/>
      <c r="M118" s="342"/>
      <c r="N118" s="342"/>
      <c r="O118" s="342"/>
      <c r="P118" s="342"/>
      <c r="Q118" s="342"/>
      <c r="R118" s="342"/>
      <c r="S118" s="342"/>
      <c r="T118" s="342"/>
      <c r="U118" s="342"/>
      <c r="V118" s="342"/>
      <c r="W118" s="342"/>
      <c r="X118" s="342"/>
      <c r="Y118" s="342"/>
      <c r="Z118" s="342"/>
      <c r="AA118" s="342"/>
      <c r="AB118" s="342"/>
      <c r="AC118" s="342"/>
      <c r="AD118" s="342"/>
      <c r="AE118" s="342"/>
      <c r="AF118" s="342"/>
      <c r="AG118" s="342"/>
      <c r="AH118" s="342"/>
      <c r="AI118" s="342"/>
      <c r="AJ118" s="342"/>
      <c r="AK118" s="342"/>
      <c r="AL118" s="342"/>
      <c r="AM118" s="341" t="n">
        <f aca="false">SUM(H118:AL118)</f>
        <v>0</v>
      </c>
      <c r="AN118" s="1"/>
      <c r="AO118" s="1"/>
      <c r="AP118" s="1"/>
      <c r="AQ118" s="1"/>
      <c r="AR118" s="1"/>
      <c r="AS118" s="1"/>
      <c r="AT118" s="1"/>
    </row>
    <row r="119" customFormat="false" ht="12.75" hidden="false" customHeight="true" outlineLevel="0" collapsed="false">
      <c r="H119" s="343" t="n">
        <f aca="false">B4</f>
        <v>37591</v>
      </c>
      <c r="I119" s="343" t="n">
        <f aca="false">H119+1</f>
        <v>37592</v>
      </c>
      <c r="J119" s="343" t="n">
        <f aca="false">I119+1</f>
        <v>37593</v>
      </c>
      <c r="K119" s="343" t="n">
        <f aca="false">J119+1</f>
        <v>37594</v>
      </c>
      <c r="L119" s="343" t="n">
        <f aca="false">K119+1</f>
        <v>37595</v>
      </c>
      <c r="M119" s="343" t="n">
        <f aca="false">L119+1</f>
        <v>37596</v>
      </c>
      <c r="N119" s="343" t="n">
        <f aca="false">M119+1</f>
        <v>37597</v>
      </c>
      <c r="O119" s="343" t="n">
        <f aca="false">N119+1</f>
        <v>37598</v>
      </c>
      <c r="P119" s="343" t="n">
        <f aca="false">O119+1</f>
        <v>37599</v>
      </c>
      <c r="Q119" s="343" t="n">
        <f aca="false">P119+1</f>
        <v>37600</v>
      </c>
      <c r="R119" s="343" t="n">
        <f aca="false">Q119+1</f>
        <v>37601</v>
      </c>
      <c r="S119" s="343" t="n">
        <f aca="false">R119+1</f>
        <v>37602</v>
      </c>
      <c r="T119" s="343" t="n">
        <f aca="false">S119+1</f>
        <v>37603</v>
      </c>
      <c r="U119" s="343" t="n">
        <f aca="false">T119+1</f>
        <v>37604</v>
      </c>
      <c r="V119" s="343" t="n">
        <f aca="false">U119+1</f>
        <v>37605</v>
      </c>
      <c r="W119" s="343" t="n">
        <f aca="false">V119+1</f>
        <v>37606</v>
      </c>
      <c r="X119" s="343" t="n">
        <f aca="false">W119+1</f>
        <v>37607</v>
      </c>
      <c r="Y119" s="343" t="n">
        <f aca="false">X119+1</f>
        <v>37608</v>
      </c>
      <c r="Z119" s="343" t="n">
        <f aca="false">Y119+1</f>
        <v>37609</v>
      </c>
      <c r="AA119" s="343" t="n">
        <f aca="false">Z119+1</f>
        <v>37610</v>
      </c>
      <c r="AB119" s="343" t="n">
        <f aca="false">AA119+1</f>
        <v>37611</v>
      </c>
      <c r="AC119" s="343" t="n">
        <f aca="false">AB119+1</f>
        <v>37612</v>
      </c>
      <c r="AD119" s="343" t="n">
        <f aca="false">AC119+1</f>
        <v>37613</v>
      </c>
      <c r="AE119" s="343" t="n">
        <f aca="false">AD119+1</f>
        <v>37614</v>
      </c>
      <c r="AF119" s="343" t="n">
        <f aca="false">AE119+1</f>
        <v>37615</v>
      </c>
      <c r="AG119" s="343" t="n">
        <f aca="false">AF119+1</f>
        <v>37616</v>
      </c>
      <c r="AH119" s="343" t="n">
        <f aca="false">AG119+1</f>
        <v>37617</v>
      </c>
      <c r="AI119" s="343" t="n">
        <f aca="false">AH119+1</f>
        <v>37618</v>
      </c>
      <c r="AJ119" s="343" t="n">
        <f aca="false">AI119+1</f>
        <v>37619</v>
      </c>
      <c r="AK119" s="343" t="n">
        <f aca="false">AJ119+1</f>
        <v>37620</v>
      </c>
      <c r="AL119" s="343" t="n">
        <f aca="false">AK119+1</f>
        <v>37621</v>
      </c>
      <c r="AN119" s="1"/>
      <c r="AO119" s="1"/>
      <c r="AP119" s="1"/>
      <c r="AQ119" s="1"/>
      <c r="AR119" s="1"/>
      <c r="AS119" s="1"/>
      <c r="AT119" s="1"/>
    </row>
    <row r="120" customFormat="false" ht="12.75" hidden="false" customHeight="true" outlineLevel="0" collapsed="false">
      <c r="A120" s="344" t="s">
        <v>236</v>
      </c>
      <c r="B120" s="344"/>
      <c r="K120" s="70"/>
      <c r="L120" s="70"/>
      <c r="M120" s="70"/>
      <c r="N120" s="345"/>
      <c r="O120" s="70"/>
      <c r="P120" s="70"/>
      <c r="Q120" s="70"/>
      <c r="R120" s="70"/>
      <c r="AJ120" s="1"/>
      <c r="AK120" s="1"/>
      <c r="AN120" s="1"/>
      <c r="AO120" s="1"/>
      <c r="AP120" s="1"/>
      <c r="AQ120" s="1"/>
      <c r="AR120" s="1"/>
      <c r="AS120" s="1"/>
      <c r="AT120" s="1"/>
    </row>
    <row r="121" customFormat="false" ht="12.75" hidden="false" customHeight="true" outlineLevel="0" collapsed="false">
      <c r="K121" s="70"/>
      <c r="L121" s="70"/>
      <c r="M121" s="70"/>
      <c r="N121" s="345"/>
      <c r="O121" s="70"/>
      <c r="P121" s="70"/>
      <c r="Q121" s="70"/>
      <c r="R121" s="70"/>
      <c r="AJ121" s="1"/>
      <c r="AK121" s="1"/>
      <c r="AN121" s="1"/>
      <c r="AO121" s="1"/>
      <c r="AP121" s="1"/>
      <c r="AQ121" s="1"/>
      <c r="AR121" s="1"/>
      <c r="AS121" s="1"/>
      <c r="AT121" s="1"/>
    </row>
    <row r="122" customFormat="false" ht="14.25" hidden="false" customHeight="false" outlineLevel="0" collapsed="false">
      <c r="A122" s="346" t="s">
        <v>237</v>
      </c>
      <c r="B122" s="347"/>
      <c r="C122" s="348"/>
      <c r="D122" s="349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  <c r="CW122" s="1"/>
      <c r="CX122" s="1"/>
      <c r="CY122" s="1"/>
      <c r="CZ122" s="1"/>
      <c r="DA122" s="1"/>
      <c r="DB122" s="1"/>
      <c r="DC122" s="1"/>
      <c r="DD122" s="1"/>
      <c r="DE122" s="1"/>
      <c r="DF122" s="1"/>
      <c r="DG122" s="1"/>
      <c r="DH122" s="1"/>
      <c r="DI122" s="1"/>
      <c r="DJ122" s="1"/>
      <c r="DK122" s="1"/>
      <c r="DL122" s="1"/>
      <c r="DM122" s="1"/>
      <c r="DN122" s="1"/>
      <c r="DO122" s="1"/>
      <c r="DP122" s="1"/>
      <c r="DQ122" s="1"/>
      <c r="DR122" s="1"/>
      <c r="DS122" s="1"/>
      <c r="DT122" s="1"/>
      <c r="DU122" s="1"/>
      <c r="DV122" s="1"/>
      <c r="DW122" s="1"/>
      <c r="DX122" s="1"/>
      <c r="DY122" s="1"/>
      <c r="DZ122" s="1"/>
      <c r="EA122" s="1"/>
      <c r="EB122" s="1"/>
      <c r="EC122" s="1"/>
      <c r="ED122" s="1"/>
      <c r="EE122" s="1"/>
      <c r="EF122" s="1"/>
      <c r="EG122" s="1"/>
      <c r="EH122" s="1"/>
      <c r="EI122" s="1"/>
      <c r="EJ122" s="1"/>
      <c r="EK122" s="1"/>
      <c r="EL122" s="1"/>
      <c r="EM122" s="1"/>
      <c r="EN122" s="1"/>
      <c r="EO122" s="1"/>
      <c r="EP122" s="1"/>
      <c r="EQ122" s="1"/>
      <c r="ER122" s="1"/>
      <c r="ES122" s="1"/>
      <c r="ET122" s="1"/>
      <c r="EU122" s="1"/>
      <c r="EV122" s="1"/>
      <c r="EW122" s="1"/>
      <c r="EX122" s="1"/>
      <c r="EY122" s="1"/>
      <c r="EZ122" s="1"/>
      <c r="FA122" s="1"/>
      <c r="FB122" s="1"/>
      <c r="FC122" s="1"/>
      <c r="FD122" s="1"/>
      <c r="FE122" s="1"/>
      <c r="FF122" s="1"/>
      <c r="FG122" s="1"/>
      <c r="FH122" s="1"/>
      <c r="FI122" s="1"/>
      <c r="FJ122" s="1"/>
      <c r="FK122" s="1"/>
      <c r="FL122" s="1"/>
      <c r="FM122" s="1"/>
      <c r="FN122" s="1"/>
      <c r="FO122" s="1"/>
      <c r="FP122" s="1"/>
      <c r="FQ122" s="1"/>
      <c r="FR122" s="1"/>
      <c r="FS122" s="1"/>
      <c r="FT122" s="1"/>
      <c r="FU122" s="1"/>
      <c r="FV122" s="1"/>
      <c r="FW122" s="1"/>
      <c r="FX122" s="1"/>
      <c r="FY122" s="1"/>
      <c r="FZ122" s="1"/>
      <c r="GA122" s="1"/>
      <c r="GB122" s="1"/>
      <c r="GC122" s="1"/>
      <c r="GD122" s="1"/>
      <c r="GE122" s="1"/>
      <c r="GF122" s="1"/>
      <c r="GG122" s="1"/>
      <c r="GH122" s="1"/>
      <c r="GI122" s="1"/>
      <c r="GJ122" s="1"/>
      <c r="GK122" s="1"/>
      <c r="GL122" s="1"/>
      <c r="GM122" s="1"/>
      <c r="GN122" s="1"/>
      <c r="GO122" s="1"/>
      <c r="GP122" s="1"/>
      <c r="GQ122" s="1"/>
      <c r="GR122" s="1"/>
      <c r="GS122" s="1"/>
      <c r="GT122" s="1"/>
      <c r="GU122" s="1"/>
      <c r="GV122" s="1"/>
      <c r="GW122" s="1"/>
      <c r="GX122" s="1"/>
      <c r="GY122" s="1"/>
      <c r="GZ122" s="1"/>
      <c r="HA122" s="1"/>
      <c r="HB122" s="1"/>
      <c r="HC122" s="1"/>
      <c r="HD122" s="1"/>
      <c r="HE122" s="1"/>
      <c r="HF122" s="1"/>
      <c r="HG122" s="1"/>
      <c r="HH122" s="1"/>
      <c r="HI122" s="1"/>
      <c r="HJ122" s="1"/>
      <c r="HK122" s="1"/>
      <c r="HL122" s="1"/>
      <c r="HM122" s="1"/>
      <c r="HN122" s="1"/>
      <c r="HO122" s="1"/>
      <c r="HP122" s="1"/>
      <c r="HQ122" s="1"/>
      <c r="HR122" s="1"/>
      <c r="HS122" s="1"/>
      <c r="HT122" s="1"/>
      <c r="HU122" s="1"/>
      <c r="HV122" s="1"/>
      <c r="HW122" s="1"/>
      <c r="HX122" s="1"/>
      <c r="HY122" s="1"/>
      <c r="HZ122" s="1"/>
      <c r="IA122" s="1"/>
      <c r="IB122" s="1"/>
      <c r="IC122" s="1"/>
      <c r="ID122" s="1"/>
      <c r="IE122" s="1"/>
      <c r="IF122" s="1"/>
      <c r="IG122" s="1"/>
      <c r="IH122" s="1"/>
      <c r="II122" s="1"/>
      <c r="IJ122" s="1"/>
      <c r="IK122" s="1"/>
      <c r="IL122" s="1"/>
      <c r="IM122" s="1"/>
      <c r="IN122" s="1"/>
      <c r="IO122" s="1"/>
      <c r="IP122" s="1"/>
      <c r="IQ122" s="1"/>
      <c r="IR122" s="1"/>
      <c r="IS122" s="1"/>
      <c r="IT122" s="1"/>
      <c r="IU122" s="1"/>
      <c r="IV122" s="1"/>
      <c r="IW122" s="1"/>
    </row>
    <row r="123" customFormat="false" ht="12.75" hidden="false" customHeight="true" outlineLevel="0" collapsed="false">
      <c r="A123" s="350" t="s">
        <v>238</v>
      </c>
      <c r="B123" s="351" t="s">
        <v>176</v>
      </c>
      <c r="C123" s="351" t="s">
        <v>149</v>
      </c>
      <c r="D123" s="352" t="s">
        <v>239</v>
      </c>
      <c r="E123" s="70"/>
      <c r="F123" s="70"/>
      <c r="G123" s="70"/>
      <c r="H123" s="70"/>
      <c r="I123" s="70"/>
      <c r="J123" s="70"/>
      <c r="K123" s="70"/>
      <c r="L123" s="70"/>
      <c r="M123" s="70"/>
      <c r="N123" s="345"/>
      <c r="O123" s="70"/>
      <c r="P123" s="70"/>
      <c r="Q123" s="70"/>
      <c r="R123" s="70"/>
      <c r="AJ123" s="1"/>
      <c r="AK123" s="1"/>
      <c r="AN123" s="1"/>
      <c r="AO123" s="1"/>
      <c r="AP123" s="1"/>
      <c r="AQ123" s="1"/>
      <c r="AR123" s="1"/>
      <c r="AS123" s="1"/>
      <c r="AT123" s="1"/>
    </row>
    <row r="124" customFormat="false" ht="12.75" hidden="false" customHeight="true" outlineLevel="0" collapsed="false">
      <c r="A124" s="353" t="s">
        <v>240</v>
      </c>
      <c r="B124" s="354" t="n">
        <v>0</v>
      </c>
      <c r="C124" s="354" t="n">
        <f aca="false">E103</f>
        <v>0</v>
      </c>
      <c r="D124" s="355" t="n">
        <f aca="false">+C124+B124</f>
        <v>0</v>
      </c>
      <c r="E124" s="356"/>
      <c r="F124" s="356"/>
      <c r="G124" s="356"/>
      <c r="H124" s="356"/>
      <c r="I124" s="356"/>
      <c r="J124" s="356"/>
      <c r="K124" s="356"/>
      <c r="L124" s="356"/>
      <c r="M124" s="356"/>
      <c r="N124" s="357"/>
      <c r="O124" s="357"/>
      <c r="P124" s="357"/>
      <c r="Q124" s="357"/>
      <c r="R124" s="70"/>
      <c r="AJ124" s="1"/>
      <c r="AK124" s="1"/>
      <c r="AN124" s="1"/>
      <c r="AO124" s="1"/>
      <c r="AP124" s="1"/>
      <c r="AQ124" s="1"/>
      <c r="AR124" s="1"/>
      <c r="AS124" s="1"/>
      <c r="AT124" s="1"/>
    </row>
    <row r="125" customFormat="false" ht="12.75" hidden="false" customHeight="true" outlineLevel="0" collapsed="false">
      <c r="A125" s="353" t="s">
        <v>241</v>
      </c>
      <c r="B125" s="354" t="n">
        <v>0</v>
      </c>
      <c r="C125" s="354" t="n">
        <f aca="false">E102</f>
        <v>0</v>
      </c>
      <c r="D125" s="355" t="n">
        <f aca="false">+C125+B125</f>
        <v>0</v>
      </c>
      <c r="E125" s="335"/>
      <c r="F125" s="335"/>
      <c r="G125" s="335"/>
      <c r="H125" s="335"/>
      <c r="I125" s="335"/>
      <c r="J125" s="335"/>
      <c r="K125" s="335"/>
      <c r="L125" s="335"/>
      <c r="M125" s="335"/>
      <c r="N125" s="335"/>
      <c r="O125" s="335"/>
      <c r="P125" s="335"/>
      <c r="Q125" s="335"/>
      <c r="R125" s="70"/>
      <c r="AJ125" s="1"/>
      <c r="AK125" s="1"/>
      <c r="AN125" s="1"/>
      <c r="AO125" s="1"/>
      <c r="AP125" s="1"/>
      <c r="AQ125" s="1"/>
      <c r="AR125" s="1"/>
      <c r="AS125" s="1"/>
      <c r="AT125" s="1"/>
    </row>
    <row r="126" customFormat="false" ht="12.75" hidden="false" customHeight="true" outlineLevel="0" collapsed="false">
      <c r="A126" s="353" t="s">
        <v>242</v>
      </c>
      <c r="B126" s="354" t="n">
        <v>0</v>
      </c>
      <c r="C126" s="354" t="n">
        <f aca="false">E104</f>
        <v>0</v>
      </c>
      <c r="D126" s="355" t="n">
        <f aca="false">+C126+B126</f>
        <v>0</v>
      </c>
      <c r="E126" s="335"/>
      <c r="F126" s="335"/>
      <c r="G126" s="335"/>
      <c r="H126" s="335"/>
      <c r="I126" s="335"/>
      <c r="J126" s="335"/>
      <c r="K126" s="335"/>
      <c r="L126" s="335"/>
      <c r="M126" s="335"/>
      <c r="N126" s="335"/>
      <c r="O126" s="335"/>
      <c r="P126" s="335"/>
      <c r="Q126" s="335"/>
      <c r="R126" s="70"/>
      <c r="AJ126" s="1"/>
      <c r="AK126" s="1"/>
      <c r="AN126" s="1"/>
      <c r="AO126" s="1"/>
      <c r="AP126" s="1"/>
      <c r="AQ126" s="1"/>
      <c r="AR126" s="1"/>
      <c r="AS126" s="1"/>
      <c r="AT126" s="1"/>
    </row>
    <row r="127" customFormat="false" ht="12.75" hidden="false" customHeight="true" outlineLevel="0" collapsed="false">
      <c r="A127" s="358" t="s">
        <v>243</v>
      </c>
      <c r="B127" s="359" t="n">
        <v>0</v>
      </c>
      <c r="C127" s="359" t="n">
        <f aca="false">SUM(C124:C126)</f>
        <v>0</v>
      </c>
      <c r="D127" s="360" t="n">
        <f aca="false">SUM(B127:C127)</f>
        <v>0</v>
      </c>
      <c r="E127" s="335"/>
      <c r="F127" s="335"/>
      <c r="G127" s="335"/>
      <c r="H127" s="335"/>
      <c r="I127" s="335"/>
      <c r="J127" s="335"/>
      <c r="K127" s="335"/>
      <c r="L127" s="335"/>
      <c r="M127" s="335"/>
      <c r="N127" s="335"/>
      <c r="O127" s="361"/>
      <c r="P127" s="361"/>
      <c r="Q127" s="361"/>
      <c r="R127" s="70"/>
      <c r="AJ127" s="1"/>
      <c r="AK127" s="1"/>
      <c r="AN127" s="1"/>
      <c r="AO127" s="1"/>
      <c r="AP127" s="1"/>
      <c r="AQ127" s="1"/>
      <c r="AR127" s="1"/>
      <c r="AS127" s="1"/>
      <c r="AT127" s="1"/>
    </row>
    <row r="128" customFormat="false" ht="12.75" hidden="false" customHeight="true" outlineLevel="0" collapsed="false">
      <c r="A128" s="23"/>
      <c r="B128" s="70"/>
      <c r="C128" s="70"/>
      <c r="D128" s="70"/>
      <c r="E128" s="362"/>
      <c r="F128" s="70"/>
      <c r="K128" s="70"/>
      <c r="L128" s="70"/>
      <c r="M128" s="70"/>
      <c r="N128" s="345"/>
      <c r="O128" s="70"/>
      <c r="P128" s="70"/>
      <c r="Q128" s="70"/>
      <c r="R128" s="70"/>
      <c r="AJ128" s="1"/>
      <c r="AK128" s="1"/>
      <c r="AN128" s="1"/>
      <c r="AO128" s="1"/>
      <c r="AP128" s="1"/>
      <c r="AQ128" s="1"/>
      <c r="AR128" s="1"/>
      <c r="AS128" s="1"/>
      <c r="AT128" s="1"/>
    </row>
    <row r="129" customFormat="false" ht="12.75" hidden="false" customHeight="true" outlineLevel="0" collapsed="false">
      <c r="A129" s="23"/>
      <c r="B129" s="70"/>
      <c r="C129" s="70"/>
      <c r="D129" s="70"/>
      <c r="E129" s="362"/>
      <c r="F129" s="70"/>
      <c r="K129" s="70"/>
      <c r="L129" s="70"/>
      <c r="M129" s="70"/>
      <c r="N129" s="345"/>
      <c r="O129" s="70"/>
      <c r="P129" s="70"/>
      <c r="Q129" s="70"/>
      <c r="R129" s="70"/>
      <c r="AJ129" s="1"/>
      <c r="AK129" s="1"/>
      <c r="AN129" s="1"/>
      <c r="AO129" s="1"/>
      <c r="AP129" s="1"/>
      <c r="AQ129" s="1"/>
      <c r="AR129" s="1"/>
      <c r="AS129" s="1"/>
      <c r="AT129" s="1"/>
    </row>
    <row r="130" customFormat="false" ht="12.75" hidden="false" customHeight="true" outlineLevel="0" collapsed="false">
      <c r="A130" s="363" t="s">
        <v>244</v>
      </c>
      <c r="B130" s="364"/>
      <c r="C130" s="364"/>
      <c r="D130" s="364"/>
      <c r="E130" s="365"/>
      <c r="F130" s="364"/>
      <c r="G130" s="364"/>
      <c r="H130" s="364"/>
      <c r="I130" s="366"/>
      <c r="K130" s="70"/>
      <c r="L130" s="70"/>
      <c r="M130" s="70"/>
      <c r="N130" s="345"/>
      <c r="O130" s="70"/>
      <c r="P130" s="70"/>
      <c r="Q130" s="70"/>
      <c r="R130" s="70"/>
      <c r="AJ130" s="1"/>
      <c r="AK130" s="1"/>
      <c r="AN130" s="1"/>
      <c r="AO130" s="1"/>
      <c r="AP130" s="1"/>
      <c r="AQ130" s="1"/>
      <c r="AR130" s="1"/>
      <c r="AS130" s="1"/>
      <c r="AT130" s="1"/>
    </row>
    <row r="131" customFormat="false" ht="12.75" hidden="false" customHeight="true" outlineLevel="0" collapsed="false">
      <c r="A131" s="367"/>
      <c r="B131" s="258"/>
      <c r="C131" s="368" t="s">
        <v>245</v>
      </c>
      <c r="D131" s="368"/>
      <c r="E131" s="368" t="s">
        <v>246</v>
      </c>
      <c r="F131" s="368"/>
      <c r="G131" s="368"/>
      <c r="H131" s="368" t="s">
        <v>247</v>
      </c>
      <c r="I131" s="369" t="s">
        <v>248</v>
      </c>
      <c r="K131" s="70"/>
      <c r="L131" s="70"/>
      <c r="M131" s="70"/>
      <c r="N131" s="345"/>
      <c r="O131" s="70"/>
      <c r="P131" s="70"/>
      <c r="Q131" s="70"/>
      <c r="R131" s="70"/>
      <c r="AJ131" s="1"/>
      <c r="AK131" s="1"/>
      <c r="AN131" s="1"/>
      <c r="AO131" s="1"/>
      <c r="AP131" s="1"/>
      <c r="AQ131" s="1"/>
      <c r="AR131" s="1"/>
      <c r="AS131" s="1"/>
      <c r="AT131" s="1"/>
    </row>
    <row r="132" customFormat="false" ht="12.75" hidden="false" customHeight="true" outlineLevel="0" collapsed="false">
      <c r="A132" s="370" t="s">
        <v>43</v>
      </c>
      <c r="B132" s="258" t="n">
        <f aca="false">E137+G137</f>
        <v>0</v>
      </c>
      <c r="C132" s="371" t="s">
        <v>124</v>
      </c>
      <c r="D132" s="372" t="s">
        <v>249</v>
      </c>
      <c r="E132" s="371" t="s">
        <v>124</v>
      </c>
      <c r="F132" s="373" t="s">
        <v>249</v>
      </c>
      <c r="G132" s="374"/>
      <c r="H132" s="375" t="s">
        <v>250</v>
      </c>
      <c r="I132" s="376"/>
      <c r="K132" s="70"/>
      <c r="L132" s="70"/>
      <c r="M132" s="70"/>
      <c r="N132" s="345"/>
      <c r="O132" s="70"/>
      <c r="P132" s="70"/>
      <c r="Q132" s="70"/>
      <c r="R132" s="70"/>
      <c r="AJ132" s="1"/>
      <c r="AK132" s="1"/>
      <c r="AN132" s="1"/>
      <c r="AO132" s="1"/>
      <c r="AP132" s="1"/>
      <c r="AQ132" s="1"/>
      <c r="AR132" s="1"/>
      <c r="AS132" s="1"/>
      <c r="AT132" s="1"/>
    </row>
    <row r="133" customFormat="false" ht="12.75" hidden="false" customHeight="true" outlineLevel="0" collapsed="false">
      <c r="A133" s="370" t="s">
        <v>251</v>
      </c>
      <c r="B133" s="258" t="n">
        <f aca="false">C137</f>
        <v>0</v>
      </c>
      <c r="C133" s="342"/>
      <c r="D133" s="342"/>
      <c r="E133" s="342"/>
      <c r="F133" s="377" t="n">
        <f aca="false">-J9</f>
        <v>-0</v>
      </c>
      <c r="G133" s="378"/>
      <c r="H133" s="379" t="s">
        <v>252</v>
      </c>
      <c r="I133" s="380"/>
      <c r="K133" s="70"/>
      <c r="L133" s="70"/>
      <c r="M133" s="70"/>
      <c r="N133" s="345"/>
      <c r="O133" s="70"/>
      <c r="P133" s="70"/>
      <c r="Q133" s="70"/>
      <c r="R133" s="70"/>
      <c r="AJ133" s="1"/>
      <c r="AK133" s="1"/>
      <c r="AN133" s="1"/>
      <c r="AO133" s="1"/>
      <c r="AP133" s="1"/>
      <c r="AQ133" s="1"/>
      <c r="AR133" s="1"/>
      <c r="AS133" s="1"/>
      <c r="AT133" s="1"/>
    </row>
    <row r="134" customFormat="false" ht="12.75" hidden="false" customHeight="true" outlineLevel="0" collapsed="false">
      <c r="A134" s="370" t="s">
        <v>131</v>
      </c>
      <c r="B134" s="381" t="n">
        <f aca="false">H137</f>
        <v>0</v>
      </c>
      <c r="C134" s="382" t="s">
        <v>249</v>
      </c>
      <c r="D134" s="383" t="s">
        <v>199</v>
      </c>
      <c r="E134" s="382" t="s">
        <v>249</v>
      </c>
      <c r="F134" s="384" t="s">
        <v>199</v>
      </c>
      <c r="G134" s="383" t="s">
        <v>125</v>
      </c>
      <c r="H134" s="385" t="s">
        <v>253</v>
      </c>
      <c r="I134" s="386"/>
      <c r="K134" s="70"/>
      <c r="L134" s="70"/>
      <c r="M134" s="70"/>
      <c r="N134" s="345"/>
      <c r="O134" s="70"/>
      <c r="P134" s="70"/>
      <c r="Q134" s="70"/>
      <c r="R134" s="70"/>
      <c r="AJ134" s="1"/>
      <c r="AK134" s="1"/>
      <c r="AN134" s="1"/>
      <c r="AO134" s="1"/>
      <c r="AP134" s="1"/>
      <c r="AQ134" s="1"/>
      <c r="AR134" s="1"/>
      <c r="AS134" s="1"/>
      <c r="AT134" s="1"/>
    </row>
    <row r="135" customFormat="false" ht="12.75" hidden="false" customHeight="true" outlineLevel="0" collapsed="false">
      <c r="A135" s="367"/>
      <c r="B135" s="387"/>
      <c r="C135" s="388" t="s">
        <v>254</v>
      </c>
      <c r="D135" s="389" t="s">
        <v>249</v>
      </c>
      <c r="E135" s="388" t="s">
        <v>254</v>
      </c>
      <c r="F135" s="390" t="s">
        <v>249</v>
      </c>
      <c r="G135" s="389" t="s">
        <v>255</v>
      </c>
      <c r="H135" s="135"/>
      <c r="I135" s="391" t="s">
        <v>142</v>
      </c>
      <c r="K135" s="70"/>
      <c r="L135" s="70"/>
      <c r="M135" s="70"/>
      <c r="N135" s="345"/>
      <c r="O135" s="70"/>
      <c r="P135" s="70"/>
      <c r="Q135" s="70"/>
      <c r="R135" s="70"/>
      <c r="AJ135" s="1"/>
      <c r="AK135" s="1"/>
      <c r="AN135" s="1"/>
      <c r="AO135" s="1"/>
      <c r="AP135" s="1"/>
      <c r="AQ135" s="1"/>
      <c r="AR135" s="1"/>
      <c r="AS135" s="1"/>
      <c r="AT135" s="1"/>
    </row>
    <row r="136" customFormat="false" ht="12.75" hidden="false" customHeight="true" outlineLevel="0" collapsed="false">
      <c r="A136" s="392" t="s">
        <v>256</v>
      </c>
      <c r="B136" s="387"/>
      <c r="C136" s="393" t="n">
        <v>0</v>
      </c>
      <c r="D136" s="394" t="n">
        <v>0</v>
      </c>
      <c r="E136" s="395" t="n">
        <v>0</v>
      </c>
      <c r="F136" s="395" t="n">
        <v>0</v>
      </c>
      <c r="G136" s="394" t="n">
        <v>0</v>
      </c>
      <c r="H136" s="396" t="n">
        <v>0</v>
      </c>
      <c r="I136" s="397" t="n">
        <v>0</v>
      </c>
      <c r="K136" s="70"/>
      <c r="L136" s="70"/>
      <c r="M136" s="70"/>
      <c r="N136" s="345"/>
      <c r="O136" s="70"/>
      <c r="P136" s="70"/>
      <c r="Q136" s="70"/>
      <c r="R136" s="70"/>
      <c r="AJ136" s="1"/>
      <c r="AK136" s="1"/>
      <c r="AN136" s="1"/>
      <c r="AO136" s="1"/>
      <c r="AP136" s="1"/>
      <c r="AQ136" s="1"/>
      <c r="AR136" s="1"/>
      <c r="AS136" s="1"/>
      <c r="AT136" s="1"/>
    </row>
    <row r="137" customFormat="false" ht="12.75" hidden="false" customHeight="true" outlineLevel="0" collapsed="false">
      <c r="A137" s="392" t="s">
        <v>257</v>
      </c>
      <c r="B137" s="1"/>
      <c r="C137" s="398" t="n">
        <f aca="false">C133-D137</f>
        <v>0</v>
      </c>
      <c r="D137" s="399" t="n">
        <f aca="false">D133</f>
        <v>0</v>
      </c>
      <c r="E137" s="400" t="n">
        <f aca="false">E133-E174-F137</f>
        <v>0</v>
      </c>
      <c r="F137" s="401" t="n">
        <f aca="false">E133+F133</f>
        <v>0</v>
      </c>
      <c r="G137" s="402"/>
      <c r="H137" s="403"/>
      <c r="I137" s="404" t="n">
        <f aca="false">SUM(C137:H137)</f>
        <v>0</v>
      </c>
      <c r="K137" s="70"/>
      <c r="L137" s="70"/>
      <c r="M137" s="70"/>
      <c r="N137" s="345"/>
      <c r="O137" s="70"/>
      <c r="P137" s="70"/>
      <c r="Q137" s="70"/>
      <c r="R137" s="70"/>
      <c r="AJ137" s="1"/>
      <c r="AK137" s="1"/>
      <c r="AN137" s="1"/>
      <c r="AO137" s="1"/>
      <c r="AP137" s="1"/>
      <c r="AQ137" s="1"/>
      <c r="AR137" s="1"/>
      <c r="AS137" s="1"/>
      <c r="AT137" s="1"/>
    </row>
    <row r="138" customFormat="false" ht="12.75" hidden="false" customHeight="true" outlineLevel="0" collapsed="false">
      <c r="A138" s="392" t="s">
        <v>116</v>
      </c>
      <c r="B138" s="1"/>
      <c r="C138" s="405" t="n">
        <f aca="false">SUM(C136:C137)</f>
        <v>0</v>
      </c>
      <c r="D138" s="406" t="n">
        <f aca="false">SUM(D136:D137)</f>
        <v>0</v>
      </c>
      <c r="E138" s="407" t="n">
        <f aca="false">SUM(E136:E137)</f>
        <v>0</v>
      </c>
      <c r="F138" s="407" t="n">
        <f aca="false">SUM(F136:F137)</f>
        <v>0</v>
      </c>
      <c r="G138" s="407" t="n">
        <f aca="false">SUM(G136:G137)</f>
        <v>0</v>
      </c>
      <c r="H138" s="408" t="n">
        <f aca="false">SUM(H136:H137)</f>
        <v>0</v>
      </c>
      <c r="I138" s="409" t="n">
        <f aca="false">SUM(I136:I137)</f>
        <v>0</v>
      </c>
      <c r="K138" s="70"/>
      <c r="L138" s="70"/>
      <c r="M138" s="70"/>
      <c r="N138" s="345"/>
      <c r="O138" s="70"/>
      <c r="P138" s="70"/>
      <c r="Q138" s="70"/>
      <c r="R138" s="70"/>
      <c r="AJ138" s="1"/>
      <c r="AK138" s="1"/>
      <c r="AN138" s="1"/>
      <c r="AO138" s="1"/>
      <c r="AP138" s="1"/>
      <c r="AQ138" s="1"/>
      <c r="AR138" s="1"/>
      <c r="AS138" s="1"/>
      <c r="AT138" s="1"/>
    </row>
    <row r="139" customFormat="false" ht="12.75" hidden="false" customHeight="true" outlineLevel="0" collapsed="false">
      <c r="A139" s="392" t="s">
        <v>258</v>
      </c>
      <c r="B139" s="1"/>
      <c r="C139" s="410" t="n">
        <f aca="false">SUM(C137:D137)</f>
        <v>0</v>
      </c>
      <c r="D139" s="410"/>
      <c r="E139" s="410" t="n">
        <f aca="false">E137+F137+G137</f>
        <v>0</v>
      </c>
      <c r="F139" s="410"/>
      <c r="G139" s="410"/>
      <c r="H139" s="410"/>
      <c r="I139" s="411"/>
      <c r="K139" s="70"/>
      <c r="L139" s="70"/>
      <c r="M139" s="70"/>
      <c r="N139" s="345"/>
      <c r="O139" s="70"/>
      <c r="P139" s="70"/>
      <c r="Q139" s="70"/>
      <c r="R139" s="70"/>
      <c r="AJ139" s="1"/>
      <c r="AK139" s="1"/>
      <c r="AN139" s="1"/>
      <c r="AO139" s="1"/>
      <c r="AP139" s="1"/>
      <c r="AQ139" s="1"/>
      <c r="AR139" s="1"/>
      <c r="AS139" s="1"/>
      <c r="AT139" s="1"/>
    </row>
    <row r="140" customFormat="false" ht="12.75" hidden="false" customHeight="true" outlineLevel="0" collapsed="false">
      <c r="A140" s="392" t="s">
        <v>259</v>
      </c>
      <c r="B140" s="1"/>
      <c r="C140" s="410" t="n">
        <f aca="false">SUM(C173:D173)</f>
        <v>0</v>
      </c>
      <c r="D140" s="410"/>
      <c r="E140" s="410" t="n">
        <f aca="false">E173+G173+F173</f>
        <v>0</v>
      </c>
      <c r="F140" s="410"/>
      <c r="G140" s="410"/>
      <c r="H140" s="410"/>
      <c r="I140" s="411"/>
      <c r="K140" s="70"/>
      <c r="L140" s="70"/>
      <c r="M140" s="70"/>
      <c r="N140" s="345"/>
      <c r="O140" s="70"/>
      <c r="P140" s="70"/>
      <c r="Q140" s="70"/>
      <c r="R140" s="70"/>
      <c r="AJ140" s="1"/>
      <c r="AK140" s="1"/>
      <c r="AN140" s="1"/>
      <c r="AO140" s="1"/>
      <c r="AP140" s="1"/>
      <c r="AQ140" s="1"/>
      <c r="AR140" s="1"/>
      <c r="AS140" s="1"/>
      <c r="AT140" s="1"/>
    </row>
    <row r="141" customFormat="false" ht="12.75" hidden="false" customHeight="true" outlineLevel="0" collapsed="false">
      <c r="A141" s="367"/>
      <c r="B141" s="1"/>
      <c r="C141" s="1"/>
      <c r="D141" s="1"/>
      <c r="E141" s="1"/>
      <c r="F141" s="1"/>
      <c r="G141" s="1"/>
      <c r="H141" s="1"/>
      <c r="I141" s="412"/>
      <c r="K141" s="70"/>
      <c r="L141" s="70"/>
      <c r="M141" s="70"/>
      <c r="N141" s="345"/>
      <c r="O141" s="70"/>
      <c r="P141" s="70"/>
      <c r="Q141" s="70"/>
      <c r="R141" s="70"/>
      <c r="AJ141" s="1"/>
      <c r="AK141" s="1"/>
      <c r="AN141" s="1"/>
      <c r="AO141" s="1"/>
      <c r="AP141" s="1"/>
      <c r="AQ141" s="1"/>
      <c r="AR141" s="1"/>
      <c r="AS141" s="1"/>
      <c r="AT141" s="1"/>
    </row>
    <row r="142" customFormat="false" ht="12.75" hidden="false" customHeight="true" outlineLevel="0" collapsed="false">
      <c r="A142" s="367"/>
      <c r="B142" s="413" t="n">
        <f aca="false">+B4</f>
        <v>37591</v>
      </c>
      <c r="C142" s="414"/>
      <c r="D142" s="414"/>
      <c r="E142" s="414"/>
      <c r="F142" s="414"/>
      <c r="G142" s="414"/>
      <c r="H142" s="414"/>
      <c r="I142" s="415" t="n">
        <f aca="false">SUM(C142:H142)</f>
        <v>0</v>
      </c>
      <c r="K142" s="70"/>
      <c r="L142" s="70"/>
      <c r="M142" s="70"/>
      <c r="N142" s="345"/>
      <c r="O142" s="70"/>
      <c r="P142" s="70"/>
      <c r="Q142" s="70"/>
      <c r="R142" s="70"/>
      <c r="AJ142" s="1"/>
      <c r="AK142" s="1"/>
      <c r="AN142" s="1"/>
      <c r="AO142" s="1"/>
      <c r="AP142" s="1"/>
      <c r="AQ142" s="1"/>
      <c r="AR142" s="1"/>
      <c r="AS142" s="1"/>
      <c r="AT142" s="1"/>
    </row>
    <row r="143" customFormat="false" ht="12.75" hidden="false" customHeight="true" outlineLevel="0" collapsed="false">
      <c r="A143" s="367"/>
      <c r="B143" s="413" t="n">
        <f aca="false">+B142+1</f>
        <v>37592</v>
      </c>
      <c r="C143" s="416"/>
      <c r="D143" s="416"/>
      <c r="E143" s="416"/>
      <c r="F143" s="416"/>
      <c r="G143" s="416"/>
      <c r="H143" s="416"/>
      <c r="I143" s="417" t="n">
        <f aca="false">SUM(C143:H143)</f>
        <v>0</v>
      </c>
      <c r="K143" s="70"/>
      <c r="L143" s="70"/>
      <c r="M143" s="70"/>
      <c r="N143" s="345"/>
      <c r="O143" s="70"/>
      <c r="P143" s="70"/>
      <c r="Q143" s="70"/>
      <c r="R143" s="70"/>
      <c r="AJ143" s="1"/>
      <c r="AK143" s="1"/>
      <c r="AN143" s="1"/>
      <c r="AO143" s="1"/>
      <c r="AP143" s="1"/>
      <c r="AQ143" s="1"/>
      <c r="AR143" s="1"/>
      <c r="AS143" s="1"/>
      <c r="AT143" s="1"/>
    </row>
    <row r="144" customFormat="false" ht="12.75" hidden="false" customHeight="true" outlineLevel="0" collapsed="false">
      <c r="A144" s="367"/>
      <c r="B144" s="413" t="n">
        <f aca="false">+B143+1</f>
        <v>37593</v>
      </c>
      <c r="C144" s="416"/>
      <c r="D144" s="416"/>
      <c r="E144" s="416"/>
      <c r="F144" s="416"/>
      <c r="G144" s="416"/>
      <c r="H144" s="416"/>
      <c r="I144" s="417" t="n">
        <f aca="false">SUM(C144:H144)</f>
        <v>0</v>
      </c>
      <c r="K144" s="70"/>
      <c r="L144" s="70"/>
      <c r="M144" s="70"/>
      <c r="N144" s="345"/>
      <c r="O144" s="70"/>
      <c r="P144" s="70"/>
      <c r="Q144" s="70"/>
      <c r="R144" s="70"/>
      <c r="AJ144" s="1"/>
      <c r="AK144" s="1"/>
      <c r="AN144" s="1"/>
      <c r="AO144" s="1"/>
      <c r="AP144" s="1"/>
      <c r="AQ144" s="1"/>
      <c r="AR144" s="1"/>
      <c r="AS144" s="1"/>
      <c r="AT144" s="1"/>
    </row>
    <row r="145" customFormat="false" ht="12.75" hidden="false" customHeight="true" outlineLevel="0" collapsed="false">
      <c r="A145" s="367"/>
      <c r="B145" s="413" t="n">
        <f aca="false">+B144+1</f>
        <v>37594</v>
      </c>
      <c r="C145" s="416"/>
      <c r="D145" s="416"/>
      <c r="E145" s="416"/>
      <c r="F145" s="416"/>
      <c r="G145" s="416"/>
      <c r="H145" s="416"/>
      <c r="I145" s="417" t="n">
        <f aca="false">SUM(C145:H145)</f>
        <v>0</v>
      </c>
      <c r="K145" s="70"/>
      <c r="L145" s="70"/>
      <c r="M145" s="70"/>
      <c r="N145" s="345"/>
      <c r="O145" s="70"/>
      <c r="P145" s="70"/>
      <c r="Q145" s="70"/>
      <c r="R145" s="70"/>
      <c r="AJ145" s="1"/>
      <c r="AK145" s="1"/>
      <c r="AN145" s="1"/>
      <c r="AO145" s="1"/>
      <c r="AP145" s="1"/>
      <c r="AQ145" s="1"/>
      <c r="AR145" s="1"/>
      <c r="AS145" s="1"/>
      <c r="AT145" s="1"/>
    </row>
    <row r="146" customFormat="false" ht="12.75" hidden="false" customHeight="true" outlineLevel="0" collapsed="false">
      <c r="A146" s="367"/>
      <c r="B146" s="413" t="n">
        <f aca="false">+B145+1</f>
        <v>37595</v>
      </c>
      <c r="C146" s="416"/>
      <c r="D146" s="416"/>
      <c r="E146" s="416"/>
      <c r="F146" s="416"/>
      <c r="G146" s="416"/>
      <c r="H146" s="416"/>
      <c r="I146" s="417" t="n">
        <f aca="false">SUM(C146:H146)</f>
        <v>0</v>
      </c>
      <c r="K146" s="70"/>
      <c r="L146" s="70"/>
      <c r="M146" s="70"/>
      <c r="N146" s="345"/>
      <c r="O146" s="70"/>
      <c r="P146" s="70"/>
      <c r="Q146" s="70"/>
      <c r="R146" s="70"/>
      <c r="AJ146" s="1"/>
      <c r="AK146" s="1"/>
      <c r="AN146" s="1"/>
      <c r="AO146" s="1"/>
      <c r="AP146" s="1"/>
      <c r="AQ146" s="1"/>
      <c r="AR146" s="1"/>
      <c r="AS146" s="1"/>
      <c r="AT146" s="1"/>
    </row>
    <row r="147" customFormat="false" ht="12.75" hidden="false" customHeight="true" outlineLevel="0" collapsed="false">
      <c r="A147" s="367"/>
      <c r="B147" s="413" t="n">
        <f aca="false">+B146+1</f>
        <v>37596</v>
      </c>
      <c r="C147" s="416"/>
      <c r="D147" s="416"/>
      <c r="E147" s="416"/>
      <c r="F147" s="416"/>
      <c r="G147" s="416"/>
      <c r="H147" s="416"/>
      <c r="I147" s="417" t="n">
        <f aca="false">SUM(C147:H147)</f>
        <v>0</v>
      </c>
      <c r="K147" s="70"/>
      <c r="L147" s="70"/>
      <c r="M147" s="70"/>
      <c r="N147" s="345"/>
      <c r="O147" s="70"/>
      <c r="P147" s="70"/>
      <c r="Q147" s="70"/>
      <c r="R147" s="70"/>
      <c r="AJ147" s="1"/>
      <c r="AK147" s="1"/>
      <c r="AN147" s="1"/>
      <c r="AO147" s="1"/>
      <c r="AP147" s="1"/>
      <c r="AQ147" s="1"/>
      <c r="AR147" s="1"/>
      <c r="AS147" s="1"/>
      <c r="AT147" s="1"/>
    </row>
    <row r="148" customFormat="false" ht="12.75" hidden="false" customHeight="true" outlineLevel="0" collapsed="false">
      <c r="A148" s="367"/>
      <c r="B148" s="413" t="n">
        <f aca="false">+B147+1</f>
        <v>37597</v>
      </c>
      <c r="C148" s="416"/>
      <c r="D148" s="416"/>
      <c r="E148" s="416"/>
      <c r="F148" s="416"/>
      <c r="G148" s="416"/>
      <c r="H148" s="416"/>
      <c r="I148" s="417" t="n">
        <f aca="false">SUM(C148:H148)</f>
        <v>0</v>
      </c>
      <c r="K148" s="70"/>
      <c r="L148" s="70"/>
      <c r="M148" s="70"/>
      <c r="N148" s="345"/>
      <c r="O148" s="70"/>
      <c r="P148" s="70"/>
      <c r="Q148" s="70"/>
      <c r="R148" s="70"/>
      <c r="AJ148" s="1"/>
      <c r="AK148" s="1"/>
      <c r="AN148" s="1"/>
      <c r="AO148" s="1"/>
      <c r="AP148" s="1"/>
      <c r="AQ148" s="1"/>
      <c r="AR148" s="1"/>
      <c r="AS148" s="1"/>
      <c r="AT148" s="1"/>
    </row>
    <row r="149" customFormat="false" ht="12.75" hidden="false" customHeight="true" outlineLevel="0" collapsed="false">
      <c r="A149" s="367"/>
      <c r="B149" s="413" t="n">
        <f aca="false">+B148+1</f>
        <v>37598</v>
      </c>
      <c r="C149" s="416"/>
      <c r="D149" s="416"/>
      <c r="E149" s="416"/>
      <c r="F149" s="416"/>
      <c r="G149" s="416"/>
      <c r="H149" s="416"/>
      <c r="I149" s="417" t="n">
        <f aca="false">SUM(C149:H149)</f>
        <v>0</v>
      </c>
      <c r="K149" s="70"/>
      <c r="L149" s="70"/>
      <c r="M149" s="70"/>
      <c r="N149" s="345"/>
      <c r="O149" s="70"/>
      <c r="P149" s="70"/>
      <c r="Q149" s="70"/>
      <c r="R149" s="70"/>
      <c r="AJ149" s="1"/>
      <c r="AK149" s="1"/>
      <c r="AN149" s="1"/>
      <c r="AO149" s="1"/>
      <c r="AP149" s="1"/>
      <c r="AQ149" s="1"/>
      <c r="AR149" s="1"/>
      <c r="AS149" s="1"/>
      <c r="AT149" s="1"/>
    </row>
    <row r="150" customFormat="false" ht="12.75" hidden="false" customHeight="true" outlineLevel="0" collapsed="false">
      <c r="A150" s="367"/>
      <c r="B150" s="413" t="n">
        <f aca="false">+B149+1</f>
        <v>37599</v>
      </c>
      <c r="C150" s="416"/>
      <c r="D150" s="416"/>
      <c r="E150" s="416"/>
      <c r="F150" s="416"/>
      <c r="G150" s="416"/>
      <c r="H150" s="416"/>
      <c r="I150" s="417" t="n">
        <f aca="false">SUM(C150:H150)</f>
        <v>0</v>
      </c>
      <c r="K150" s="70"/>
      <c r="L150" s="70"/>
      <c r="M150" s="70"/>
      <c r="N150" s="345"/>
      <c r="O150" s="70"/>
      <c r="P150" s="70"/>
      <c r="Q150" s="70"/>
      <c r="R150" s="70"/>
      <c r="AJ150" s="1"/>
      <c r="AK150" s="1"/>
      <c r="AN150" s="1"/>
      <c r="AO150" s="1"/>
      <c r="AP150" s="1"/>
      <c r="AQ150" s="1"/>
      <c r="AR150" s="1"/>
      <c r="AS150" s="1"/>
      <c r="AT150" s="1"/>
    </row>
    <row r="151" customFormat="false" ht="12.75" hidden="false" customHeight="true" outlineLevel="0" collapsed="false">
      <c r="A151" s="367"/>
      <c r="B151" s="413" t="n">
        <f aca="false">+B150+1</f>
        <v>37600</v>
      </c>
      <c r="C151" s="416"/>
      <c r="D151" s="416"/>
      <c r="E151" s="416"/>
      <c r="F151" s="416"/>
      <c r="G151" s="416"/>
      <c r="H151" s="416"/>
      <c r="I151" s="417" t="n">
        <f aca="false">SUM(C151:H151)</f>
        <v>0</v>
      </c>
      <c r="K151" s="70"/>
      <c r="L151" s="70"/>
      <c r="M151" s="70"/>
      <c r="N151" s="345"/>
      <c r="O151" s="70"/>
      <c r="P151" s="70"/>
      <c r="Q151" s="70"/>
      <c r="R151" s="70"/>
      <c r="AJ151" s="1"/>
      <c r="AK151" s="1"/>
      <c r="AN151" s="1"/>
      <c r="AO151" s="1"/>
      <c r="AP151" s="1"/>
      <c r="AQ151" s="1"/>
      <c r="AR151" s="1"/>
      <c r="AS151" s="1"/>
      <c r="AT151" s="1"/>
    </row>
    <row r="152" customFormat="false" ht="12.75" hidden="false" customHeight="true" outlineLevel="0" collapsed="false">
      <c r="A152" s="367"/>
      <c r="B152" s="413" t="n">
        <f aca="false">+B151+1</f>
        <v>37601</v>
      </c>
      <c r="C152" s="416"/>
      <c r="D152" s="416"/>
      <c r="E152" s="416"/>
      <c r="F152" s="416"/>
      <c r="G152" s="416"/>
      <c r="H152" s="416"/>
      <c r="I152" s="417" t="n">
        <f aca="false">SUM(C152:H152)</f>
        <v>0</v>
      </c>
      <c r="K152" s="70"/>
      <c r="L152" s="70"/>
      <c r="M152" s="70"/>
      <c r="N152" s="345"/>
      <c r="O152" s="70"/>
      <c r="P152" s="70"/>
      <c r="Q152" s="70"/>
      <c r="R152" s="70"/>
      <c r="AJ152" s="1"/>
      <c r="AK152" s="1"/>
      <c r="AN152" s="1"/>
      <c r="AO152" s="1"/>
      <c r="AP152" s="1"/>
      <c r="AQ152" s="1"/>
      <c r="AR152" s="1"/>
      <c r="AS152" s="1"/>
      <c r="AT152" s="1"/>
    </row>
    <row r="153" customFormat="false" ht="12.75" hidden="false" customHeight="true" outlineLevel="0" collapsed="false">
      <c r="A153" s="367"/>
      <c r="B153" s="413" t="n">
        <f aca="false">+B152+1</f>
        <v>37602</v>
      </c>
      <c r="C153" s="416"/>
      <c r="D153" s="416"/>
      <c r="E153" s="416"/>
      <c r="F153" s="416"/>
      <c r="G153" s="416"/>
      <c r="H153" s="416"/>
      <c r="I153" s="417" t="n">
        <f aca="false">SUM(C153:H153)</f>
        <v>0</v>
      </c>
      <c r="K153" s="70"/>
      <c r="L153" s="70"/>
      <c r="M153" s="70"/>
      <c r="N153" s="345"/>
      <c r="O153" s="70"/>
      <c r="P153" s="70"/>
      <c r="Q153" s="70"/>
      <c r="R153" s="70"/>
      <c r="AJ153" s="1"/>
      <c r="AK153" s="1"/>
      <c r="AN153" s="1"/>
      <c r="AO153" s="1"/>
      <c r="AP153" s="1"/>
      <c r="AQ153" s="1"/>
      <c r="AR153" s="1"/>
      <c r="AS153" s="1"/>
      <c r="AT153" s="1"/>
    </row>
    <row r="154" customFormat="false" ht="12.75" hidden="false" customHeight="true" outlineLevel="0" collapsed="false">
      <c r="A154" s="367"/>
      <c r="B154" s="413" t="n">
        <f aca="false">+B153+1</f>
        <v>37603</v>
      </c>
      <c r="C154" s="416"/>
      <c r="D154" s="416"/>
      <c r="E154" s="416"/>
      <c r="F154" s="416"/>
      <c r="G154" s="416"/>
      <c r="H154" s="416"/>
      <c r="I154" s="417" t="n">
        <f aca="false">SUM(C154:H154)</f>
        <v>0</v>
      </c>
      <c r="K154" s="70"/>
      <c r="L154" s="70"/>
      <c r="M154" s="70"/>
      <c r="N154" s="345"/>
      <c r="O154" s="70"/>
      <c r="P154" s="70"/>
      <c r="Q154" s="70"/>
      <c r="R154" s="70"/>
      <c r="AJ154" s="1"/>
      <c r="AK154" s="1"/>
      <c r="AN154" s="1"/>
      <c r="AO154" s="1"/>
      <c r="AP154" s="1"/>
      <c r="AQ154" s="1"/>
      <c r="AR154" s="1"/>
      <c r="AS154" s="1"/>
      <c r="AT154" s="1"/>
    </row>
    <row r="155" customFormat="false" ht="12.75" hidden="false" customHeight="true" outlineLevel="0" collapsed="false">
      <c r="A155" s="367"/>
      <c r="B155" s="413" t="n">
        <f aca="false">+B154+1</f>
        <v>37604</v>
      </c>
      <c r="C155" s="416"/>
      <c r="D155" s="416"/>
      <c r="E155" s="416"/>
      <c r="F155" s="416"/>
      <c r="G155" s="416"/>
      <c r="H155" s="416"/>
      <c r="I155" s="417" t="n">
        <f aca="false">SUM(C155:H155)</f>
        <v>0</v>
      </c>
      <c r="K155" s="70"/>
      <c r="L155" s="70"/>
      <c r="M155" s="70"/>
      <c r="N155" s="345"/>
      <c r="O155" s="70"/>
      <c r="P155" s="70"/>
      <c r="Q155" s="70"/>
      <c r="R155" s="70"/>
      <c r="AJ155" s="1"/>
      <c r="AK155" s="1"/>
      <c r="AN155" s="1"/>
      <c r="AO155" s="1"/>
      <c r="AP155" s="1"/>
      <c r="AQ155" s="1"/>
      <c r="AR155" s="1"/>
      <c r="AS155" s="1"/>
      <c r="AT155" s="1"/>
    </row>
    <row r="156" customFormat="false" ht="12.75" hidden="false" customHeight="true" outlineLevel="0" collapsed="false">
      <c r="A156" s="367"/>
      <c r="B156" s="413" t="n">
        <f aca="false">+B155+1</f>
        <v>37605</v>
      </c>
      <c r="C156" s="416"/>
      <c r="D156" s="416"/>
      <c r="E156" s="416"/>
      <c r="F156" s="416"/>
      <c r="G156" s="416"/>
      <c r="H156" s="416"/>
      <c r="I156" s="417" t="n">
        <f aca="false">SUM(C156:H156)</f>
        <v>0</v>
      </c>
      <c r="K156" s="70"/>
      <c r="L156" s="70"/>
      <c r="M156" s="70"/>
      <c r="N156" s="345"/>
      <c r="O156" s="70"/>
      <c r="P156" s="70"/>
      <c r="Q156" s="70"/>
      <c r="R156" s="70"/>
      <c r="AJ156" s="1"/>
      <c r="AK156" s="1"/>
      <c r="AN156" s="1"/>
      <c r="AO156" s="1"/>
      <c r="AP156" s="1"/>
      <c r="AQ156" s="1"/>
      <c r="AR156" s="1"/>
      <c r="AS156" s="1"/>
      <c r="AT156" s="1"/>
    </row>
    <row r="157" customFormat="false" ht="12.75" hidden="false" customHeight="true" outlineLevel="0" collapsed="false">
      <c r="A157" s="367"/>
      <c r="B157" s="413" t="n">
        <f aca="false">+B156+1</f>
        <v>37606</v>
      </c>
      <c r="C157" s="416"/>
      <c r="D157" s="416"/>
      <c r="E157" s="416"/>
      <c r="F157" s="416"/>
      <c r="G157" s="416"/>
      <c r="H157" s="416"/>
      <c r="I157" s="417" t="n">
        <f aca="false">SUM(C157:H157)</f>
        <v>0</v>
      </c>
      <c r="K157" s="70"/>
      <c r="L157" s="70"/>
      <c r="M157" s="70"/>
      <c r="N157" s="345"/>
      <c r="O157" s="70"/>
      <c r="P157" s="70"/>
      <c r="Q157" s="70"/>
      <c r="R157" s="70"/>
      <c r="AJ157" s="1"/>
      <c r="AK157" s="1"/>
      <c r="AN157" s="1"/>
      <c r="AO157" s="1"/>
      <c r="AP157" s="1"/>
      <c r="AQ157" s="1"/>
      <c r="AR157" s="1"/>
      <c r="AS157" s="1"/>
      <c r="AT157" s="1"/>
    </row>
    <row r="158" customFormat="false" ht="12.75" hidden="false" customHeight="true" outlineLevel="0" collapsed="false">
      <c r="A158" s="367"/>
      <c r="B158" s="413" t="n">
        <f aca="false">+B157+1</f>
        <v>37607</v>
      </c>
      <c r="C158" s="393"/>
      <c r="D158" s="394"/>
      <c r="E158" s="393"/>
      <c r="F158" s="395"/>
      <c r="G158" s="416"/>
      <c r="H158" s="416"/>
      <c r="I158" s="417" t="n">
        <f aca="false">SUM(C158:H158)</f>
        <v>0</v>
      </c>
      <c r="K158" s="70"/>
      <c r="L158" s="70"/>
      <c r="M158" s="70"/>
      <c r="N158" s="345"/>
      <c r="O158" s="70"/>
      <c r="P158" s="70"/>
      <c r="Q158" s="70"/>
      <c r="R158" s="70"/>
      <c r="AJ158" s="1"/>
      <c r="AK158" s="1"/>
      <c r="AN158" s="1"/>
      <c r="AO158" s="1"/>
      <c r="AP158" s="1"/>
      <c r="AQ158" s="1"/>
      <c r="AR158" s="1"/>
      <c r="AS158" s="1"/>
      <c r="AT158" s="1"/>
    </row>
    <row r="159" customFormat="false" ht="12.75" hidden="false" customHeight="true" outlineLevel="0" collapsed="false">
      <c r="A159" s="367"/>
      <c r="B159" s="413" t="n">
        <f aca="false">+B158+1</f>
        <v>37608</v>
      </c>
      <c r="C159" s="416"/>
      <c r="D159" s="416"/>
      <c r="E159" s="416"/>
      <c r="F159" s="416"/>
      <c r="G159" s="416"/>
      <c r="H159" s="416"/>
      <c r="I159" s="417" t="n">
        <f aca="false">SUM(C159:H159)</f>
        <v>0</v>
      </c>
      <c r="K159" s="70"/>
      <c r="L159" s="70"/>
      <c r="M159" s="70"/>
      <c r="N159" s="345"/>
      <c r="O159" s="70"/>
      <c r="P159" s="70"/>
      <c r="Q159" s="70"/>
      <c r="R159" s="70"/>
      <c r="AJ159" s="1"/>
      <c r="AK159" s="1"/>
      <c r="AN159" s="1"/>
      <c r="AO159" s="1"/>
      <c r="AP159" s="1"/>
      <c r="AQ159" s="1"/>
      <c r="AR159" s="1"/>
      <c r="AS159" s="1"/>
      <c r="AT159" s="1"/>
    </row>
    <row r="160" customFormat="false" ht="12.75" hidden="false" customHeight="true" outlineLevel="0" collapsed="false">
      <c r="A160" s="418"/>
      <c r="B160" s="413" t="n">
        <f aca="false">+B159+1</f>
        <v>37609</v>
      </c>
      <c r="C160" s="393"/>
      <c r="D160" s="394"/>
      <c r="E160" s="393"/>
      <c r="F160" s="395"/>
      <c r="G160" s="419"/>
      <c r="H160" s="403"/>
      <c r="I160" s="417" t="n">
        <f aca="false">SUM(C160:H160)</f>
        <v>0</v>
      </c>
      <c r="K160" s="70"/>
      <c r="L160" s="70"/>
      <c r="M160" s="70"/>
      <c r="N160" s="345"/>
      <c r="O160" s="70"/>
      <c r="P160" s="70"/>
      <c r="Q160" s="70"/>
      <c r="R160" s="70"/>
      <c r="AJ160" s="1"/>
      <c r="AK160" s="1"/>
      <c r="AN160" s="1"/>
      <c r="AO160" s="1"/>
      <c r="AP160" s="1"/>
      <c r="AQ160" s="1"/>
      <c r="AR160" s="1"/>
      <c r="AS160" s="1"/>
      <c r="AT160" s="1"/>
    </row>
    <row r="161" customFormat="false" ht="12.75" hidden="false" customHeight="true" outlineLevel="0" collapsed="false">
      <c r="A161" s="418"/>
      <c r="B161" s="413" t="n">
        <f aca="false">+B160+1</f>
        <v>37610</v>
      </c>
      <c r="C161" s="416"/>
      <c r="D161" s="416"/>
      <c r="E161" s="416"/>
      <c r="F161" s="416"/>
      <c r="G161" s="416"/>
      <c r="H161" s="416"/>
      <c r="I161" s="417" t="n">
        <f aca="false">SUM(C161:H161)</f>
        <v>0</v>
      </c>
      <c r="K161" s="70"/>
      <c r="L161" s="70"/>
      <c r="M161" s="70"/>
      <c r="N161" s="345"/>
      <c r="O161" s="70"/>
      <c r="P161" s="70"/>
      <c r="Q161" s="70"/>
      <c r="R161" s="70"/>
      <c r="AJ161" s="1"/>
      <c r="AK161" s="1"/>
      <c r="AN161" s="1"/>
      <c r="AO161" s="1"/>
      <c r="AP161" s="1"/>
      <c r="AQ161" s="1"/>
      <c r="AR161" s="1"/>
      <c r="AS161" s="1"/>
      <c r="AT161" s="1"/>
    </row>
    <row r="162" customFormat="false" ht="12.75" hidden="false" customHeight="true" outlineLevel="0" collapsed="false">
      <c r="A162" s="418"/>
      <c r="B162" s="413" t="n">
        <f aca="false">+B161+1</f>
        <v>37611</v>
      </c>
      <c r="C162" s="416"/>
      <c r="D162" s="416"/>
      <c r="E162" s="416"/>
      <c r="F162" s="416"/>
      <c r="G162" s="416"/>
      <c r="H162" s="416"/>
      <c r="I162" s="417" t="n">
        <f aca="false">SUM(C162:H162)</f>
        <v>0</v>
      </c>
      <c r="K162" s="70"/>
      <c r="L162" s="70"/>
      <c r="M162" s="70"/>
      <c r="N162" s="345"/>
      <c r="O162" s="70"/>
      <c r="P162" s="70"/>
      <c r="Q162" s="70"/>
      <c r="R162" s="70"/>
      <c r="AJ162" s="1"/>
      <c r="AK162" s="1"/>
      <c r="AN162" s="1"/>
      <c r="AO162" s="1"/>
      <c r="AP162" s="1"/>
      <c r="AQ162" s="1"/>
      <c r="AR162" s="1"/>
      <c r="AS162" s="1"/>
      <c r="AT162" s="1"/>
    </row>
    <row r="163" customFormat="false" ht="12.75" hidden="false" customHeight="true" outlineLevel="0" collapsed="false">
      <c r="A163" s="367"/>
      <c r="B163" s="413" t="n">
        <f aca="false">+B162+1</f>
        <v>37612</v>
      </c>
      <c r="C163" s="416"/>
      <c r="D163" s="416"/>
      <c r="E163" s="416"/>
      <c r="F163" s="416"/>
      <c r="G163" s="416"/>
      <c r="H163" s="416"/>
      <c r="I163" s="417" t="n">
        <f aca="false">SUM(C163:H163)</f>
        <v>0</v>
      </c>
      <c r="K163" s="70"/>
      <c r="L163" s="70"/>
      <c r="M163" s="70"/>
      <c r="N163" s="345"/>
      <c r="O163" s="70"/>
      <c r="P163" s="70"/>
      <c r="Q163" s="70"/>
      <c r="R163" s="70"/>
      <c r="AJ163" s="1"/>
      <c r="AK163" s="1"/>
      <c r="AN163" s="1"/>
      <c r="AO163" s="1"/>
      <c r="AP163" s="1"/>
      <c r="AQ163" s="1"/>
      <c r="AR163" s="1"/>
      <c r="AS163" s="1"/>
      <c r="AT163" s="1"/>
    </row>
    <row r="164" customFormat="false" ht="12.75" hidden="false" customHeight="true" outlineLevel="0" collapsed="false">
      <c r="A164" s="367"/>
      <c r="B164" s="413" t="n">
        <f aca="false">+B163+1</f>
        <v>37613</v>
      </c>
      <c r="C164" s="416"/>
      <c r="D164" s="416"/>
      <c r="E164" s="416"/>
      <c r="F164" s="416"/>
      <c r="G164" s="416"/>
      <c r="H164" s="416"/>
      <c r="I164" s="417" t="n">
        <f aca="false">SUM(C164:H164)</f>
        <v>0</v>
      </c>
      <c r="K164" s="70"/>
      <c r="L164" s="70"/>
      <c r="M164" s="70"/>
      <c r="N164" s="345"/>
      <c r="O164" s="70"/>
      <c r="P164" s="70"/>
      <c r="Q164" s="70"/>
      <c r="R164" s="70"/>
      <c r="AJ164" s="1"/>
      <c r="AK164" s="1"/>
      <c r="AN164" s="1"/>
      <c r="AO164" s="1"/>
      <c r="AP164" s="1"/>
      <c r="AQ164" s="1"/>
      <c r="AR164" s="1"/>
      <c r="AS164" s="1"/>
      <c r="AT164" s="1"/>
    </row>
    <row r="165" customFormat="false" ht="12.75" hidden="false" customHeight="true" outlineLevel="0" collapsed="false">
      <c r="A165" s="420" t="s">
        <v>260</v>
      </c>
      <c r="B165" s="413" t="n">
        <f aca="false">+B164+1</f>
        <v>37614</v>
      </c>
      <c r="C165" s="416"/>
      <c r="D165" s="416"/>
      <c r="E165" s="416"/>
      <c r="F165" s="416"/>
      <c r="G165" s="416"/>
      <c r="H165" s="416"/>
      <c r="I165" s="417" t="n">
        <f aca="false">SUM(C165:H165)</f>
        <v>0</v>
      </c>
      <c r="K165" s="70"/>
      <c r="L165" s="70"/>
      <c r="M165" s="70"/>
      <c r="N165" s="345"/>
      <c r="O165" s="70"/>
      <c r="P165" s="70"/>
      <c r="Q165" s="70"/>
      <c r="R165" s="70"/>
      <c r="AJ165" s="1"/>
      <c r="AK165" s="1"/>
      <c r="AN165" s="1"/>
      <c r="AO165" s="1"/>
      <c r="AP165" s="1"/>
      <c r="AQ165" s="1"/>
      <c r="AR165" s="1"/>
      <c r="AS165" s="1"/>
      <c r="AT165" s="1"/>
    </row>
    <row r="166" customFormat="false" ht="12.75" hidden="false" customHeight="true" outlineLevel="0" collapsed="false">
      <c r="A166" s="421" t="n">
        <v>0</v>
      </c>
      <c r="B166" s="413" t="n">
        <f aca="false">+B165+1</f>
        <v>37615</v>
      </c>
      <c r="C166" s="416"/>
      <c r="D166" s="416"/>
      <c r="E166" s="416"/>
      <c r="F166" s="416"/>
      <c r="G166" s="416"/>
      <c r="H166" s="416"/>
      <c r="I166" s="417" t="n">
        <f aca="false">SUM(C166:H166)</f>
        <v>0</v>
      </c>
      <c r="K166" s="70"/>
      <c r="L166" s="70"/>
      <c r="M166" s="70"/>
      <c r="N166" s="345"/>
      <c r="O166" s="70"/>
      <c r="P166" s="70"/>
      <c r="Q166" s="70"/>
      <c r="R166" s="70"/>
      <c r="AJ166" s="1"/>
      <c r="AK166" s="1"/>
      <c r="AN166" s="1"/>
      <c r="AO166" s="1"/>
      <c r="AP166" s="1"/>
      <c r="AQ166" s="1"/>
      <c r="AR166" s="1"/>
      <c r="AS166" s="1"/>
      <c r="AT166" s="1"/>
    </row>
    <row r="167" customFormat="false" ht="12.75" hidden="false" customHeight="true" outlineLevel="0" collapsed="false">
      <c r="A167" s="418" t="n">
        <f aca="false">SUM(C173:D173)</f>
        <v>0</v>
      </c>
      <c r="B167" s="413" t="n">
        <f aca="false">+B166+1</f>
        <v>37616</v>
      </c>
      <c r="C167" s="416"/>
      <c r="D167" s="416"/>
      <c r="E167" s="416"/>
      <c r="F167" s="416"/>
      <c r="G167" s="416"/>
      <c r="H167" s="416"/>
      <c r="I167" s="417" t="n">
        <f aca="false">SUM(C167:H167)</f>
        <v>0</v>
      </c>
      <c r="K167" s="70"/>
      <c r="L167" s="70"/>
      <c r="M167" s="70"/>
      <c r="N167" s="345"/>
      <c r="O167" s="70"/>
      <c r="P167" s="70"/>
      <c r="Q167" s="70"/>
      <c r="R167" s="70"/>
      <c r="AJ167" s="1"/>
      <c r="AK167" s="1"/>
      <c r="AN167" s="1"/>
      <c r="AO167" s="1"/>
      <c r="AP167" s="1"/>
      <c r="AQ167" s="1"/>
      <c r="AR167" s="1"/>
      <c r="AS167" s="1"/>
      <c r="AT167" s="1"/>
    </row>
    <row r="168" customFormat="false" ht="12.75" hidden="false" customHeight="true" outlineLevel="0" collapsed="false">
      <c r="A168" s="422" t="n">
        <f aca="false">+A166-A167</f>
        <v>0</v>
      </c>
      <c r="B168" s="413" t="n">
        <f aca="false">+B167+1</f>
        <v>37617</v>
      </c>
      <c r="C168" s="416"/>
      <c r="D168" s="416"/>
      <c r="E168" s="416"/>
      <c r="F168" s="416"/>
      <c r="G168" s="416"/>
      <c r="H168" s="416"/>
      <c r="I168" s="417" t="n">
        <f aca="false">SUM(C168:H168)</f>
        <v>0</v>
      </c>
      <c r="K168" s="70"/>
      <c r="L168" s="70"/>
      <c r="M168" s="70"/>
      <c r="N168" s="345"/>
      <c r="O168" s="70"/>
      <c r="P168" s="70"/>
      <c r="Q168" s="70"/>
      <c r="R168" s="70"/>
      <c r="AJ168" s="1"/>
      <c r="AK168" s="1"/>
      <c r="AN168" s="1"/>
      <c r="AO168" s="1"/>
      <c r="AP168" s="1"/>
      <c r="AQ168" s="1"/>
      <c r="AR168" s="1"/>
      <c r="AS168" s="1"/>
      <c r="AT168" s="1"/>
    </row>
    <row r="169" customFormat="false" ht="12.75" hidden="false" customHeight="true" outlineLevel="0" collapsed="false">
      <c r="A169" s="367"/>
      <c r="B169" s="413" t="n">
        <f aca="false">+B168+1</f>
        <v>37618</v>
      </c>
      <c r="C169" s="416"/>
      <c r="D169" s="416"/>
      <c r="E169" s="416"/>
      <c r="F169" s="416"/>
      <c r="G169" s="416"/>
      <c r="H169" s="416"/>
      <c r="I169" s="417" t="n">
        <f aca="false">SUM(C169:H169)</f>
        <v>0</v>
      </c>
      <c r="K169" s="70"/>
      <c r="L169" s="70"/>
      <c r="M169" s="70"/>
      <c r="N169" s="345"/>
      <c r="O169" s="70"/>
      <c r="P169" s="70"/>
      <c r="Q169" s="70"/>
      <c r="R169" s="70"/>
      <c r="AJ169" s="1"/>
      <c r="AK169" s="1"/>
      <c r="AN169" s="1"/>
      <c r="AO169" s="1"/>
      <c r="AP169" s="1"/>
      <c r="AQ169" s="1"/>
      <c r="AR169" s="1"/>
      <c r="AS169" s="1"/>
      <c r="AT169" s="1"/>
    </row>
    <row r="170" customFormat="false" ht="12.75" hidden="false" customHeight="true" outlineLevel="0" collapsed="false">
      <c r="A170" s="367"/>
      <c r="B170" s="413" t="n">
        <f aca="false">+B169+1</f>
        <v>37619</v>
      </c>
      <c r="C170" s="416"/>
      <c r="D170" s="416"/>
      <c r="E170" s="416"/>
      <c r="F170" s="416"/>
      <c r="G170" s="416"/>
      <c r="H170" s="304"/>
      <c r="I170" s="417" t="n">
        <f aca="false">SUM(C170:H170)</f>
        <v>0</v>
      </c>
      <c r="K170" s="70"/>
      <c r="L170" s="70"/>
      <c r="M170" s="70"/>
      <c r="N170" s="345"/>
      <c r="O170" s="70"/>
      <c r="P170" s="70"/>
      <c r="Q170" s="70"/>
      <c r="R170" s="70"/>
      <c r="AJ170" s="1"/>
      <c r="AK170" s="1"/>
      <c r="AN170" s="1"/>
      <c r="AO170" s="1"/>
      <c r="AP170" s="1"/>
      <c r="AQ170" s="1"/>
      <c r="AR170" s="1"/>
      <c r="AS170" s="1"/>
      <c r="AT170" s="1"/>
    </row>
    <row r="171" customFormat="false" ht="12.75" hidden="false" customHeight="true" outlineLevel="0" collapsed="false">
      <c r="A171" s="367"/>
      <c r="B171" s="413" t="n">
        <f aca="false">+B170+1</f>
        <v>37620</v>
      </c>
      <c r="C171" s="416"/>
      <c r="D171" s="416"/>
      <c r="E171" s="416"/>
      <c r="F171" s="416"/>
      <c r="G171" s="416"/>
      <c r="H171" s="304"/>
      <c r="I171" s="417" t="n">
        <f aca="false">SUM(C171:H171)</f>
        <v>0</v>
      </c>
      <c r="K171" s="70"/>
      <c r="L171" s="70"/>
      <c r="M171" s="70"/>
      <c r="N171" s="345"/>
      <c r="O171" s="70"/>
      <c r="P171" s="70"/>
      <c r="Q171" s="70"/>
      <c r="R171" s="70"/>
      <c r="AJ171" s="1"/>
      <c r="AK171" s="1"/>
      <c r="AN171" s="1"/>
      <c r="AO171" s="1"/>
      <c r="AP171" s="1"/>
      <c r="AQ171" s="1"/>
      <c r="AR171" s="1"/>
      <c r="AS171" s="1"/>
      <c r="AT171" s="1"/>
    </row>
    <row r="172" customFormat="false" ht="12.75" hidden="false" customHeight="true" outlineLevel="0" collapsed="false">
      <c r="A172" s="367"/>
      <c r="B172" s="413" t="n">
        <f aca="false">+B171+1</f>
        <v>37621</v>
      </c>
      <c r="C172" s="423"/>
      <c r="D172" s="424"/>
      <c r="E172" s="424"/>
      <c r="F172" s="424"/>
      <c r="G172" s="423"/>
      <c r="H172" s="425"/>
      <c r="I172" s="426" t="n">
        <f aca="false">SUM(C172:H172)</f>
        <v>0</v>
      </c>
      <c r="K172" s="70"/>
      <c r="L172" s="70"/>
      <c r="M172" s="70"/>
      <c r="N172" s="345"/>
      <c r="O172" s="70"/>
      <c r="P172" s="70"/>
      <c r="Q172" s="70"/>
      <c r="R172" s="70"/>
      <c r="AJ172" s="1"/>
      <c r="AK172" s="1"/>
      <c r="AN172" s="1"/>
      <c r="AO172" s="1"/>
      <c r="AP172" s="1"/>
      <c r="AQ172" s="1"/>
      <c r="AR172" s="1"/>
      <c r="AS172" s="1"/>
      <c r="AT172" s="1"/>
    </row>
    <row r="173" customFormat="false" ht="12.75" hidden="false" customHeight="true" outlineLevel="0" collapsed="false">
      <c r="A173" s="367"/>
      <c r="B173" s="427" t="s">
        <v>261</v>
      </c>
      <c r="C173" s="407" t="n">
        <f aca="false">SUM(C142:C172)</f>
        <v>0</v>
      </c>
      <c r="D173" s="407" t="n">
        <f aca="false">SUM(D142:D172)</f>
        <v>0</v>
      </c>
      <c r="E173" s="407" t="n">
        <f aca="false">SUM(E142:E172)</f>
        <v>0</v>
      </c>
      <c r="F173" s="407" t="n">
        <f aca="false">SUM(F142:F172)</f>
        <v>0</v>
      </c>
      <c r="G173" s="407" t="n">
        <f aca="false">SUM(G142:G172)</f>
        <v>0</v>
      </c>
      <c r="H173" s="407" t="n">
        <f aca="false">SUM(H142:H172)</f>
        <v>0</v>
      </c>
      <c r="I173" s="417" t="n">
        <f aca="false">SUM(I142:I172)</f>
        <v>0</v>
      </c>
      <c r="K173" s="70"/>
      <c r="L173" s="70"/>
      <c r="M173" s="70"/>
      <c r="N173" s="345"/>
      <c r="O173" s="70"/>
      <c r="P173" s="70"/>
      <c r="Q173" s="70"/>
      <c r="R173" s="70"/>
      <c r="AJ173" s="1"/>
      <c r="AK173" s="1"/>
      <c r="AN173" s="1"/>
      <c r="AO173" s="1"/>
      <c r="AP173" s="1"/>
      <c r="AQ173" s="1"/>
      <c r="AR173" s="1"/>
      <c r="AS173" s="1"/>
      <c r="AT173" s="1"/>
    </row>
    <row r="174" customFormat="false" ht="12.75" hidden="false" customHeight="true" outlineLevel="0" collapsed="false">
      <c r="A174" s="367"/>
      <c r="B174" s="427" t="s">
        <v>127</v>
      </c>
      <c r="C174" s="428"/>
      <c r="D174" s="135"/>
      <c r="E174" s="407"/>
      <c r="F174" s="135"/>
      <c r="G174" s="135"/>
      <c r="H174" s="135"/>
      <c r="I174" s="429"/>
      <c r="K174" s="70"/>
      <c r="L174" s="70"/>
      <c r="M174" s="70"/>
      <c r="N174" s="345"/>
      <c r="O174" s="70"/>
      <c r="P174" s="70"/>
      <c r="Q174" s="70"/>
      <c r="R174" s="70"/>
      <c r="AJ174" s="1"/>
      <c r="AK174" s="1"/>
      <c r="AN174" s="1"/>
      <c r="AO174" s="1"/>
      <c r="AP174" s="1"/>
      <c r="AQ174" s="1"/>
      <c r="AR174" s="1"/>
      <c r="AS174" s="1"/>
      <c r="AT174" s="1"/>
    </row>
    <row r="175" customFormat="false" ht="12.75" hidden="false" customHeight="true" outlineLevel="0" collapsed="false">
      <c r="A175" s="430"/>
      <c r="B175" s="431"/>
      <c r="C175" s="432"/>
      <c r="D175" s="432"/>
      <c r="E175" s="432"/>
      <c r="F175" s="433"/>
      <c r="G175" s="432"/>
      <c r="H175" s="432"/>
      <c r="I175" s="434"/>
      <c r="K175" s="70"/>
      <c r="L175" s="70"/>
      <c r="M175" s="70"/>
      <c r="N175" s="345"/>
      <c r="O175" s="70"/>
      <c r="P175" s="70"/>
      <c r="Q175" s="70"/>
      <c r="R175" s="70"/>
      <c r="AJ175" s="1"/>
      <c r="AK175" s="1"/>
      <c r="AN175" s="1"/>
      <c r="AO175" s="1"/>
      <c r="AP175" s="1"/>
      <c r="AQ175" s="1"/>
      <c r="AR175" s="1"/>
      <c r="AS175" s="1"/>
      <c r="AT175" s="1"/>
    </row>
    <row r="176" customFormat="false" ht="12.75" hidden="false" customHeight="true" outlineLevel="0" collapsed="false">
      <c r="A176" s="435"/>
      <c r="B176" s="27"/>
      <c r="C176" s="23"/>
      <c r="D176" s="23"/>
      <c r="E176" s="23"/>
      <c r="F176" s="436"/>
      <c r="G176" s="23"/>
      <c r="H176" s="23"/>
      <c r="I176" s="23"/>
      <c r="K176" s="70"/>
      <c r="L176" s="70"/>
      <c r="M176" s="70"/>
      <c r="N176" s="345"/>
      <c r="O176" s="70"/>
      <c r="P176" s="70"/>
      <c r="Q176" s="70"/>
      <c r="R176" s="70"/>
      <c r="AJ176" s="1"/>
      <c r="AK176" s="1"/>
      <c r="AN176" s="1"/>
      <c r="AO176" s="1"/>
      <c r="AP176" s="1"/>
      <c r="AQ176" s="1"/>
      <c r="AR176" s="1"/>
      <c r="AS176" s="1"/>
      <c r="AT176" s="1"/>
    </row>
    <row r="177" customFormat="false" ht="12.75" hidden="false" customHeight="true" outlineLevel="0" collapsed="false">
      <c r="A177" s="9"/>
      <c r="B177" s="437"/>
      <c r="C177" s="438"/>
      <c r="D177" s="438"/>
      <c r="E177" s="9"/>
      <c r="F177" s="438"/>
      <c r="G177" s="70"/>
      <c r="H177" s="70"/>
      <c r="I177" s="70"/>
      <c r="K177" s="70"/>
      <c r="L177" s="70"/>
      <c r="M177" s="70"/>
      <c r="N177" s="345"/>
      <c r="O177" s="70"/>
      <c r="P177" s="70"/>
      <c r="Q177" s="70"/>
      <c r="R177" s="70"/>
      <c r="AJ177" s="1"/>
      <c r="AK177" s="1"/>
      <c r="AN177" s="1"/>
      <c r="AO177" s="1"/>
      <c r="AP177" s="1"/>
      <c r="AQ177" s="1"/>
      <c r="AR177" s="1"/>
      <c r="AS177" s="1"/>
      <c r="AT177" s="1"/>
    </row>
    <row r="178" customFormat="false" ht="12.75" hidden="false" customHeight="true" outlineLevel="0" collapsed="false">
      <c r="A178" s="9"/>
      <c r="B178" s="439"/>
      <c r="C178" s="440"/>
      <c r="D178" s="437"/>
      <c r="E178" s="9"/>
      <c r="F178" s="441"/>
      <c r="G178" s="70"/>
      <c r="H178" s="70"/>
      <c r="I178" s="70"/>
      <c r="K178" s="70"/>
      <c r="L178" s="70"/>
      <c r="M178" s="70"/>
      <c r="N178" s="345"/>
      <c r="O178" s="70"/>
      <c r="P178" s="70"/>
      <c r="Q178" s="70"/>
      <c r="R178" s="70"/>
      <c r="AJ178" s="1"/>
      <c r="AK178" s="1"/>
      <c r="AN178" s="1"/>
      <c r="AO178" s="1"/>
      <c r="AP178" s="1"/>
      <c r="AQ178" s="1"/>
      <c r="AR178" s="1"/>
      <c r="AS178" s="1"/>
      <c r="AT178" s="1"/>
    </row>
    <row r="179" customFormat="false" ht="12.75" hidden="false" customHeight="true" outlineLevel="0" collapsed="false">
      <c r="A179" s="9"/>
      <c r="B179" s="439"/>
      <c r="C179" s="440"/>
      <c r="D179" s="437"/>
      <c r="E179" s="9"/>
      <c r="F179" s="437"/>
      <c r="G179" s="70"/>
      <c r="H179" s="70"/>
      <c r="I179" s="70"/>
      <c r="K179" s="70"/>
      <c r="L179" s="70"/>
      <c r="M179" s="70"/>
      <c r="N179" s="345"/>
      <c r="O179" s="70"/>
      <c r="P179" s="70"/>
      <c r="Q179" s="70"/>
      <c r="R179" s="70"/>
      <c r="AJ179" s="1"/>
      <c r="AK179" s="1"/>
      <c r="AN179" s="1"/>
      <c r="AO179" s="1"/>
      <c r="AP179" s="1"/>
      <c r="AQ179" s="1"/>
      <c r="AR179" s="1"/>
      <c r="AS179" s="1"/>
      <c r="AT179" s="1"/>
    </row>
    <row r="180" customFormat="false" ht="12.75" hidden="false" customHeight="true" outlineLevel="0" collapsed="false">
      <c r="A180" s="9"/>
      <c r="B180" s="439"/>
      <c r="C180" s="437"/>
      <c r="D180" s="437"/>
      <c r="E180" s="9"/>
      <c r="F180" s="437"/>
      <c r="G180" s="70"/>
      <c r="H180" s="70"/>
      <c r="I180" s="70"/>
      <c r="K180" s="70"/>
      <c r="L180" s="70"/>
      <c r="M180" s="70"/>
      <c r="N180" s="345"/>
      <c r="O180" s="70"/>
      <c r="P180" s="70"/>
      <c r="Q180" s="70"/>
      <c r="R180" s="70"/>
      <c r="AJ180" s="1"/>
      <c r="AK180" s="1"/>
      <c r="AN180" s="1"/>
      <c r="AO180" s="1"/>
      <c r="AP180" s="1"/>
      <c r="AQ180" s="1"/>
      <c r="AR180" s="1"/>
      <c r="AS180" s="1"/>
      <c r="AT180" s="1"/>
    </row>
    <row r="181" customFormat="false" ht="12.75" hidden="false" customHeight="true" outlineLevel="0" collapsed="false">
      <c r="A181" s="9"/>
      <c r="B181" s="439"/>
      <c r="C181" s="437"/>
      <c r="D181" s="437"/>
      <c r="E181" s="9"/>
      <c r="F181" s="437"/>
      <c r="G181" s="70"/>
      <c r="H181" s="70"/>
      <c r="I181" s="70"/>
      <c r="K181" s="70"/>
      <c r="L181" s="70"/>
      <c r="M181" s="70"/>
      <c r="N181" s="345"/>
      <c r="O181" s="70"/>
      <c r="P181" s="70"/>
      <c r="Q181" s="70"/>
      <c r="R181" s="70"/>
      <c r="AJ181" s="1"/>
      <c r="AK181" s="1"/>
      <c r="AN181" s="1"/>
      <c r="AO181" s="1"/>
      <c r="AP181" s="1"/>
      <c r="AQ181" s="1"/>
      <c r="AR181" s="1"/>
      <c r="AS181" s="1"/>
      <c r="AT181" s="1"/>
    </row>
    <row r="182" customFormat="false" ht="12.75" hidden="false" customHeight="true" outlineLevel="0" collapsed="false">
      <c r="A182" s="9"/>
      <c r="B182" s="442"/>
      <c r="C182" s="443"/>
      <c r="D182" s="443"/>
      <c r="E182" s="9"/>
      <c r="F182" s="443"/>
      <c r="G182" s="70"/>
      <c r="H182" s="70"/>
      <c r="I182" s="70"/>
      <c r="K182" s="70"/>
      <c r="L182" s="70"/>
      <c r="M182" s="70"/>
      <c r="N182" s="345"/>
      <c r="O182" s="70"/>
      <c r="P182" s="70"/>
      <c r="Q182" s="70"/>
      <c r="R182" s="70"/>
      <c r="AJ182" s="1"/>
      <c r="AK182" s="1"/>
      <c r="AN182" s="1"/>
      <c r="AO182" s="1"/>
      <c r="AP182" s="1"/>
      <c r="AQ182" s="1"/>
      <c r="AR182" s="1"/>
      <c r="AS182" s="1"/>
      <c r="AT182" s="1"/>
    </row>
    <row r="183" customFormat="false" ht="12.75" hidden="false" customHeight="true" outlineLevel="0" collapsed="false">
      <c r="A183" s="9"/>
      <c r="B183" s="9"/>
      <c r="C183" s="9"/>
      <c r="D183" s="9"/>
      <c r="E183" s="9"/>
      <c r="F183" s="9"/>
      <c r="G183" s="70"/>
      <c r="H183" s="70"/>
      <c r="I183" s="70"/>
      <c r="K183" s="70"/>
      <c r="L183" s="70"/>
      <c r="M183" s="70"/>
      <c r="N183" s="345"/>
      <c r="O183" s="70"/>
      <c r="P183" s="70"/>
      <c r="Q183" s="70"/>
      <c r="R183" s="70"/>
      <c r="AJ183" s="1"/>
      <c r="AK183" s="1"/>
      <c r="AN183" s="1"/>
      <c r="AO183" s="1"/>
      <c r="AP183" s="1"/>
      <c r="AQ183" s="1"/>
      <c r="AR183" s="1"/>
      <c r="AS183" s="1"/>
      <c r="AT183" s="1"/>
    </row>
    <row r="184" customFormat="false" ht="12.75" hidden="false" customHeight="true" outlineLevel="0" collapsed="false">
      <c r="A184" s="444"/>
      <c r="B184" s="444"/>
      <c r="C184" s="437"/>
      <c r="D184" s="437"/>
      <c r="E184" s="437"/>
      <c r="F184" s="70"/>
      <c r="K184" s="70"/>
      <c r="L184" s="70"/>
      <c r="M184" s="70"/>
      <c r="N184" s="345"/>
      <c r="O184" s="70"/>
      <c r="P184" s="70"/>
      <c r="Q184" s="70"/>
      <c r="R184" s="70"/>
      <c r="AJ184" s="1"/>
      <c r="AK184" s="1"/>
      <c r="AN184" s="1"/>
      <c r="AO184" s="1"/>
      <c r="AP184" s="1"/>
      <c r="AQ184" s="1"/>
      <c r="AR184" s="1"/>
      <c r="AS184" s="1"/>
      <c r="AT184" s="1"/>
    </row>
    <row r="185" customFormat="false" ht="12.75" hidden="false" customHeight="true" outlineLevel="0" collapsed="false">
      <c r="A185" s="346" t="s">
        <v>262</v>
      </c>
      <c r="B185" s="349"/>
      <c r="C185" s="70"/>
      <c r="D185" s="445" t="s">
        <v>263</v>
      </c>
      <c r="E185" s="445"/>
      <c r="F185" s="445"/>
      <c r="G185" s="445"/>
      <c r="H185" s="445"/>
      <c r="I185" s="445"/>
      <c r="J185" s="445"/>
      <c r="K185" s="345"/>
      <c r="L185" s="70"/>
      <c r="M185" s="70"/>
      <c r="N185" s="70"/>
      <c r="O185" s="70"/>
      <c r="AG185" s="1"/>
      <c r="AH185" s="1"/>
      <c r="AK185" s="1"/>
      <c r="AL185" s="1"/>
      <c r="AM185" s="1"/>
      <c r="AN185" s="1"/>
      <c r="AO185" s="1"/>
      <c r="AP185" s="1"/>
      <c r="AQ185" s="1"/>
    </row>
    <row r="186" customFormat="false" ht="12.75" hidden="false" customHeight="true" outlineLevel="0" collapsed="false">
      <c r="A186" s="446" t="s">
        <v>238</v>
      </c>
      <c r="B186" s="447" t="s">
        <v>264</v>
      </c>
      <c r="D186" s="448" t="s">
        <v>265</v>
      </c>
      <c r="E186" s="449" t="s">
        <v>266</v>
      </c>
      <c r="F186" s="449"/>
      <c r="G186" s="449"/>
      <c r="H186" s="449"/>
      <c r="I186" s="449"/>
      <c r="J186" s="450" t="s">
        <v>264</v>
      </c>
      <c r="K186" s="345"/>
      <c r="L186" s="70"/>
      <c r="M186" s="70"/>
      <c r="N186" s="70"/>
      <c r="O186" s="70"/>
      <c r="AG186" s="1"/>
      <c r="AH186" s="1"/>
      <c r="AK186" s="1"/>
      <c r="AL186" s="1"/>
      <c r="AM186" s="1"/>
      <c r="AN186" s="1"/>
      <c r="AO186" s="1"/>
      <c r="AP186" s="1"/>
      <c r="AQ186" s="1"/>
    </row>
    <row r="187" customFormat="false" ht="12.75" hidden="false" customHeight="true" outlineLevel="0" collapsed="false">
      <c r="A187" s="451" t="s">
        <v>267</v>
      </c>
      <c r="B187" s="452"/>
      <c r="D187" s="453"/>
      <c r="E187" s="454"/>
      <c r="F187" s="454"/>
      <c r="G187" s="70"/>
      <c r="H187" s="1"/>
      <c r="I187" s="455"/>
      <c r="J187" s="456"/>
      <c r="K187" s="345"/>
      <c r="L187" s="70"/>
      <c r="M187" s="70"/>
      <c r="N187" s="70"/>
      <c r="O187" s="70"/>
      <c r="AG187" s="1"/>
      <c r="AH187" s="1"/>
      <c r="AK187" s="1"/>
      <c r="AL187" s="1"/>
      <c r="AM187" s="1"/>
      <c r="AN187" s="1"/>
      <c r="AO187" s="1"/>
      <c r="AP187" s="1"/>
      <c r="AQ187" s="1"/>
    </row>
    <row r="188" customFormat="false" ht="12.75" hidden="false" customHeight="true" outlineLevel="0" collapsed="false">
      <c r="A188" s="457" t="n">
        <v>35079</v>
      </c>
      <c r="B188" s="458"/>
      <c r="D188" s="459"/>
      <c r="E188" s="9"/>
      <c r="F188" s="9"/>
      <c r="G188" s="48"/>
      <c r="H188" s="1"/>
      <c r="I188" s="455"/>
      <c r="J188" s="456"/>
      <c r="K188" s="345"/>
      <c r="L188" s="70"/>
      <c r="M188" s="70"/>
      <c r="N188" s="70"/>
      <c r="O188" s="70"/>
      <c r="AG188" s="1"/>
      <c r="AH188" s="1"/>
      <c r="AK188" s="1"/>
      <c r="AL188" s="1"/>
      <c r="AM188" s="1"/>
      <c r="AN188" s="1"/>
      <c r="AO188" s="1"/>
      <c r="AP188" s="1"/>
      <c r="AQ188" s="1"/>
    </row>
    <row r="189" customFormat="false" ht="12.75" hidden="false" customHeight="true" outlineLevel="0" collapsed="false">
      <c r="A189" s="457" t="n">
        <v>35111</v>
      </c>
      <c r="B189" s="458"/>
      <c r="D189" s="459"/>
      <c r="E189" s="70"/>
      <c r="F189" s="70"/>
      <c r="G189" s="1"/>
      <c r="H189" s="1"/>
      <c r="I189" s="455"/>
      <c r="J189" s="456"/>
      <c r="K189" s="345"/>
      <c r="L189" s="70"/>
      <c r="M189" s="70"/>
      <c r="N189" s="70"/>
      <c r="O189" s="70"/>
      <c r="AG189" s="1"/>
      <c r="AH189" s="1"/>
      <c r="AK189" s="1"/>
      <c r="AL189" s="1"/>
      <c r="AM189" s="1"/>
      <c r="AN189" s="1"/>
      <c r="AO189" s="1"/>
      <c r="AP189" s="1"/>
      <c r="AQ189" s="1"/>
    </row>
    <row r="190" customFormat="false" ht="12.75" hidden="false" customHeight="true" outlineLevel="0" collapsed="false">
      <c r="A190" s="457" t="n">
        <v>35143</v>
      </c>
      <c r="B190" s="458"/>
      <c r="D190" s="459"/>
      <c r="E190" s="70"/>
      <c r="F190" s="70"/>
      <c r="G190" s="1"/>
      <c r="H190" s="1"/>
      <c r="I190" s="460"/>
      <c r="J190" s="461"/>
      <c r="K190" s="345"/>
      <c r="L190" s="70"/>
      <c r="M190" s="70"/>
      <c r="N190" s="70"/>
      <c r="O190" s="70"/>
      <c r="AG190" s="1"/>
      <c r="AH190" s="1"/>
      <c r="AK190" s="1"/>
      <c r="AL190" s="1"/>
      <c r="AM190" s="1"/>
      <c r="AN190" s="1"/>
      <c r="AO190" s="1"/>
      <c r="AP190" s="1"/>
      <c r="AQ190" s="1"/>
    </row>
    <row r="191" customFormat="false" ht="12.75" hidden="false" customHeight="true" outlineLevel="0" collapsed="false">
      <c r="A191" s="457" t="n">
        <v>35175</v>
      </c>
      <c r="B191" s="458"/>
      <c r="D191" s="459"/>
      <c r="E191" s="70"/>
      <c r="F191" s="70"/>
      <c r="G191" s="1"/>
      <c r="H191" s="1"/>
      <c r="I191" s="460"/>
      <c r="J191" s="456"/>
      <c r="K191" s="345"/>
      <c r="L191" s="70"/>
      <c r="M191" s="70"/>
      <c r="N191" s="70"/>
      <c r="O191" s="70"/>
      <c r="AG191" s="1"/>
      <c r="AH191" s="1"/>
      <c r="AK191" s="1"/>
      <c r="AL191" s="1"/>
      <c r="AM191" s="1"/>
      <c r="AN191" s="1"/>
      <c r="AO191" s="1"/>
      <c r="AP191" s="1"/>
      <c r="AQ191" s="1"/>
    </row>
    <row r="192" customFormat="false" ht="12.75" hidden="false" customHeight="true" outlineLevel="0" collapsed="false">
      <c r="A192" s="457" t="n">
        <v>35207</v>
      </c>
      <c r="B192" s="458"/>
      <c r="D192" s="459"/>
      <c r="E192" s="70"/>
      <c r="F192" s="70"/>
      <c r="G192" s="1"/>
      <c r="H192" s="1"/>
      <c r="I192" s="460"/>
      <c r="J192" s="456"/>
      <c r="K192" s="70"/>
      <c r="L192" s="345"/>
      <c r="M192" s="70"/>
      <c r="N192" s="70"/>
      <c r="O192" s="70"/>
      <c r="P192" s="70"/>
      <c r="AH192" s="1"/>
      <c r="AI192" s="1"/>
      <c r="AL192" s="1"/>
      <c r="AM192" s="1"/>
      <c r="AN192" s="1"/>
      <c r="AO192" s="1"/>
      <c r="AP192" s="1"/>
      <c r="AQ192" s="1"/>
    </row>
    <row r="193" customFormat="false" ht="12.75" hidden="false" customHeight="true" outlineLevel="0" collapsed="false">
      <c r="A193" s="457" t="n">
        <v>35239</v>
      </c>
      <c r="B193" s="458"/>
      <c r="D193" s="459"/>
      <c r="E193" s="1"/>
      <c r="F193" s="1"/>
      <c r="G193" s="1"/>
      <c r="H193" s="1"/>
      <c r="I193" s="455"/>
      <c r="J193" s="461"/>
      <c r="K193" s="70"/>
      <c r="L193" s="345"/>
      <c r="M193" s="70"/>
      <c r="N193" s="70"/>
      <c r="O193" s="70"/>
      <c r="P193" s="70"/>
      <c r="AH193" s="1"/>
      <c r="AI193" s="1"/>
      <c r="AL193" s="1"/>
      <c r="AM193" s="1"/>
      <c r="AN193" s="1"/>
      <c r="AO193" s="1"/>
      <c r="AP193" s="1"/>
      <c r="AQ193" s="1"/>
    </row>
    <row r="194" customFormat="false" ht="12.75" hidden="false" customHeight="true" outlineLevel="0" collapsed="false">
      <c r="A194" s="457" t="n">
        <v>35271</v>
      </c>
      <c r="B194" s="458"/>
      <c r="D194" s="459"/>
      <c r="E194" s="70"/>
      <c r="F194" s="70"/>
      <c r="G194" s="1"/>
      <c r="H194" s="1"/>
      <c r="I194" s="460"/>
      <c r="J194" s="461"/>
      <c r="K194" s="70"/>
      <c r="L194" s="345"/>
      <c r="M194" s="70"/>
      <c r="N194" s="70"/>
      <c r="O194" s="70"/>
      <c r="P194" s="70"/>
      <c r="AH194" s="1"/>
      <c r="AI194" s="1"/>
      <c r="AL194" s="1"/>
      <c r="AM194" s="1"/>
      <c r="AN194" s="1"/>
      <c r="AO194" s="1"/>
      <c r="AP194" s="1"/>
      <c r="AQ194" s="1"/>
    </row>
    <row r="195" customFormat="false" ht="12.75" hidden="false" customHeight="true" outlineLevel="0" collapsed="false">
      <c r="A195" s="457" t="n">
        <v>35303</v>
      </c>
      <c r="B195" s="458"/>
      <c r="D195" s="459"/>
      <c r="E195" s="70"/>
      <c r="F195" s="70"/>
      <c r="G195" s="1"/>
      <c r="H195" s="1"/>
      <c r="I195" s="460"/>
      <c r="J195" s="456"/>
      <c r="K195" s="70"/>
      <c r="L195" s="345"/>
      <c r="M195" s="70"/>
      <c r="N195" s="70"/>
      <c r="O195" s="70"/>
      <c r="P195" s="70"/>
      <c r="AH195" s="1"/>
      <c r="AI195" s="1"/>
      <c r="AL195" s="1"/>
      <c r="AM195" s="1"/>
      <c r="AN195" s="1"/>
      <c r="AO195" s="1"/>
      <c r="AP195" s="1"/>
      <c r="AQ195" s="1"/>
    </row>
    <row r="196" customFormat="false" ht="12.75" hidden="false" customHeight="true" outlineLevel="0" collapsed="false">
      <c r="A196" s="457" t="n">
        <v>35335</v>
      </c>
      <c r="B196" s="458"/>
      <c r="D196" s="459"/>
      <c r="E196" s="70"/>
      <c r="F196" s="70"/>
      <c r="G196" s="1"/>
      <c r="H196" s="1"/>
      <c r="I196" s="460"/>
      <c r="J196" s="456"/>
      <c r="AF196" s="70"/>
      <c r="AH196" s="70"/>
      <c r="AI196" s="4"/>
      <c r="AJ196" s="222"/>
      <c r="AK196" s="2"/>
    </row>
    <row r="197" customFormat="false" ht="12.75" hidden="false" customHeight="true" outlineLevel="0" collapsed="false">
      <c r="A197" s="457" t="n">
        <v>35367</v>
      </c>
      <c r="B197" s="458"/>
      <c r="D197" s="459"/>
      <c r="E197" s="70"/>
      <c r="F197" s="70"/>
      <c r="G197" s="1"/>
      <c r="H197" s="1"/>
      <c r="I197" s="460"/>
      <c r="J197" s="456"/>
      <c r="AF197" s="70"/>
      <c r="AH197" s="70"/>
      <c r="AI197" s="4"/>
      <c r="AJ197" s="222"/>
      <c r="AK197" s="2"/>
    </row>
    <row r="198" customFormat="false" ht="12.75" hidden="false" customHeight="true" outlineLevel="0" collapsed="false">
      <c r="A198" s="457" t="n">
        <v>35399</v>
      </c>
      <c r="B198" s="458"/>
      <c r="D198" s="459"/>
      <c r="E198" s="70"/>
      <c r="F198" s="70"/>
      <c r="G198" s="1"/>
      <c r="H198" s="1"/>
      <c r="I198" s="460"/>
      <c r="J198" s="456"/>
      <c r="AF198" s="70"/>
      <c r="AH198" s="70"/>
      <c r="AI198" s="4"/>
      <c r="AJ198" s="222"/>
      <c r="AK198" s="2"/>
    </row>
    <row r="199" customFormat="false" ht="12.75" hidden="false" customHeight="true" outlineLevel="0" collapsed="false">
      <c r="A199" s="457" t="n">
        <v>35430</v>
      </c>
      <c r="B199" s="458"/>
      <c r="D199" s="459"/>
      <c r="E199" s="70"/>
      <c r="F199" s="70"/>
      <c r="G199" s="1"/>
      <c r="H199" s="1"/>
      <c r="I199" s="460"/>
      <c r="J199" s="456"/>
      <c r="AI199" s="1"/>
      <c r="AJ199" s="222"/>
      <c r="AK199" s="2"/>
    </row>
    <row r="200" customFormat="false" ht="12.75" hidden="false" customHeight="true" outlineLevel="0" collapsed="false">
      <c r="A200" s="457" t="n">
        <v>35431</v>
      </c>
      <c r="B200" s="458"/>
      <c r="D200" s="459"/>
      <c r="E200" s="70"/>
      <c r="F200" s="70"/>
      <c r="G200" s="1"/>
      <c r="H200" s="1"/>
      <c r="I200" s="460"/>
      <c r="J200" s="456"/>
      <c r="AG200" s="1"/>
      <c r="AH200" s="9"/>
      <c r="AI200" s="9"/>
      <c r="AJ200" s="1"/>
      <c r="AK200" s="1"/>
    </row>
    <row r="201" customFormat="false" ht="12.75" hidden="false" customHeight="true" outlineLevel="0" collapsed="false">
      <c r="A201" s="457" t="n">
        <v>35462</v>
      </c>
      <c r="B201" s="458"/>
      <c r="D201" s="459"/>
      <c r="E201" s="70"/>
      <c r="F201" s="70"/>
      <c r="G201" s="1"/>
      <c r="H201" s="1"/>
      <c r="I201" s="460"/>
      <c r="J201" s="456"/>
      <c r="K201" s="1"/>
      <c r="L201" s="1"/>
      <c r="M201" s="1"/>
      <c r="N201" s="1"/>
    </row>
    <row r="202" customFormat="false" ht="12.75" hidden="false" customHeight="true" outlineLevel="0" collapsed="false">
      <c r="A202" s="457" t="n">
        <v>35490</v>
      </c>
      <c r="B202" s="458"/>
      <c r="D202" s="459"/>
      <c r="E202" s="70"/>
      <c r="F202" s="70"/>
      <c r="G202" s="1"/>
      <c r="H202" s="1"/>
      <c r="I202" s="460"/>
      <c r="J202" s="456"/>
      <c r="K202" s="1"/>
      <c r="L202" s="1"/>
      <c r="M202" s="1"/>
      <c r="N202" s="1"/>
    </row>
    <row r="203" customFormat="false" ht="12.75" hidden="false" customHeight="true" outlineLevel="0" collapsed="false">
      <c r="A203" s="457" t="n">
        <v>35521</v>
      </c>
      <c r="B203" s="462" t="n">
        <f aca="false">E87+E88</f>
        <v>0</v>
      </c>
      <c r="D203" s="459"/>
      <c r="E203" s="70"/>
      <c r="F203" s="70"/>
      <c r="G203" s="1"/>
      <c r="H203" s="1"/>
      <c r="I203" s="460"/>
      <c r="J203" s="456"/>
      <c r="K203" s="1"/>
      <c r="L203" s="1"/>
      <c r="M203" s="1"/>
      <c r="N203" s="1"/>
    </row>
    <row r="204" customFormat="false" ht="12.75" hidden="false" customHeight="true" outlineLevel="0" collapsed="false">
      <c r="A204" s="457" t="n">
        <v>35551</v>
      </c>
      <c r="B204" s="462"/>
      <c r="D204" s="459"/>
      <c r="E204" s="70"/>
      <c r="F204" s="70"/>
      <c r="G204" s="1"/>
      <c r="H204" s="1"/>
      <c r="I204" s="460"/>
      <c r="J204" s="456"/>
      <c r="K204" s="1"/>
      <c r="L204" s="1"/>
      <c r="M204" s="1"/>
      <c r="N204" s="1"/>
    </row>
    <row r="205" customFormat="false" ht="12.75" hidden="false" customHeight="true" outlineLevel="0" collapsed="false">
      <c r="A205" s="457" t="n">
        <v>35582</v>
      </c>
      <c r="B205" s="462"/>
      <c r="D205" s="459"/>
      <c r="E205" s="70"/>
      <c r="F205" s="70"/>
      <c r="G205" s="1"/>
      <c r="H205" s="1"/>
      <c r="I205" s="460"/>
      <c r="J205" s="456"/>
      <c r="K205" s="1"/>
      <c r="L205" s="1"/>
      <c r="M205" s="1"/>
      <c r="N205" s="1"/>
    </row>
    <row r="206" customFormat="false" ht="12.75" hidden="false" customHeight="true" outlineLevel="0" collapsed="false">
      <c r="A206" s="457" t="n">
        <v>35612</v>
      </c>
      <c r="B206" s="462"/>
      <c r="D206" s="459"/>
      <c r="E206" s="70"/>
      <c r="F206" s="70"/>
      <c r="G206" s="1"/>
      <c r="H206" s="1"/>
      <c r="I206" s="460"/>
      <c r="J206" s="456"/>
      <c r="K206" s="1"/>
      <c r="L206" s="1"/>
      <c r="M206" s="1"/>
      <c r="N206" s="1"/>
    </row>
    <row r="207" customFormat="false" ht="12.75" hidden="false" customHeight="true" outlineLevel="0" collapsed="false">
      <c r="A207" s="457" t="n">
        <v>35643</v>
      </c>
      <c r="B207" s="462"/>
      <c r="D207" s="459"/>
      <c r="E207" s="70"/>
      <c r="F207" s="70"/>
      <c r="G207" s="1"/>
      <c r="H207" s="1"/>
      <c r="I207" s="460"/>
      <c r="J207" s="456"/>
      <c r="K207" s="1"/>
      <c r="L207" s="1"/>
      <c r="M207" s="1"/>
      <c r="N207" s="1"/>
    </row>
    <row r="208" customFormat="false" ht="12.75" hidden="false" customHeight="true" outlineLevel="0" collapsed="false">
      <c r="A208" s="457" t="n">
        <v>35674</v>
      </c>
      <c r="B208" s="462"/>
      <c r="D208" s="459"/>
      <c r="E208" s="70"/>
      <c r="F208" s="70"/>
      <c r="G208" s="1"/>
      <c r="H208" s="1"/>
      <c r="I208" s="460"/>
      <c r="J208" s="456"/>
      <c r="K208" s="1"/>
      <c r="L208" s="1"/>
      <c r="M208" s="1"/>
      <c r="N208" s="1"/>
    </row>
    <row r="209" customFormat="false" ht="12.75" hidden="false" customHeight="true" outlineLevel="0" collapsed="false">
      <c r="A209" s="457" t="n">
        <v>35704</v>
      </c>
      <c r="B209" s="462"/>
      <c r="D209" s="459"/>
      <c r="E209" s="70"/>
      <c r="F209" s="70"/>
      <c r="G209" s="1"/>
      <c r="H209" s="1"/>
      <c r="I209" s="460"/>
      <c r="J209" s="456"/>
      <c r="K209" s="1"/>
      <c r="L209" s="1"/>
      <c r="M209" s="1"/>
      <c r="N209" s="1"/>
    </row>
    <row r="210" customFormat="false" ht="12.75" hidden="false" customHeight="true" outlineLevel="0" collapsed="false">
      <c r="A210" s="457" t="n">
        <v>35735</v>
      </c>
      <c r="B210" s="462"/>
      <c r="D210" s="459"/>
      <c r="E210" s="70"/>
      <c r="F210" s="70"/>
      <c r="G210" s="1"/>
      <c r="H210" s="1"/>
      <c r="I210" s="460"/>
      <c r="J210" s="456"/>
      <c r="K210" s="1"/>
      <c r="L210" s="1"/>
      <c r="M210" s="1"/>
      <c r="N210" s="1"/>
    </row>
    <row r="211" customFormat="false" ht="12.75" hidden="false" customHeight="true" outlineLevel="0" collapsed="false">
      <c r="A211" s="457" t="n">
        <v>35765</v>
      </c>
      <c r="B211" s="462"/>
      <c r="D211" s="459"/>
      <c r="E211" s="70"/>
      <c r="F211" s="70"/>
      <c r="G211" s="1"/>
      <c r="H211" s="1"/>
      <c r="I211" s="460"/>
      <c r="J211" s="456"/>
      <c r="K211" s="1"/>
      <c r="L211" s="1"/>
      <c r="M211" s="1"/>
      <c r="N211" s="1"/>
    </row>
    <row r="212" customFormat="false" ht="12.75" hidden="false" customHeight="true" outlineLevel="0" collapsed="false">
      <c r="A212" s="457" t="n">
        <v>35796</v>
      </c>
      <c r="B212" s="456"/>
      <c r="D212" s="459"/>
      <c r="E212" s="70"/>
      <c r="F212" s="70"/>
      <c r="G212" s="1"/>
      <c r="H212" s="1"/>
      <c r="I212" s="460"/>
      <c r="J212" s="456"/>
      <c r="K212" s="1"/>
      <c r="L212" s="1"/>
      <c r="M212" s="1"/>
      <c r="N212" s="1"/>
    </row>
    <row r="213" customFormat="false" ht="12.75" hidden="false" customHeight="true" outlineLevel="0" collapsed="false">
      <c r="A213" s="457" t="n">
        <v>35827</v>
      </c>
      <c r="B213" s="456" t="n">
        <f aca="false">E87+E88+E99</f>
        <v>0</v>
      </c>
      <c r="D213" s="459"/>
      <c r="E213" s="70"/>
      <c r="F213" s="70"/>
      <c r="G213" s="1"/>
      <c r="H213" s="1"/>
      <c r="I213" s="460"/>
      <c r="J213" s="456"/>
      <c r="K213" s="1"/>
      <c r="L213" s="1"/>
      <c r="M213" s="1"/>
      <c r="N213" s="1"/>
    </row>
    <row r="214" customFormat="false" ht="12.75" hidden="false" customHeight="true" outlineLevel="0" collapsed="false">
      <c r="A214" s="457" t="n">
        <v>35855</v>
      </c>
      <c r="B214" s="456"/>
      <c r="D214" s="459"/>
      <c r="E214" s="70"/>
      <c r="F214" s="70"/>
      <c r="G214" s="1"/>
      <c r="H214" s="1"/>
      <c r="I214" s="460"/>
      <c r="J214" s="456"/>
      <c r="K214" s="1"/>
      <c r="L214" s="1"/>
      <c r="M214" s="1"/>
      <c r="N214" s="1"/>
    </row>
    <row r="215" customFormat="false" ht="12.75" hidden="false" customHeight="true" outlineLevel="0" collapsed="false">
      <c r="A215" s="457" t="n">
        <v>35886</v>
      </c>
      <c r="B215" s="456"/>
      <c r="D215" s="459"/>
      <c r="E215" s="70"/>
      <c r="F215" s="70"/>
      <c r="G215" s="1"/>
      <c r="H215" s="1"/>
      <c r="I215" s="460"/>
      <c r="J215" s="456"/>
      <c r="K215" s="1"/>
      <c r="L215" s="1"/>
      <c r="M215" s="1"/>
      <c r="N215" s="1"/>
    </row>
    <row r="216" customFormat="false" ht="12.75" hidden="false" customHeight="true" outlineLevel="0" collapsed="false">
      <c r="A216" s="457" t="n">
        <v>35916</v>
      </c>
      <c r="B216" s="456"/>
      <c r="D216" s="459"/>
      <c r="E216" s="70"/>
      <c r="F216" s="70"/>
      <c r="G216" s="1"/>
      <c r="H216" s="1"/>
      <c r="I216" s="460"/>
      <c r="J216" s="456"/>
      <c r="K216" s="1"/>
      <c r="L216" s="1"/>
      <c r="M216" s="1"/>
      <c r="N216" s="1"/>
    </row>
    <row r="217" customFormat="false" ht="12.75" hidden="false" customHeight="true" outlineLevel="0" collapsed="false">
      <c r="A217" s="457" t="n">
        <v>35947</v>
      </c>
      <c r="B217" s="456"/>
      <c r="D217" s="459"/>
      <c r="E217" s="70"/>
      <c r="F217" s="70"/>
      <c r="G217" s="1"/>
      <c r="H217" s="1"/>
      <c r="I217" s="460"/>
      <c r="J217" s="456"/>
      <c r="K217" s="1"/>
      <c r="L217" s="1"/>
      <c r="M217" s="1"/>
      <c r="N217" s="1"/>
    </row>
    <row r="218" customFormat="false" ht="12.75" hidden="false" customHeight="true" outlineLevel="0" collapsed="false">
      <c r="A218" s="457"/>
      <c r="B218" s="456"/>
      <c r="D218" s="459"/>
      <c r="E218" s="70"/>
      <c r="F218" s="70"/>
      <c r="G218" s="1"/>
      <c r="H218" s="1"/>
      <c r="I218" s="460"/>
      <c r="J218" s="456"/>
      <c r="K218" s="1"/>
      <c r="L218" s="1"/>
      <c r="M218" s="1"/>
      <c r="N218" s="1"/>
    </row>
    <row r="219" customFormat="false" ht="12.75" hidden="false" customHeight="true" outlineLevel="0" collapsed="false">
      <c r="A219" s="457"/>
      <c r="B219" s="463"/>
      <c r="D219" s="459"/>
      <c r="E219" s="70"/>
      <c r="F219" s="70"/>
      <c r="G219" s="1"/>
      <c r="H219" s="1"/>
      <c r="I219" s="460"/>
      <c r="J219" s="463"/>
      <c r="K219" s="1"/>
      <c r="L219" s="1"/>
      <c r="M219" s="1"/>
      <c r="N219" s="1"/>
    </row>
    <row r="220" customFormat="false" ht="12.75" hidden="false" customHeight="true" outlineLevel="0" collapsed="false">
      <c r="A220" s="464" t="s">
        <v>76</v>
      </c>
      <c r="B220" s="465" t="n">
        <f aca="false">SUM(B187:B219)</f>
        <v>0</v>
      </c>
      <c r="D220" s="466"/>
      <c r="E220" s="70"/>
      <c r="F220" s="70"/>
      <c r="G220" s="1"/>
      <c r="H220" s="1"/>
      <c r="I220" s="467" t="s">
        <v>268</v>
      </c>
      <c r="J220" s="465" t="n">
        <f aca="false">SUM(J187:J219)</f>
        <v>0</v>
      </c>
      <c r="K220" s="1"/>
      <c r="L220" s="1"/>
      <c r="M220" s="1"/>
      <c r="N220" s="1"/>
    </row>
    <row r="221" customFormat="false" ht="12.75" hidden="false" customHeight="true" outlineLevel="0" collapsed="false">
      <c r="A221" s="468"/>
      <c r="B221" s="434"/>
      <c r="D221" s="469"/>
      <c r="E221" s="432"/>
      <c r="F221" s="432"/>
      <c r="G221" s="432"/>
      <c r="H221" s="432"/>
      <c r="I221" s="432"/>
      <c r="J221" s="434"/>
      <c r="K221" s="1"/>
      <c r="L221" s="1"/>
      <c r="M221" s="1"/>
      <c r="N221" s="1"/>
    </row>
    <row r="222" customFormat="false" ht="12.75" hidden="false" customHeight="true" outlineLevel="0" collapsed="false">
      <c r="A222" s="70"/>
      <c r="B222" s="70"/>
      <c r="D222" s="176"/>
      <c r="E222" s="70"/>
      <c r="F222" s="70"/>
      <c r="G222" s="70"/>
      <c r="H222" s="70"/>
      <c r="I222" s="70"/>
      <c r="J222" s="70"/>
      <c r="K222" s="1"/>
      <c r="L222" s="1"/>
      <c r="M222" s="1"/>
      <c r="N222" s="1"/>
    </row>
    <row r="223" customFormat="false" ht="12.75" hidden="false" customHeight="true" outlineLevel="0" collapsed="false">
      <c r="A223" s="70"/>
      <c r="B223" s="70"/>
      <c r="D223" s="176"/>
      <c r="E223" s="70"/>
      <c r="F223" s="70"/>
      <c r="G223" s="70"/>
      <c r="H223" s="70"/>
      <c r="I223" s="70"/>
      <c r="J223" s="70"/>
      <c r="K223" s="1"/>
      <c r="L223" s="1"/>
      <c r="M223" s="1"/>
      <c r="N223" s="1"/>
    </row>
    <row r="224" customFormat="false" ht="12.75" hidden="false" customHeight="true" outlineLevel="0" collapsed="false">
      <c r="A224" s="1"/>
      <c r="B224" s="1"/>
      <c r="C224" s="1"/>
      <c r="D224" s="1"/>
      <c r="E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</row>
    <row r="225" customFormat="false" ht="12.75" hidden="false" customHeight="true" outlineLevel="0" collapsed="false">
      <c r="A225" s="470" t="s">
        <v>269</v>
      </c>
      <c r="B225" s="471"/>
      <c r="C225" s="471"/>
      <c r="D225" s="471"/>
      <c r="E225" s="471"/>
      <c r="F225" s="471"/>
      <c r="G225" s="471"/>
      <c r="H225" s="471"/>
      <c r="I225" s="471"/>
      <c r="J225" s="471"/>
      <c r="K225" s="471"/>
      <c r="L225" s="471"/>
      <c r="M225" s="472"/>
      <c r="N225" s="70"/>
      <c r="P225" s="1"/>
      <c r="Q225" s="1"/>
      <c r="R225" s="1"/>
      <c r="S225" s="1"/>
    </row>
    <row r="226" customFormat="false" ht="12.75" hidden="false" customHeight="true" outlineLevel="0" collapsed="false">
      <c r="A226" s="473" t="s">
        <v>265</v>
      </c>
      <c r="B226" s="474" t="s">
        <v>270</v>
      </c>
      <c r="C226" s="475" t="s">
        <v>271</v>
      </c>
      <c r="D226" s="476" t="s">
        <v>266</v>
      </c>
      <c r="E226" s="476"/>
      <c r="F226" s="476"/>
      <c r="G226" s="476"/>
      <c r="H226" s="476"/>
      <c r="I226" s="476"/>
      <c r="J226" s="476"/>
      <c r="K226" s="476"/>
      <c r="L226" s="476"/>
      <c r="M226" s="477" t="s">
        <v>264</v>
      </c>
      <c r="N226" s="1"/>
      <c r="P226" s="1"/>
      <c r="Q226" s="1"/>
      <c r="R226" s="1"/>
      <c r="S226" s="1"/>
    </row>
    <row r="227" customFormat="false" ht="12.75" hidden="false" customHeight="true" outlineLevel="0" collapsed="false">
      <c r="A227" s="478"/>
      <c r="B227" s="479"/>
      <c r="C227" s="460"/>
      <c r="D227" s="70"/>
      <c r="E227" s="70"/>
      <c r="F227" s="70"/>
      <c r="G227" s="70"/>
      <c r="H227" s="70"/>
      <c r="I227" s="70"/>
      <c r="J227" s="70"/>
      <c r="K227" s="70"/>
      <c r="L227" s="70"/>
      <c r="M227" s="480"/>
      <c r="N227" s="1"/>
      <c r="P227" s="1"/>
      <c r="Q227" s="1"/>
      <c r="R227" s="1"/>
      <c r="S227" s="1"/>
    </row>
    <row r="228" customFormat="false" ht="12.75" hidden="false" customHeight="true" outlineLevel="0" collapsed="false">
      <c r="A228" s="478"/>
      <c r="B228" s="479"/>
      <c r="C228" s="460"/>
      <c r="D228" s="70"/>
      <c r="E228" s="70"/>
      <c r="F228" s="70"/>
      <c r="G228" s="70"/>
      <c r="H228" s="70"/>
      <c r="I228" s="70"/>
      <c r="J228" s="70"/>
      <c r="K228" s="70"/>
      <c r="L228" s="70"/>
      <c r="M228" s="480"/>
      <c r="N228" s="1"/>
      <c r="P228" s="1"/>
      <c r="Q228" s="1"/>
      <c r="R228" s="1"/>
      <c r="S228" s="1"/>
    </row>
    <row r="229" customFormat="false" ht="12.75" hidden="false" customHeight="true" outlineLevel="0" collapsed="false">
      <c r="A229" s="478"/>
      <c r="B229" s="479"/>
      <c r="C229" s="460"/>
      <c r="D229" s="70"/>
      <c r="E229" s="70"/>
      <c r="F229" s="70"/>
      <c r="G229" s="70"/>
      <c r="H229" s="70"/>
      <c r="I229" s="70"/>
      <c r="J229" s="70"/>
      <c r="K229" s="70"/>
      <c r="L229" s="70"/>
      <c r="M229" s="480"/>
      <c r="N229" s="1"/>
      <c r="P229" s="1"/>
      <c r="Q229" s="1"/>
      <c r="R229" s="1"/>
      <c r="S229" s="1"/>
    </row>
    <row r="230" customFormat="false" ht="12.75" hidden="false" customHeight="true" outlineLevel="0" collapsed="false">
      <c r="A230" s="478"/>
      <c r="B230" s="479"/>
      <c r="C230" s="460"/>
      <c r="D230" s="70"/>
      <c r="E230" s="70"/>
      <c r="F230" s="70"/>
      <c r="G230" s="70"/>
      <c r="H230" s="70"/>
      <c r="I230" s="70"/>
      <c r="J230" s="70"/>
      <c r="K230" s="70"/>
      <c r="L230" s="70"/>
      <c r="M230" s="480"/>
      <c r="N230" s="1"/>
      <c r="P230" s="1"/>
      <c r="Q230" s="1"/>
      <c r="R230" s="1"/>
      <c r="S230" s="1"/>
    </row>
    <row r="231" customFormat="false" ht="12.75" hidden="false" customHeight="true" outlineLevel="0" collapsed="false">
      <c r="A231" s="478"/>
      <c r="B231" s="479"/>
      <c r="C231" s="460"/>
      <c r="D231" s="70"/>
      <c r="E231" s="70"/>
      <c r="F231" s="70"/>
      <c r="G231" s="70"/>
      <c r="H231" s="70"/>
      <c r="I231" s="70"/>
      <c r="J231" s="70"/>
      <c r="K231" s="70"/>
      <c r="L231" s="70"/>
      <c r="M231" s="480"/>
      <c r="N231" s="1"/>
      <c r="P231" s="1"/>
      <c r="Q231" s="1"/>
      <c r="R231" s="1"/>
      <c r="S231" s="1"/>
    </row>
    <row r="232" customFormat="false" ht="12.75" hidden="false" customHeight="true" outlineLevel="0" collapsed="false">
      <c r="A232" s="478"/>
      <c r="B232" s="479"/>
      <c r="C232" s="460"/>
      <c r="D232" s="70"/>
      <c r="E232" s="70"/>
      <c r="F232" s="70"/>
      <c r="G232" s="70"/>
      <c r="H232" s="70"/>
      <c r="I232" s="70"/>
      <c r="J232" s="70"/>
      <c r="K232" s="70"/>
      <c r="L232" s="70"/>
      <c r="M232" s="480"/>
      <c r="N232" s="1"/>
    </row>
    <row r="233" customFormat="false" ht="12.75" hidden="false" customHeight="true" outlineLevel="0" collapsed="false">
      <c r="A233" s="478"/>
      <c r="B233" s="479"/>
      <c r="C233" s="460"/>
      <c r="D233" s="70"/>
      <c r="E233" s="70"/>
      <c r="F233" s="70"/>
      <c r="G233" s="70"/>
      <c r="H233" s="70"/>
      <c r="I233" s="70"/>
      <c r="J233" s="70"/>
      <c r="K233" s="70"/>
      <c r="L233" s="70"/>
      <c r="M233" s="480"/>
      <c r="N233" s="1"/>
    </row>
    <row r="234" customFormat="false" ht="12.75" hidden="false" customHeight="true" outlineLevel="0" collapsed="false">
      <c r="A234" s="478"/>
      <c r="B234" s="479"/>
      <c r="C234" s="460"/>
      <c r="D234" s="70"/>
      <c r="E234" s="70"/>
      <c r="F234" s="70"/>
      <c r="G234" s="70"/>
      <c r="H234" s="70"/>
      <c r="I234" s="70"/>
      <c r="J234" s="70"/>
      <c r="K234" s="70"/>
      <c r="L234" s="70"/>
      <c r="M234" s="480"/>
      <c r="N234" s="1"/>
    </row>
    <row r="235" customFormat="false" ht="12.75" hidden="false" customHeight="true" outlineLevel="0" collapsed="false">
      <c r="A235" s="478"/>
      <c r="B235" s="479"/>
      <c r="C235" s="460"/>
      <c r="D235" s="70"/>
      <c r="E235" s="70"/>
      <c r="F235" s="70"/>
      <c r="G235" s="70"/>
      <c r="H235" s="70"/>
      <c r="I235" s="70"/>
      <c r="J235" s="70"/>
      <c r="K235" s="70"/>
      <c r="L235" s="70"/>
      <c r="M235" s="480"/>
      <c r="N235" s="1"/>
    </row>
    <row r="236" customFormat="false" ht="12.75" hidden="false" customHeight="true" outlineLevel="0" collapsed="false">
      <c r="A236" s="478"/>
      <c r="B236" s="479"/>
      <c r="C236" s="460"/>
      <c r="D236" s="70"/>
      <c r="E236" s="70"/>
      <c r="F236" s="70"/>
      <c r="G236" s="70"/>
      <c r="H236" s="70"/>
      <c r="I236" s="70"/>
      <c r="J236" s="70"/>
      <c r="K236" s="70"/>
      <c r="L236" s="70"/>
      <c r="M236" s="480"/>
      <c r="N236" s="1"/>
    </row>
    <row r="237" customFormat="false" ht="12.75" hidden="false" customHeight="true" outlineLevel="0" collapsed="false">
      <c r="A237" s="478"/>
      <c r="B237" s="479"/>
      <c r="C237" s="460"/>
      <c r="D237" s="70"/>
      <c r="E237" s="70"/>
      <c r="F237" s="70"/>
      <c r="G237" s="70"/>
      <c r="H237" s="70"/>
      <c r="I237" s="70"/>
      <c r="J237" s="70"/>
      <c r="K237" s="70"/>
      <c r="L237" s="70"/>
      <c r="M237" s="480"/>
      <c r="N237" s="1"/>
    </row>
    <row r="238" customFormat="false" ht="12.75" hidden="false" customHeight="true" outlineLevel="0" collapsed="false">
      <c r="A238" s="478"/>
      <c r="B238" s="479"/>
      <c r="C238" s="460"/>
      <c r="D238" s="70"/>
      <c r="E238" s="70"/>
      <c r="F238" s="70"/>
      <c r="G238" s="70"/>
      <c r="H238" s="70"/>
      <c r="I238" s="70"/>
      <c r="J238" s="70"/>
      <c r="K238" s="70"/>
      <c r="L238" s="70"/>
      <c r="M238" s="480"/>
      <c r="N238" s="1"/>
    </row>
    <row r="239" customFormat="false" ht="12.75" hidden="false" customHeight="true" outlineLevel="0" collapsed="false">
      <c r="A239" s="478"/>
      <c r="B239" s="479"/>
      <c r="C239" s="460"/>
      <c r="D239" s="70"/>
      <c r="E239" s="70"/>
      <c r="F239" s="70"/>
      <c r="G239" s="70"/>
      <c r="H239" s="70"/>
      <c r="I239" s="70"/>
      <c r="J239" s="70"/>
      <c r="K239" s="70"/>
      <c r="L239" s="70"/>
      <c r="M239" s="480"/>
      <c r="N239" s="1"/>
    </row>
    <row r="240" customFormat="false" ht="12.75" hidden="false" customHeight="true" outlineLevel="0" collapsed="false">
      <c r="A240" s="478"/>
      <c r="B240" s="479"/>
      <c r="C240" s="460"/>
      <c r="D240" s="70"/>
      <c r="E240" s="70"/>
      <c r="F240" s="70"/>
      <c r="G240" s="70"/>
      <c r="H240" s="70"/>
      <c r="I240" s="70"/>
      <c r="J240" s="70"/>
      <c r="K240" s="70"/>
      <c r="L240" s="70"/>
      <c r="M240" s="480"/>
      <c r="N240" s="1"/>
    </row>
    <row r="241" customFormat="false" ht="12.75" hidden="false" customHeight="true" outlineLevel="0" collapsed="false">
      <c r="A241" s="478"/>
      <c r="B241" s="481"/>
      <c r="C241" s="460"/>
      <c r="D241" s="70"/>
      <c r="E241" s="70"/>
      <c r="F241" s="70"/>
      <c r="G241" s="70"/>
      <c r="H241" s="70"/>
      <c r="I241" s="70"/>
      <c r="J241" s="70"/>
      <c r="K241" s="70"/>
      <c r="L241" s="70"/>
      <c r="M241" s="480"/>
      <c r="N241" s="1"/>
    </row>
    <row r="242" customFormat="false" ht="12.75" hidden="false" customHeight="true" outlineLevel="0" collapsed="false">
      <c r="A242" s="478"/>
      <c r="B242" s="481"/>
      <c r="C242" s="460"/>
      <c r="D242" s="70"/>
      <c r="E242" s="70"/>
      <c r="F242" s="70"/>
      <c r="G242" s="70"/>
      <c r="H242" s="70"/>
      <c r="I242" s="70"/>
      <c r="J242" s="70"/>
      <c r="K242" s="70"/>
      <c r="L242" s="70"/>
      <c r="M242" s="480"/>
      <c r="N242" s="1"/>
    </row>
    <row r="243" customFormat="false" ht="12.75" hidden="false" customHeight="true" outlineLevel="0" collapsed="false">
      <c r="A243" s="478"/>
      <c r="B243" s="481"/>
      <c r="C243" s="460"/>
      <c r="D243" s="70"/>
      <c r="E243" s="70"/>
      <c r="F243" s="70"/>
      <c r="G243" s="70"/>
      <c r="H243" s="70"/>
      <c r="I243" s="70"/>
      <c r="J243" s="70"/>
      <c r="K243" s="70"/>
      <c r="L243" s="70"/>
      <c r="M243" s="480"/>
      <c r="N243" s="1"/>
    </row>
    <row r="244" customFormat="false" ht="12.75" hidden="false" customHeight="true" outlineLevel="0" collapsed="false">
      <c r="A244" s="478"/>
      <c r="B244" s="482"/>
      <c r="C244" s="460"/>
      <c r="D244" s="70"/>
      <c r="E244" s="70"/>
      <c r="F244" s="70"/>
      <c r="G244" s="70"/>
      <c r="H244" s="70"/>
      <c r="I244" s="70"/>
      <c r="J244" s="70"/>
      <c r="K244" s="70"/>
      <c r="L244" s="70"/>
      <c r="M244" s="480"/>
      <c r="N244" s="1"/>
    </row>
    <row r="245" customFormat="false" ht="12.75" hidden="false" customHeight="true" outlineLevel="0" collapsed="false">
      <c r="A245" s="478"/>
      <c r="B245" s="482"/>
      <c r="C245" s="460"/>
      <c r="D245" s="70"/>
      <c r="E245" s="70"/>
      <c r="F245" s="70"/>
      <c r="G245" s="70"/>
      <c r="H245" s="70"/>
      <c r="I245" s="70"/>
      <c r="J245" s="70"/>
      <c r="K245" s="70"/>
      <c r="L245" s="70"/>
      <c r="M245" s="480"/>
      <c r="N245" s="1"/>
    </row>
    <row r="246" customFormat="false" ht="12.75" hidden="false" customHeight="true" outlineLevel="0" collapsed="false">
      <c r="A246" s="478"/>
      <c r="B246" s="482"/>
      <c r="C246" s="460"/>
      <c r="D246" s="70"/>
      <c r="E246" s="70"/>
      <c r="F246" s="70"/>
      <c r="G246" s="70"/>
      <c r="H246" s="70"/>
      <c r="I246" s="70"/>
      <c r="J246" s="70"/>
      <c r="K246" s="70"/>
      <c r="L246" s="70"/>
      <c r="M246" s="480"/>
      <c r="N246" s="1"/>
    </row>
    <row r="247" customFormat="false" ht="12.75" hidden="false" customHeight="true" outlineLevel="0" collapsed="false">
      <c r="A247" s="478"/>
      <c r="B247" s="482"/>
      <c r="C247" s="460"/>
      <c r="D247" s="70"/>
      <c r="E247" s="70"/>
      <c r="F247" s="70"/>
      <c r="G247" s="70"/>
      <c r="H247" s="70"/>
      <c r="I247" s="70"/>
      <c r="J247" s="70"/>
      <c r="K247" s="70"/>
      <c r="L247" s="70"/>
      <c r="M247" s="480"/>
      <c r="N247" s="1"/>
    </row>
    <row r="248" customFormat="false" ht="12.75" hidden="false" customHeight="true" outlineLevel="0" collapsed="false">
      <c r="A248" s="478"/>
      <c r="B248" s="482"/>
      <c r="C248" s="460"/>
      <c r="D248" s="70"/>
      <c r="E248" s="70"/>
      <c r="F248" s="70"/>
      <c r="G248" s="70"/>
      <c r="H248" s="70"/>
      <c r="I248" s="70"/>
      <c r="J248" s="70"/>
      <c r="K248" s="70"/>
      <c r="L248" s="70"/>
      <c r="M248" s="480"/>
      <c r="N248" s="1"/>
    </row>
    <row r="249" customFormat="false" ht="12.75" hidden="false" customHeight="true" outlineLevel="0" collapsed="false">
      <c r="A249" s="478"/>
      <c r="B249" s="482"/>
      <c r="C249" s="460"/>
      <c r="D249" s="70"/>
      <c r="E249" s="70"/>
      <c r="F249" s="70"/>
      <c r="G249" s="70"/>
      <c r="H249" s="70"/>
      <c r="I249" s="70"/>
      <c r="J249" s="70"/>
      <c r="K249" s="70"/>
      <c r="L249" s="70"/>
      <c r="M249" s="480"/>
      <c r="N249" s="1"/>
    </row>
    <row r="250" customFormat="false" ht="12.75" hidden="false" customHeight="true" outlineLevel="0" collapsed="false">
      <c r="A250" s="478"/>
      <c r="B250" s="483"/>
      <c r="C250" s="460"/>
      <c r="D250" s="70"/>
      <c r="E250" s="70"/>
      <c r="F250" s="70"/>
      <c r="G250" s="70"/>
      <c r="H250" s="70"/>
      <c r="I250" s="70"/>
      <c r="J250" s="70"/>
      <c r="K250" s="70"/>
      <c r="L250" s="467" t="s">
        <v>272</v>
      </c>
      <c r="M250" s="484" t="n">
        <f aca="false">SUM(M227:M249)</f>
        <v>0</v>
      </c>
      <c r="N250" s="1"/>
    </row>
    <row r="251" customFormat="false" ht="12.75" hidden="false" customHeight="true" outlineLevel="0" collapsed="false">
      <c r="A251" s="430"/>
      <c r="B251" s="432"/>
      <c r="C251" s="432"/>
      <c r="D251" s="432"/>
      <c r="E251" s="432"/>
      <c r="F251" s="432"/>
      <c r="G251" s="432"/>
      <c r="H251" s="432"/>
      <c r="I251" s="432"/>
      <c r="J251" s="432"/>
      <c r="K251" s="432"/>
      <c r="L251" s="432"/>
      <c r="M251" s="434"/>
      <c r="N251" s="1"/>
    </row>
    <row r="252" customFormat="false" ht="12.75" hidden="false" customHeight="true" outlineLevel="0" collapsed="false"/>
    <row r="253" customFormat="false" ht="12.75" hidden="false" customHeight="true" outlineLevel="0" collapsed="false"/>
    <row r="254" customFormat="false" ht="12.75" hidden="false" customHeight="true" outlineLevel="0" collapsed="false">
      <c r="D254" s="1"/>
      <c r="E254" s="1"/>
      <c r="F254" s="1"/>
      <c r="G254" s="213"/>
      <c r="H254" s="213"/>
    </row>
    <row r="255" customFormat="false" ht="12.75" hidden="false" customHeight="true" outlineLevel="0" collapsed="false">
      <c r="A255" s="485" t="s">
        <v>273</v>
      </c>
      <c r="B255" s="486"/>
      <c r="C255" s="486"/>
      <c r="D255" s="486"/>
      <c r="E255" s="486"/>
      <c r="F255" s="487"/>
      <c r="G255" s="213"/>
      <c r="H255" s="213"/>
      <c r="I255" s="213"/>
      <c r="J255" s="213"/>
      <c r="K255" s="213"/>
      <c r="L255" s="213"/>
      <c r="M255" s="213"/>
      <c r="N255" s="213"/>
      <c r="O255" s="213"/>
    </row>
    <row r="256" customFormat="false" ht="12.75" hidden="false" customHeight="true" outlineLevel="0" collapsed="false">
      <c r="A256" s="488" t="s">
        <v>274</v>
      </c>
      <c r="B256" s="489" t="s">
        <v>265</v>
      </c>
      <c r="C256" s="490" t="s">
        <v>270</v>
      </c>
      <c r="D256" s="491" t="s">
        <v>271</v>
      </c>
      <c r="E256" s="491"/>
      <c r="F256" s="492" t="s">
        <v>264</v>
      </c>
      <c r="G256" s="493"/>
      <c r="H256" s="493"/>
      <c r="I256" s="213"/>
      <c r="J256" s="213"/>
      <c r="K256" s="213"/>
      <c r="L256" s="213"/>
      <c r="M256" s="213"/>
      <c r="N256" s="213"/>
      <c r="O256" s="213"/>
    </row>
    <row r="257" customFormat="false" ht="12.75" hidden="false" customHeight="true" outlineLevel="0" collapsed="false">
      <c r="A257" s="494"/>
      <c r="B257" s="165"/>
      <c r="C257" s="495"/>
      <c r="D257" s="70"/>
      <c r="E257" s="496"/>
      <c r="F257" s="497"/>
      <c r="G257" s="493"/>
      <c r="H257" s="493"/>
      <c r="I257" s="493"/>
      <c r="J257" s="493"/>
      <c r="K257" s="493"/>
      <c r="L257" s="493"/>
      <c r="M257" s="493"/>
      <c r="N257" s="493"/>
      <c r="O257" s="493"/>
    </row>
    <row r="258" customFormat="false" ht="12.75" hidden="false" customHeight="true" outlineLevel="0" collapsed="false">
      <c r="A258" s="494"/>
      <c r="B258" s="165"/>
      <c r="C258" s="213"/>
      <c r="D258" s="246"/>
      <c r="E258" s="496"/>
      <c r="F258" s="498"/>
      <c r="G258" s="213"/>
      <c r="H258" s="213"/>
      <c r="I258" s="493"/>
      <c r="J258" s="493"/>
      <c r="K258" s="493"/>
      <c r="L258" s="493"/>
      <c r="M258" s="493"/>
      <c r="N258" s="493"/>
      <c r="O258" s="493"/>
    </row>
    <row r="259" customFormat="false" ht="12.75" hidden="false" customHeight="true" outlineLevel="0" collapsed="false">
      <c r="A259" s="494"/>
      <c r="B259" s="165"/>
      <c r="C259" s="213"/>
      <c r="D259" s="246"/>
      <c r="E259" s="496"/>
      <c r="F259" s="499"/>
      <c r="G259" s="213"/>
      <c r="H259" s="213"/>
      <c r="I259" s="213"/>
      <c r="J259" s="213"/>
      <c r="K259" s="213"/>
      <c r="L259" s="213"/>
      <c r="M259" s="213"/>
      <c r="N259" s="213"/>
      <c r="O259" s="213"/>
    </row>
    <row r="260" customFormat="false" ht="12.75" hidden="false" customHeight="true" outlineLevel="0" collapsed="false">
      <c r="A260" s="494"/>
      <c r="B260" s="165"/>
      <c r="C260" s="213"/>
      <c r="D260" s="246"/>
      <c r="E260" s="496"/>
      <c r="F260" s="499"/>
      <c r="G260" s="213"/>
      <c r="H260" s="213"/>
      <c r="I260" s="213"/>
      <c r="J260" s="213"/>
      <c r="K260" s="213"/>
      <c r="L260" s="213"/>
      <c r="M260" s="213"/>
      <c r="N260" s="213"/>
      <c r="O260" s="213"/>
    </row>
    <row r="261" customFormat="false" ht="12.75" hidden="false" customHeight="true" outlineLevel="0" collapsed="false">
      <c r="A261" s="494"/>
      <c r="B261" s="165"/>
      <c r="C261" s="213"/>
      <c r="D261" s="246"/>
      <c r="E261" s="496"/>
      <c r="F261" s="499"/>
      <c r="G261" s="213"/>
      <c r="H261" s="213"/>
      <c r="I261" s="213"/>
      <c r="J261" s="213"/>
      <c r="K261" s="213"/>
      <c r="L261" s="213"/>
      <c r="M261" s="213"/>
      <c r="N261" s="213"/>
      <c r="O261" s="213"/>
    </row>
    <row r="262" customFormat="false" ht="12.75" hidden="false" customHeight="true" outlineLevel="0" collapsed="false">
      <c r="A262" s="494"/>
      <c r="B262" s="165"/>
      <c r="C262" s="213"/>
      <c r="D262" s="246"/>
      <c r="E262" s="496"/>
      <c r="F262" s="499"/>
      <c r="G262" s="213"/>
      <c r="H262" s="213"/>
      <c r="I262" s="213"/>
      <c r="J262" s="213"/>
      <c r="K262" s="213"/>
      <c r="L262" s="213"/>
      <c r="M262" s="213"/>
      <c r="N262" s="213"/>
      <c r="O262" s="213"/>
    </row>
    <row r="263" customFormat="false" ht="12.75" hidden="false" customHeight="true" outlineLevel="0" collapsed="false">
      <c r="A263" s="494"/>
      <c r="B263" s="165"/>
      <c r="C263" s="213"/>
      <c r="D263" s="246"/>
      <c r="E263" s="496"/>
      <c r="F263" s="499"/>
      <c r="G263" s="213"/>
      <c r="H263" s="213"/>
      <c r="I263" s="213"/>
      <c r="J263" s="213"/>
      <c r="K263" s="213"/>
      <c r="L263" s="213"/>
      <c r="M263" s="213"/>
      <c r="N263" s="213"/>
      <c r="O263" s="213"/>
    </row>
    <row r="264" customFormat="false" ht="12.75" hidden="false" customHeight="true" outlineLevel="0" collapsed="false">
      <c r="A264" s="494"/>
      <c r="B264" s="165"/>
      <c r="C264" s="213"/>
      <c r="D264" s="246"/>
      <c r="E264" s="496"/>
      <c r="F264" s="499"/>
      <c r="G264" s="213"/>
      <c r="H264" s="213"/>
      <c r="I264" s="213"/>
      <c r="J264" s="213"/>
      <c r="K264" s="213"/>
      <c r="L264" s="213"/>
      <c r="M264" s="213"/>
      <c r="N264" s="213"/>
      <c r="O264" s="213"/>
    </row>
    <row r="265" customFormat="false" ht="12.75" hidden="false" customHeight="true" outlineLevel="0" collapsed="false">
      <c r="A265" s="494"/>
      <c r="B265" s="165"/>
      <c r="C265" s="213"/>
      <c r="D265" s="246"/>
      <c r="E265" s="496"/>
      <c r="F265" s="499"/>
      <c r="G265" s="213"/>
      <c r="H265" s="213"/>
      <c r="I265" s="213"/>
      <c r="J265" s="213"/>
      <c r="K265" s="213"/>
      <c r="L265" s="213"/>
      <c r="M265" s="213"/>
      <c r="N265" s="213"/>
      <c r="O265" s="213"/>
    </row>
    <row r="266" customFormat="false" ht="12.75" hidden="false" customHeight="true" outlineLevel="0" collapsed="false">
      <c r="A266" s="494"/>
      <c r="B266" s="165"/>
      <c r="C266" s="213"/>
      <c r="D266" s="246"/>
      <c r="E266" s="496"/>
      <c r="F266" s="499"/>
      <c r="G266" s="213"/>
      <c r="H266" s="213"/>
      <c r="I266" s="213"/>
      <c r="J266" s="213"/>
      <c r="K266" s="213"/>
      <c r="L266" s="213"/>
      <c r="M266" s="213"/>
      <c r="N266" s="213"/>
      <c r="O266" s="213"/>
    </row>
    <row r="267" customFormat="false" ht="12.75" hidden="false" customHeight="true" outlineLevel="0" collapsed="false">
      <c r="A267" s="494"/>
      <c r="B267" s="165"/>
      <c r="C267" s="213"/>
      <c r="D267" s="246"/>
      <c r="E267" s="496"/>
      <c r="F267" s="499"/>
      <c r="G267" s="213"/>
      <c r="H267" s="213"/>
      <c r="I267" s="213"/>
      <c r="J267" s="213"/>
      <c r="K267" s="213"/>
      <c r="L267" s="213"/>
      <c r="M267" s="213"/>
      <c r="N267" s="213"/>
      <c r="O267" s="213"/>
    </row>
    <row r="268" customFormat="false" ht="12.75" hidden="false" customHeight="true" outlineLevel="0" collapsed="false">
      <c r="A268" s="494"/>
      <c r="B268" s="165"/>
      <c r="C268" s="213"/>
      <c r="D268" s="246"/>
      <c r="E268" s="496"/>
      <c r="F268" s="499"/>
      <c r="G268" s="213"/>
      <c r="H268" s="213"/>
      <c r="I268" s="213"/>
      <c r="J268" s="213"/>
      <c r="K268" s="213"/>
      <c r="L268" s="213"/>
      <c r="M268" s="213"/>
      <c r="N268" s="213"/>
      <c r="O268" s="213"/>
    </row>
    <row r="269" customFormat="false" ht="12.75" hidden="false" customHeight="true" outlineLevel="0" collapsed="false">
      <c r="A269" s="494"/>
      <c r="B269" s="165"/>
      <c r="C269" s="213"/>
      <c r="D269" s="246"/>
      <c r="E269" s="496"/>
      <c r="F269" s="499"/>
      <c r="G269" s="213"/>
      <c r="H269" s="213"/>
      <c r="I269" s="213"/>
      <c r="J269" s="213"/>
      <c r="K269" s="213"/>
      <c r="L269" s="213"/>
      <c r="M269" s="213"/>
      <c r="N269" s="213"/>
      <c r="O269" s="213"/>
    </row>
    <row r="270" customFormat="false" ht="12.75" hidden="false" customHeight="true" outlineLevel="0" collapsed="false">
      <c r="A270" s="494"/>
      <c r="B270" s="165"/>
      <c r="C270" s="213"/>
      <c r="D270" s="246"/>
      <c r="E270" s="496"/>
      <c r="F270" s="499"/>
      <c r="G270" s="213"/>
      <c r="H270" s="213"/>
      <c r="I270" s="213"/>
      <c r="J270" s="213"/>
      <c r="K270" s="213"/>
      <c r="L270" s="213"/>
      <c r="M270" s="213"/>
      <c r="N270" s="213"/>
      <c r="O270" s="213"/>
    </row>
    <row r="271" customFormat="false" ht="12.75" hidden="false" customHeight="true" outlineLevel="0" collapsed="false">
      <c r="A271" s="494"/>
      <c r="B271" s="165"/>
      <c r="C271" s="213"/>
      <c r="D271" s="246"/>
      <c r="E271" s="496"/>
      <c r="F271" s="499"/>
      <c r="G271" s="213"/>
      <c r="H271" s="213"/>
      <c r="I271" s="213"/>
      <c r="J271" s="213"/>
      <c r="K271" s="213"/>
      <c r="L271" s="213"/>
      <c r="M271" s="213"/>
      <c r="N271" s="213"/>
      <c r="O271" s="213"/>
    </row>
    <row r="272" customFormat="false" ht="12.75" hidden="false" customHeight="true" outlineLevel="0" collapsed="false">
      <c r="A272" s="494"/>
      <c r="B272" s="165"/>
      <c r="C272" s="213"/>
      <c r="D272" s="246"/>
      <c r="E272" s="496"/>
      <c r="F272" s="499"/>
      <c r="G272" s="213"/>
      <c r="H272" s="213"/>
      <c r="I272" s="213"/>
      <c r="J272" s="213"/>
      <c r="K272" s="213"/>
      <c r="L272" s="213"/>
      <c r="M272" s="213"/>
      <c r="N272" s="213"/>
      <c r="O272" s="213"/>
    </row>
    <row r="273" customFormat="false" ht="12.75" hidden="false" customHeight="true" outlineLevel="0" collapsed="false">
      <c r="A273" s="494"/>
      <c r="B273" s="165"/>
      <c r="C273" s="213"/>
      <c r="D273" s="246"/>
      <c r="E273" s="496"/>
      <c r="F273" s="499"/>
      <c r="G273" s="213"/>
      <c r="H273" s="213"/>
      <c r="I273" s="213"/>
      <c r="J273" s="213"/>
      <c r="K273" s="213"/>
      <c r="L273" s="213"/>
      <c r="M273" s="213"/>
      <c r="N273" s="213"/>
      <c r="O273" s="213"/>
    </row>
    <row r="274" customFormat="false" ht="12.75" hidden="false" customHeight="true" outlineLevel="0" collapsed="false">
      <c r="A274" s="494"/>
      <c r="B274" s="165"/>
      <c r="C274" s="213"/>
      <c r="D274" s="246"/>
      <c r="E274" s="496"/>
      <c r="F274" s="499"/>
      <c r="G274" s="213"/>
      <c r="H274" s="213"/>
      <c r="I274" s="213"/>
      <c r="J274" s="213"/>
      <c r="K274" s="213"/>
      <c r="L274" s="213"/>
      <c r="M274" s="213"/>
      <c r="N274" s="213"/>
      <c r="O274" s="213"/>
    </row>
    <row r="275" customFormat="false" ht="12.75" hidden="false" customHeight="true" outlineLevel="0" collapsed="false">
      <c r="A275" s="494"/>
      <c r="B275" s="165"/>
      <c r="C275" s="213"/>
      <c r="D275" s="213"/>
      <c r="E275" s="467" t="s">
        <v>275</v>
      </c>
      <c r="F275" s="500" t="n">
        <f aca="false">SUM(F257:F274)</f>
        <v>0</v>
      </c>
      <c r="G275" s="213"/>
      <c r="H275" s="213"/>
      <c r="I275" s="213"/>
      <c r="J275" s="213"/>
      <c r="K275" s="213"/>
      <c r="L275" s="213"/>
      <c r="M275" s="213"/>
      <c r="N275" s="213"/>
      <c r="O275" s="213"/>
    </row>
    <row r="276" customFormat="false" ht="12.75" hidden="false" customHeight="true" outlineLevel="0" collapsed="false">
      <c r="A276" s="501"/>
      <c r="B276" s="502"/>
      <c r="C276" s="503"/>
      <c r="D276" s="503"/>
      <c r="E276" s="504"/>
      <c r="F276" s="505"/>
      <c r="I276" s="213"/>
      <c r="J276" s="213"/>
      <c r="K276" s="213"/>
      <c r="L276" s="213"/>
      <c r="M276" s="213"/>
      <c r="N276" s="213"/>
      <c r="O276" s="213"/>
    </row>
    <row r="277" customFormat="false" ht="12.75" hidden="false" customHeight="true" outlineLevel="0" collapsed="false"/>
  </sheetData>
  <mergeCells count="11">
    <mergeCell ref="G6:H6"/>
    <mergeCell ref="F14:I14"/>
    <mergeCell ref="F34:G34"/>
    <mergeCell ref="A67:B67"/>
    <mergeCell ref="A120:B120"/>
    <mergeCell ref="C131:D131"/>
    <mergeCell ref="E131:G131"/>
    <mergeCell ref="D185:J185"/>
    <mergeCell ref="E186:I186"/>
    <mergeCell ref="D226:L226"/>
    <mergeCell ref="D256:E256"/>
  </mergeCells>
  <printOptions headings="false" gridLines="false" gridLinesSet="true" horizontalCentered="false" verticalCentered="true"/>
  <pageMargins left="0.747916666666667" right="0.25" top="0.25" bottom="0.4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&amp;LECT&amp;CPage &amp;P&amp;R&amp;D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1997-02-03T19:47:46Z</dcterms:created>
  <dc:creator/>
  <dc:description>- Oracle 8i ODBC QueryFix Applied</dc:description>
  <dc:language>en-US</dc:language>
  <cp:lastModifiedBy>swhite</cp:lastModifiedBy>
  <cp:lastPrinted>2000-03-17T11:15:47Z</cp:lastPrinted>
  <dcterms:modified xsi:type="dcterms:W3CDTF">2002-01-30T14:59:47Z</dcterms:modified>
  <cp:revision>0</cp:revision>
  <dc:subject/>
  <dc:title/>
</cp:coreProperties>
</file>